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49.xml" ContentType="application/vnd.ms-excel.controlproperties+xml"/>
  <Override PartName="/xl/ctrlProps/ctrlProp50.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C:\Temp\04-April\Inflow Forecasts\"/>
    </mc:Choice>
  </mc:AlternateContent>
  <xr:revisionPtr revIDLastSave="0" documentId="13_ncr:1_{9277F72A-0D0C-4400-B5FC-6962514AAE7F}" xr6:coauthVersionLast="47" xr6:coauthVersionMax="47" xr10:uidLastSave="{00000000-0000-0000-0000-000000000000}"/>
  <bookViews>
    <workbookView xWindow="2475" yWindow="1035" windowWidth="23040" windowHeight="16515" tabRatio="918" xr2:uid="{7FF01404-D9D8-48B6-A038-853525649AAD}"/>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91">AboveLeesFerryLocal!$B$4:$B$15</definedName>
    <definedName name="AboveLeesFerryLocal_1992">AboveLeesFerryLocal!$C$4:$C$15</definedName>
    <definedName name="AboveLeesFerryLocal_1993">AboveLeesFerryLocal!$D$4:$D$15</definedName>
    <definedName name="AboveLeesFerryLocal_1994">AboveLeesFerryLocal!$E$4:$E$15</definedName>
    <definedName name="AboveLeesFerryLocal_1995">AboveLeesFerryLocal!$F$4:$F$15</definedName>
    <definedName name="AboveLeesFerryLocal_1996">AboveLeesFerryLocal!$G$4:$G$15</definedName>
    <definedName name="AboveLeesFerryLocal_1997">AboveLeesFerryLocal!$H$4:$H$15</definedName>
    <definedName name="AboveLeesFerryLocal_1998">AboveLeesFerryLocal!$I$4:$I$15</definedName>
    <definedName name="AboveLeesFerryLocal_1999">AboveLeesFerryLocal!$J$4:$J$15</definedName>
    <definedName name="AboveLeesFerryLocal_2000">AboveLeesFerryLocal!$K$4:$K$15</definedName>
    <definedName name="AboveLeesFerryLocal_2001">AboveLeesFerryLocal!$L$4:$L$15</definedName>
    <definedName name="AboveLeesFerryLocal_2002">AboveLeesFerryLocal!$M$4:$M$15</definedName>
    <definedName name="AboveLeesFerryLocal_2003">AboveLeesFerryLocal!$N$4:$N$15</definedName>
    <definedName name="AboveLeesFerryLocal_2004">AboveLeesFerryLocal!$O$4:$O$15</definedName>
    <definedName name="AboveLeesFerryLocal_2005">AboveLeesFerryLocal!$P$4:$P$15</definedName>
    <definedName name="AboveLeesFerryLocal_2006">AboveLeesFerryLocal!$Q$4:$Q$15</definedName>
    <definedName name="AboveLeesFerryLocal_2007">AboveLeesFerryLocal!$R$4:$R$15</definedName>
    <definedName name="AboveLeesFerryLocal_2008">AboveLeesFerryLocal!$S$4:$S$15</definedName>
    <definedName name="AboveLeesFerryLocal_2009">AboveLeesFerryLocal!$T$4:$T$15</definedName>
    <definedName name="AboveLeesFerryLocal_2010">AboveLeesFerryLocal!$U$4:$U$15</definedName>
    <definedName name="AboveLeesFerryLocal_2011">AboveLeesFerryLocal!$V$4:$V$15</definedName>
    <definedName name="AboveLeesFerryLocal_2012">AboveLeesFerryLocal!$W$4:$W$15</definedName>
    <definedName name="AboveLeesFerryLocal_2013">AboveLeesFerryLocal!$X$4:$X$15</definedName>
    <definedName name="AboveLeesFerryLocal_2014">AboveLeesFerryLocal!$Y$4:$Y$15</definedName>
    <definedName name="AboveLeesFerryLocal_2015">AboveLeesFerryLocal!$Z$4:$Z$15</definedName>
    <definedName name="AboveLeesFerryLocal_2016">AboveLeesFerryLocal!$AA$4:$AA$15</definedName>
    <definedName name="AboveLeesFerryLocal_2017">AboveLeesFerryLocal!$AB$4:$AB$15</definedName>
    <definedName name="AboveLeesFerryLocal_2018">AboveLeesFerryLocal!$AC$4:$AC$15</definedName>
    <definedName name="AboveLeesFerryLocal_2019">AboveLeesFerryLocal!$AD$4:$AD$15</definedName>
    <definedName name="AboveLeesFerryLocal_2020">AboveLeesFerryLocal!$AE$4:$AE$15</definedName>
    <definedName name="AboveLeesFerryLocal_2021">AboveLeesFerryLocal!$AF$4:$AF$15</definedName>
    <definedName name="AboveLeesFerryLocal_2022">AboveLeesFerryLocal!$AG$4:$AG$15</definedName>
    <definedName name="AboveLeesFerryLocal_2023">AboveLeesFerryLocal!$AH$4:$AH$15</definedName>
    <definedName name="AboveLeesFerryLocal_2024">AboveLeesFerryLocal!$AI$4:$AI$15</definedName>
    <definedName name="AboveLeesFerryLocal_2025">AboveLeesFerryLocal!$AJ$4:$AJ$15</definedName>
    <definedName name="AboveLeesFerryLocal_2026">AboveLeesFerryLocal!$AK$4:$AK$15</definedName>
    <definedName name="AboveLeesFerryLocal_Month">AboveLeesFerryLocal!$A$4:$A$15</definedName>
    <definedName name="AboveMeadLocal_1991">PowelltoMeadGainsGC!$B$4:$B$15</definedName>
    <definedName name="AboveMeadLocal_1992">PowelltoMeadGainsGC!$C$4:$C$15</definedName>
    <definedName name="AboveMeadLocal_1993">PowelltoMeadGainsGC!$D$4:$D$15</definedName>
    <definedName name="AboveMeadLocal_1994">PowelltoMeadGainsGC!$E$4:$E$15</definedName>
    <definedName name="AboveMeadLocal_1995">PowelltoMeadGainsGC!$F$4:$F$15</definedName>
    <definedName name="AboveMeadLocal_1996">PowelltoMeadGainsGC!$G$4:$G$15</definedName>
    <definedName name="AboveMeadLocal_1997">PowelltoMeadGainsGC!$H$4:$H$15</definedName>
    <definedName name="AboveMeadLocal_1998">PowelltoMeadGainsGC!$I$4:$I$15</definedName>
    <definedName name="AboveMeadLocal_1999">PowelltoMeadGainsGC!$J$4:$J$15</definedName>
    <definedName name="AboveMeadLocal_2000">PowelltoMeadGainsGC!$K$4:$K$15</definedName>
    <definedName name="AboveMeadLocal_2001">PowelltoMeadGainsGC!$L$4:$L$15</definedName>
    <definedName name="AboveMeadLocal_2002">PowelltoMeadGainsGC!$M$4:$M$15</definedName>
    <definedName name="AboveMeadLocal_2003">PowelltoMeadGainsGC!$N$4:$N$15</definedName>
    <definedName name="AboveMeadLocal_2004">PowelltoMeadGainsGC!$O$4:$O$15</definedName>
    <definedName name="AboveMeadLocal_2005">PowelltoMeadGainsGC!$P$4:$P$15</definedName>
    <definedName name="AboveMeadLocal_2006">PowelltoMeadGainsGC!$Q$4:$Q$15</definedName>
    <definedName name="AboveMeadLocal_2007">PowelltoMeadGainsGC!$R$4:$R$15</definedName>
    <definedName name="AboveMeadLocal_2008">PowelltoMeadGainsGC!$S$4:$S$15</definedName>
    <definedName name="AboveMeadLocal_2009">PowelltoMeadGainsGC!$T$4:$T$15</definedName>
    <definedName name="AboveMeadLocal_2010">PowelltoMeadGainsGC!$U$4:$U$15</definedName>
    <definedName name="AboveMeadLocal_2011">PowelltoMeadGainsGC!$V$4:$V$15</definedName>
    <definedName name="AboveMeadLocal_2012">PowelltoMeadGainsGC!$W$4:$W$15</definedName>
    <definedName name="AboveMeadLocal_2013">PowelltoMeadGainsGC!$X$4:$X$15</definedName>
    <definedName name="AboveMeadLocal_2014">PowelltoMeadGainsGC!$Y$4:$Y$15</definedName>
    <definedName name="AboveMeadLocal_2015">PowelltoMeadGainsGC!$Z$4:$Z$15</definedName>
    <definedName name="AboveMeadLocal_2016">PowelltoMeadGainsGC!$AA$4:$AA$15</definedName>
    <definedName name="AboveMeadLocal_2017">PowelltoMeadGainsGC!$AB$4:$AB$15</definedName>
    <definedName name="AboveMeadLocal_2018">PowelltoMeadGainsGC!$AC$4:$AC$15</definedName>
    <definedName name="AboveMeadLocal_2019">PowelltoMeadGainsGC!$AD$4:$AD$15</definedName>
    <definedName name="AboveMeadLocal_2020">PowelltoMeadGainsGC!$AE$4:$AE$15</definedName>
    <definedName name="AboveMeadLocal_2021">PowelltoMeadGainsGC!$AF$4:$AF$15</definedName>
    <definedName name="AboveMeadLocal_2022">PowelltoMeadGainsGC!$AG$4:$AG$15</definedName>
    <definedName name="AboveMeadLocal_2023">PowelltoMeadGainsGC!$AH$4:$AH$15</definedName>
    <definedName name="AboveMeadLocal_2024">PowelltoMeadGainsGC!$AI$4:$AI$15</definedName>
    <definedName name="AboveMeadLocal_2025">PowelltoMeadGainsGC!$AJ$4:$AJ$15</definedName>
    <definedName name="AboveMeadLocal_2026">PowelltoMeadGainsGC!$AK$4:$AK$15</definedName>
    <definedName name="AnimasMax">HDBQueries!$L$49</definedName>
    <definedName name="AnimasMin">HDBQueries!$L$13</definedName>
    <definedName name="AnimasMost">HDBQueries!$L$85</definedName>
    <definedName name="ARFN5_IN_1991">AnimasRiverTotalOutflow!$E$4:$E$80</definedName>
    <definedName name="ARFN5_IN_1992">AnimasRiverTotalOutflow!$F$4:$F$80</definedName>
    <definedName name="ARFN5_IN_1993">AnimasRiverTotalOutflow!$G$4:$G$80</definedName>
    <definedName name="ARFN5_IN_1994">AnimasRiverTotalOutflow!$H$4:$H$80</definedName>
    <definedName name="ARFN5_IN_1995">AnimasRiverTotalOutflow!$I$4:$I$80</definedName>
    <definedName name="ARFN5_IN_1996">AnimasRiverTotalOutflow!$J$4:$J$80</definedName>
    <definedName name="ARFN5_IN_1997">AnimasRiverTotalOutflow!$K$4:$K$80</definedName>
    <definedName name="ARFN5_IN_1998">AnimasRiverTotalOutflow!$L$4:$L$80</definedName>
    <definedName name="ARFN5_IN_1999">AnimasRiverTotalOutflow!$M$4:$M$80</definedName>
    <definedName name="ARFN5_IN_2000">AnimasRiverTotalOutflow!$N$4:$N$80</definedName>
    <definedName name="ARFN5_IN_2001">AnimasRiverTotalOutflow!$O$4:$O$80</definedName>
    <definedName name="ARFN5_IN_2002">AnimasRiverTotalOutflow!$P$4:$P$80</definedName>
    <definedName name="ARFN5_IN_2003">AnimasRiverTotalOutflow!$Q$4:$Q$80</definedName>
    <definedName name="ARFN5_IN_2004">AnimasRiverTotalOutflow!$R$4:$R$80</definedName>
    <definedName name="ARFN5_IN_2005">AnimasRiverTotalOutflow!$S$4:$S$80</definedName>
    <definedName name="ARFN5_IN_2006">AnimasRiverTotalOutflow!$T$4:$T$80</definedName>
    <definedName name="ARFN5_IN_2007">AnimasRiverTotalOutflow!$U$4:$U$80</definedName>
    <definedName name="ARFN5_IN_2008">AnimasRiverTotalOutflow!$V$4:$V$80</definedName>
    <definedName name="ARFN5_IN_2009">AnimasRiverTotalOutflow!$W$4:$W$80</definedName>
    <definedName name="ARFN5_IN_2010">AnimasRiverTotalOutflow!$X$4:$X$80</definedName>
    <definedName name="ARFN5_IN_2011">AnimasRiverTotalOutflow!$Y$4:$Y$80</definedName>
    <definedName name="ARFN5_IN_2012">AnimasRiverTotalOutflow!$Z$4:$Z$80</definedName>
    <definedName name="ARFN5_IN_2013">AnimasRiverTotalOutflow!$AA$4:$AA$80</definedName>
    <definedName name="ARFN5_IN_2014">AnimasRiverTotalOutflow!$AB$4:$AB$80</definedName>
    <definedName name="ARFN5_IN_2015">AnimasRiverTotalOutflow!$AC$4:$AC$80</definedName>
    <definedName name="ARFN5_IN_2016">AnimasRiverTotalOutflow!$AD$4:$AD$80</definedName>
    <definedName name="ARFN5_IN_2017">AnimasRiverTotalOutflow!$AE$4:$AE$80</definedName>
    <definedName name="ARFN5_IN_2018">AnimasRiverTotalOutflow!$AF$4:$AF$80</definedName>
    <definedName name="ARFN5_IN_2019">AnimasRiverTotalOutflow!$AG$4:$AG$80</definedName>
    <definedName name="ARFN5_IN_2020">AnimasRiverTotalOutflow!$AH$4:$AH$80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5yr.adj.espmvol" localSheetId="21">TempForecast!$A$4:$AE$64</definedName>
    <definedName name="BMDC2.espmvol.5yr.adj.espmvol_1" localSheetId="21">TempForecast!$A$4:$AE$64</definedName>
    <definedName name="BMDC2.espmvol.5yr.adj.espmvol_10" localSheetId="21">TempForecast!$A$4:$AE$64</definedName>
    <definedName name="BMDC2.espmvol.5yr.adj.espmvol_11" localSheetId="21">TempForecast!$A$4:$AE$64</definedName>
    <definedName name="BMDC2.espmvol.5yr.adj.espmvol_12" localSheetId="21">TempForecast!$A$4:$AE$64</definedName>
    <definedName name="BMDC2.espmvol.5yr.adj.espmvol_13" localSheetId="21">TempForecast!$A$4:$AE$64</definedName>
    <definedName name="BMDC2.espmvol.5yr.adj.espmvol_14" localSheetId="21">TempForecast!$A$4:$AE$64</definedName>
    <definedName name="BMDC2.espmvol.5yr.adj.espmvol_15" localSheetId="21">TempForecast!$A$4:$AE$64</definedName>
    <definedName name="BMDC2.espmvol.5yr.adj.espmvol_16" localSheetId="21">TempForecast!$A$4:$AE$64</definedName>
    <definedName name="BMDC2.espmvol.5yr.adj.espmvol_17" localSheetId="21">TempForecast!$A$4:$AE$64</definedName>
    <definedName name="BMDC2.espmvol.5yr.adj.espmvol_18" localSheetId="21">TempForecast!$A$4:$AE$64</definedName>
    <definedName name="BMDC2.espmvol.5yr.adj.espmvol_19" localSheetId="21">TempForecast!$A$4:$AE$64</definedName>
    <definedName name="BMDC2.espmvol.5yr.adj.espmvol_2" localSheetId="21">TempForecast!$A$4:$AE$64</definedName>
    <definedName name="BMDC2.espmvol.5yr.adj.espmvol_20" localSheetId="21">TempForecast!$A$4:$AE$64</definedName>
    <definedName name="BMDC2.espmvol.5yr.adj.espmvol_21" localSheetId="21">TempForecast!$A$4:$AE$64</definedName>
    <definedName name="BMDC2.espmvol.5yr.adj.espmvol_22" localSheetId="21">TempForecast!$A$4:$AE$64</definedName>
    <definedName name="BMDC2.espmvol.5yr.adj.espmvol_23" localSheetId="21">TempForecast!$A$4:$AE$64</definedName>
    <definedName name="BMDC2.espmvol.5yr.adj.espmvol_24" localSheetId="21">TempForecast!$A$4:$AE$64</definedName>
    <definedName name="BMDC2.espmvol.5yr.adj.espmvol_25" localSheetId="21">TempForecast!$A$4:$AE$64</definedName>
    <definedName name="BMDC2.espmvol.5yr.adj.espmvol_26" localSheetId="21">TempForecast!$A$4:$AE$64</definedName>
    <definedName name="BMDC2.espmvol.5yr.adj.espmvol_27" localSheetId="21">TempForecast!$A$4:$AE$64</definedName>
    <definedName name="BMDC2.espmvol.5yr.adj.espmvol_29" localSheetId="21">TempForecast!$A$4:$AE$64</definedName>
    <definedName name="BMDC2.espmvol.5yr.adj.espmvol_3" localSheetId="21">TempForecast!$A$4:$AE$64</definedName>
    <definedName name="BMDC2.espmvol.5yr.adj.espmvol_30" localSheetId="21">TempForecast!$A$4:$AE$64</definedName>
    <definedName name="BMDC2.espmvol.5yr.adj.espmvol_31" localSheetId="21">TempForecast!$A$4:$AE$64</definedName>
    <definedName name="BMDC2.espmvol.5yr.adj.espmvol_32" localSheetId="21">TempForecast!$A$4:$AE$64</definedName>
    <definedName name="BMDC2.espmvol.5yr.adj.espmvol_33" localSheetId="21">TempForecast!$A$4:$AE$64</definedName>
    <definedName name="BMDC2.espmvol.5yr.adj.espmvol_34" localSheetId="21">TempForecast!$A$4:$AE$64</definedName>
    <definedName name="BMDC2.espmvol.5yr.adj.espmvol_35" localSheetId="21">TempForecast!$A$4:$AE$64</definedName>
    <definedName name="BMDC2.espmvol.5yr.adj.espmvol_36" localSheetId="21">TempForecast!$A$4:$AE$64</definedName>
    <definedName name="BMDC2.espmvol.5yr.adj.espmvol_37" localSheetId="21">TempForecast!$A$4:$AE$64</definedName>
    <definedName name="BMDC2.espmvol.5yr.adj.espmvol_38" localSheetId="21">TempForecast!$A$4:$AE$64</definedName>
    <definedName name="BMDC2.espmvol.5yr.adj.espmvol_39" localSheetId="21">TempForecast!$A$4:$AE$64</definedName>
    <definedName name="BMDC2.espmvol.5yr.adj.espmvol_4" localSheetId="21">TempForecast!$A$4:$AE$64</definedName>
    <definedName name="BMDC2.espmvol.5yr.adj.espmvol_40" localSheetId="21">TempForecast!$A$4:$AE$64</definedName>
    <definedName name="BMDC2.espmvol.5yr.adj.espmvol_41" localSheetId="21">TempForecast!$A$4:$AE$64</definedName>
    <definedName name="BMDC2.espmvol.5yr.adj.espmvol_42" localSheetId="21">TempForecast!$A$4:$AE$64</definedName>
    <definedName name="BMDC2.espmvol.5yr.adj.espmvol_43" localSheetId="21">TempForecast!$A$4:$AE$64</definedName>
    <definedName name="BMDC2.espmvol.5yr.adj.espmvol_44" localSheetId="21">TempForecast!$A$4:$AE$64</definedName>
    <definedName name="BMDC2.espmvol.5yr.adj.espmvol_45" localSheetId="21">TempForecast!$A$4:$AE$64</definedName>
    <definedName name="BMDC2.espmvol.5yr.adj.espmvol_46" localSheetId="21">TempForecast!$A$4:$AE$64</definedName>
    <definedName name="BMDC2.espmvol.5yr.adj.espmvol_47" localSheetId="21">TempForecast!$A$4:$AE$64</definedName>
    <definedName name="BMDC2.espmvol.5yr.adj.espmvol_48" localSheetId="21">TempForecast!$A$4:$AE$64</definedName>
    <definedName name="BMDC2.espmvol.5yr.adj.espmvol_49" localSheetId="21">TempForecast!$A$4:$AE$64</definedName>
    <definedName name="BMDC2.espmvol.5yr.adj.espmvol_5" localSheetId="21">TempForecast!$A$4:$AE$64</definedName>
    <definedName name="BMDC2.espmvol.5yr.adj.espmvol_50" localSheetId="21">TempForecast!$A$4:$AE$64</definedName>
    <definedName name="BMDC2.espmvol.5yr.adj.espmvol_51" localSheetId="21">TempForecast!$A$4:$AE$64</definedName>
    <definedName name="BMDC2.espmvol.5yr.adj.espmvol_52" localSheetId="21">TempForecast!$A$4:$AE$64</definedName>
    <definedName name="BMDC2.espmvol.5yr.adj.espmvol_53" localSheetId="21">TempForecast!$A$4:$AE$64</definedName>
    <definedName name="BMDC2.espmvol.5yr.adj.espmvol_54" localSheetId="21">TempForecast!$A$4:$AE$64</definedName>
    <definedName name="BMDC2.espmvol.5yr.adj.espmvol_55" localSheetId="21">TempForecast!$A$4:$AE$64</definedName>
    <definedName name="BMDC2.espmvol.5yr.adj.espmvol_56" localSheetId="21">TempForecast!$A$4:$AE$64</definedName>
    <definedName name="BMDC2.espmvol.5yr.adj.espmvol_57" localSheetId="21">TempForecast!$A$4:$AE$64</definedName>
    <definedName name="BMDC2.espmvol.5yr.adj.espmvol_58" localSheetId="21">TempForecast!$A$4:$AE$64</definedName>
    <definedName name="BMDC2.espmvol.5yr.adj.espmvol_59" localSheetId="21">TempForecast!$A$4:$AE$64</definedName>
    <definedName name="BMDC2.espmvol.5yr.adj.espmvol_6" localSheetId="21">TempForecast!$A$4:$AE$64</definedName>
    <definedName name="BMDC2.espmvol.5yr.adj.espmvol_60" localSheetId="21">TempForecast!$A$4:$AE$64</definedName>
    <definedName name="BMDC2.espmvol.5yr.adj.espmvol_61" localSheetId="21">TempForecast!$A$4:$AE$64</definedName>
    <definedName name="BMDC2.espmvol.5yr.adj.espmvol_62" localSheetId="21">TempForecast!$A$4:$AE$64</definedName>
    <definedName name="BMDC2.espmvol.5yr.adj.espmvol_63" localSheetId="21">TempForecast!$A$4:$AE$64</definedName>
    <definedName name="BMDC2.espmvol.5yr.adj.espmvol_64" localSheetId="21">TempForecast!$A$4:$AE$64</definedName>
    <definedName name="BMDC2.espmvol.5yr.adj.espmvol_7" localSheetId="21">TempForecast!$A$4:$AE$64</definedName>
    <definedName name="BMDC2.espmvol.5yr.adj.espmvol_8" localSheetId="21">TempForecast!$A$4:$AE$64</definedName>
    <definedName name="BMDC2.espmvol.5yr.adj.espmvol_9" localSheetId="21">TempForecast!$A$4:$AE$64</definedName>
    <definedName name="BMESA_IN_1991">BlueMesaInflow.Unregulated!$E$4:$E$80</definedName>
    <definedName name="BMESA_IN_1992">BlueMesaInflow.Unregulated!$F$4:$F$80</definedName>
    <definedName name="BMESA_IN_1993">BlueMesaInflow.Unregulated!$G$4:$G$80</definedName>
    <definedName name="BMESA_IN_1994">BlueMesaInflow.Unregulated!$H$4:$H$80</definedName>
    <definedName name="BMESA_IN_1995">BlueMesaInflow.Unregulated!$I$4:$I$80</definedName>
    <definedName name="BMESA_IN_1996">BlueMesaInflow.Unregulated!$J$4:$J$80</definedName>
    <definedName name="BMESA_IN_1997">BlueMesaInflow.Unregulated!$K$4:$K$80</definedName>
    <definedName name="BMESA_IN_1998">BlueMesaInflow.Unregulated!$L$4:$L$80</definedName>
    <definedName name="BMESA_IN_1999">BlueMesaInflow.Unregulated!$M$4:$M$80</definedName>
    <definedName name="BMESA_IN_2000">BlueMesaInflow.Unregulated!$N$4:$N$80</definedName>
    <definedName name="BMESA_IN_2001">BlueMesaInflow.Unregulated!$O$4:$O$80</definedName>
    <definedName name="BMESA_IN_2002">BlueMesaInflow.Unregulated!$P$4:$P$80</definedName>
    <definedName name="BMESA_IN_2003">BlueMesaInflow.Unregulated!$Q$4:$Q$80</definedName>
    <definedName name="BMESA_IN_2004">BlueMesaInflow.Unregulated!$R$4:$R$80</definedName>
    <definedName name="BMESA_IN_2005">BlueMesaInflow.Unregulated!$S$4:$S$80</definedName>
    <definedName name="BMESA_IN_2006">BlueMesaInflow.Unregulated!$T$4:$T$80</definedName>
    <definedName name="BMESA_IN_2007">BlueMesaInflow.Unregulated!$U$4:$U$80</definedName>
    <definedName name="BMESA_IN_2008">BlueMesaInflow.Unregulated!$V$4:$V$80</definedName>
    <definedName name="BMESA_IN_2009">BlueMesaInflow.Unregulated!$W$4:$W$80</definedName>
    <definedName name="BMESA_IN_2010">BlueMesaInflow.Unregulated!$X$4:$X$80</definedName>
    <definedName name="BMESA_IN_2011">BlueMesaInflow.Unregulated!$Y$4:$Y$80</definedName>
    <definedName name="BMESA_IN_2012">BlueMesaInflow.Unregulated!$Z$4:$Z$80</definedName>
    <definedName name="BMESA_IN_2013">BlueMesaInflow.Unregulated!$AA$4:$AA$80</definedName>
    <definedName name="BMESA_IN_2014">BlueMesaInflow.Unregulated!$AB$4:$AB$80</definedName>
    <definedName name="BMESA_IN_2015">BlueMesaInflow.Unregulated!$AC$4:$AC$80</definedName>
    <definedName name="BMESA_IN_2016">BlueMesaInflow.Unregulated!$AD$4:$AD$80</definedName>
    <definedName name="BMESA_IN_2017">BlueMesaInflow.Unregulated!$AE$4:$AE$80</definedName>
    <definedName name="BMESA_IN_2018">BlueMesaInflow.Unregulated!$AF$4:$AF$80</definedName>
    <definedName name="BMESA_IN_2019">BlueMesaInflow.Unregulated!$AG$4:$AG$80</definedName>
    <definedName name="BMESA_IN_2020">BlueMesaInflow.Unregulated!$AH$4:$AH$80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5yr.adj.espmvol" localSheetId="21">TempForecast!$A$4:$AE$64</definedName>
    <definedName name="CLSC2.espmvol.5yr.adj.espmvol_1" localSheetId="21">TempForecast!$A$4:$AE$64</definedName>
    <definedName name="CLSC2.espmvol.5yr.adj.espmvol_10" localSheetId="21">TempForecast!$A$4:$AE$64</definedName>
    <definedName name="CLSC2.espmvol.5yr.adj.espmvol_11" localSheetId="21">TempForecast!$A$4:$AE$64</definedName>
    <definedName name="CLSC2.espmvol.5yr.adj.espmvol_12" localSheetId="21">TempForecast!$A$4:$AE$64</definedName>
    <definedName name="CLSC2.espmvol.5yr.adj.espmvol_13" localSheetId="21">TempForecast!$A$4:$AE$64</definedName>
    <definedName name="CLSC2.espmvol.5yr.adj.espmvol_14" localSheetId="21">TempForecast!$A$4:$AE$64</definedName>
    <definedName name="CLSC2.espmvol.5yr.adj.espmvol_15" localSheetId="21">TempForecast!$A$4:$AE$64</definedName>
    <definedName name="CLSC2.espmvol.5yr.adj.espmvol_16" localSheetId="21">TempForecast!$A$4:$AE$64</definedName>
    <definedName name="CLSC2.espmvol.5yr.adj.espmvol_17" localSheetId="21">TempForecast!$A$4:$AE$64</definedName>
    <definedName name="CLSC2.espmvol.5yr.adj.espmvol_18" localSheetId="21">TempForecast!$A$4:$AE$64</definedName>
    <definedName name="CLSC2.espmvol.5yr.adj.espmvol_19" localSheetId="21">TempForecast!$A$4:$AE$64</definedName>
    <definedName name="CLSC2.espmvol.5yr.adj.espmvol_2" localSheetId="21">TempForecast!$A$4:$AE$64</definedName>
    <definedName name="CLSC2.espmvol.5yr.adj.espmvol_20" localSheetId="21">TempForecast!$A$4:$AE$64</definedName>
    <definedName name="CLSC2.espmvol.5yr.adj.espmvol_21" localSheetId="21">TempForecast!$A$4:$AE$64</definedName>
    <definedName name="CLSC2.espmvol.5yr.adj.espmvol_22" localSheetId="21">TempForecast!$A$4:$AE$64</definedName>
    <definedName name="CLSC2.espmvol.5yr.adj.espmvol_23" localSheetId="21">TempForecast!$A$4:$AE$64</definedName>
    <definedName name="CLSC2.espmvol.5yr.adj.espmvol_24" localSheetId="21">TempForecast!$A$4:$AE$64</definedName>
    <definedName name="CLSC2.espmvol.5yr.adj.espmvol_25" localSheetId="21">TempForecast!$A$4:$AE$64</definedName>
    <definedName name="CLSC2.espmvol.5yr.adj.espmvol_26" localSheetId="21">TempForecast!$A$4:$AE$64</definedName>
    <definedName name="CLSC2.espmvol.5yr.adj.espmvol_27" localSheetId="21">TempForecast!$A$4:$AE$64</definedName>
    <definedName name="CLSC2.espmvol.5yr.adj.espmvol_28" localSheetId="21">TempForecast!$A$4:$AE$64</definedName>
    <definedName name="CLSC2.espmvol.5yr.adj.espmvol_29" localSheetId="21">TempForecast!$A$4:$AE$64</definedName>
    <definedName name="CLSC2.espmvol.5yr.adj.espmvol_3" localSheetId="21">TempForecast!$A$4:$AE$64</definedName>
    <definedName name="CLSC2.espmvol.5yr.adj.espmvol_30" localSheetId="21">TempForecast!$A$4:$AE$64</definedName>
    <definedName name="CLSC2.espmvol.5yr.adj.espmvol_31" localSheetId="21">TempForecast!$A$4:$AE$64</definedName>
    <definedName name="CLSC2.espmvol.5yr.adj.espmvol_32" localSheetId="21">TempForecast!$A$4:$AE$64</definedName>
    <definedName name="CLSC2.espmvol.5yr.adj.espmvol_33" localSheetId="21">TempForecast!$A$4:$AE$64</definedName>
    <definedName name="CLSC2.espmvol.5yr.adj.espmvol_34" localSheetId="21">TempForecast!$A$4:$AE$64</definedName>
    <definedName name="CLSC2.espmvol.5yr.adj.espmvol_35" localSheetId="21">TempForecast!$A$4:$AE$64</definedName>
    <definedName name="CLSC2.espmvol.5yr.adj.espmvol_36" localSheetId="21">TempForecast!$A$4:$AE$64</definedName>
    <definedName name="CLSC2.espmvol.5yr.adj.espmvol_37" localSheetId="21">TempForecast!$A$4:$AE$64</definedName>
    <definedName name="CLSC2.espmvol.5yr.adj.espmvol_38" localSheetId="21">TempForecast!$A$4:$AE$64</definedName>
    <definedName name="CLSC2.espmvol.5yr.adj.espmvol_39" localSheetId="21">TempForecast!$A$4:$AE$64</definedName>
    <definedName name="CLSC2.espmvol.5yr.adj.espmvol_4" localSheetId="21">TempForecast!$A$4:$AE$64</definedName>
    <definedName name="CLSC2.espmvol.5yr.adj.espmvol_40" localSheetId="21">TempForecast!$A$4:$AE$64</definedName>
    <definedName name="CLSC2.espmvol.5yr.adj.espmvol_41" localSheetId="21">TempForecast!$A$4:$AE$64</definedName>
    <definedName name="CLSC2.espmvol.5yr.adj.espmvol_42" localSheetId="21">TempForecast!$A$4:$AE$64</definedName>
    <definedName name="CLSC2.espmvol.5yr.adj.espmvol_43" localSheetId="21">TempForecast!$A$4:$AE$64</definedName>
    <definedName name="CLSC2.espmvol.5yr.adj.espmvol_44" localSheetId="21">TempForecast!$A$4:$AE$64</definedName>
    <definedName name="CLSC2.espmvol.5yr.adj.espmvol_45" localSheetId="21">TempForecast!$A$4:$AE$64</definedName>
    <definedName name="CLSC2.espmvol.5yr.adj.espmvol_46" localSheetId="21">TempForecast!$A$4:$AE$64</definedName>
    <definedName name="CLSC2.espmvol.5yr.adj.espmvol_47" localSheetId="21">TempForecast!$A$4:$AE$64</definedName>
    <definedName name="CLSC2.espmvol.5yr.adj.espmvol_48" localSheetId="21">TempForecast!$A$4:$AE$64</definedName>
    <definedName name="CLSC2.espmvol.5yr.adj.espmvol_49" localSheetId="21">TempForecast!$A$4:$AE$64</definedName>
    <definedName name="CLSC2.espmvol.5yr.adj.espmvol_5" localSheetId="21">TempForecast!$A$4:$AE$64</definedName>
    <definedName name="CLSC2.espmvol.5yr.adj.espmvol_50" localSheetId="21">TempForecast!$A$4:$AE$64</definedName>
    <definedName name="CLSC2.espmvol.5yr.adj.espmvol_51" localSheetId="21">TempForecast!$A$4:$AE$64</definedName>
    <definedName name="CLSC2.espmvol.5yr.adj.espmvol_52" localSheetId="21">TempForecast!$A$4:$AE$64</definedName>
    <definedName name="CLSC2.espmvol.5yr.adj.espmvol_53" localSheetId="21">TempForecast!$A$4:$AE$64</definedName>
    <definedName name="CLSC2.espmvol.5yr.adj.espmvol_54" localSheetId="21">TempForecast!$A$4:$AE$64</definedName>
    <definedName name="CLSC2.espmvol.5yr.adj.espmvol_55" localSheetId="21">TempForecast!$A$4:$AE$64</definedName>
    <definedName name="CLSC2.espmvol.5yr.adj.espmvol_56" localSheetId="21">TempForecast!$A$4:$AE$64</definedName>
    <definedName name="CLSC2.espmvol.5yr.adj.espmvol_57" localSheetId="21">TempForecast!$A$4:$AE$64</definedName>
    <definedName name="CLSC2.espmvol.5yr.adj.espmvol_58" localSheetId="21">TempForecast!$A$4:$AE$64</definedName>
    <definedName name="CLSC2.espmvol.5yr.adj.espmvol_59" localSheetId="21">TempForecast!$A$4:$AE$64</definedName>
    <definedName name="CLSC2.espmvol.5yr.adj.espmvol_6" localSheetId="21">TempForecast!$A$4:$AE$64</definedName>
    <definedName name="CLSC2.espmvol.5yr.adj.espmvol_60" localSheetId="21">TempForecast!$A$4:$AE$64</definedName>
    <definedName name="CLSC2.espmvol.5yr.adj.espmvol_61" localSheetId="21">TempForecast!$A$4:$AE$64</definedName>
    <definedName name="CLSC2.espmvol.5yr.adj.espmvol_62" localSheetId="21">TempForecast!$A$4:$AE$64</definedName>
    <definedName name="CLSC2.espmvol.5yr.adj.espmvol_63" localSheetId="21">TempForecast!$A$4:$AE$64</definedName>
    <definedName name="CLSC2.espmvol.5yr.adj.espmvol_7" localSheetId="21">TempForecast!$A$4:$AE$64</definedName>
    <definedName name="CLSC2.espmvol.5yr.adj.espmvol_8" localSheetId="21">TempForecast!$A$4:$AE$64</definedName>
    <definedName name="CLSC2.espmvol.5yr.adj.espmvol_9" localSheetId="21">TempForecast!$A$4:$AE$64</definedName>
    <definedName name="CRYST_IN_1991">'CrystalInflow.Unregulated'!$E$4:$E$80</definedName>
    <definedName name="CRYST_IN_1992">'CrystalInflow.Unregulated'!$F$4:$F$80</definedName>
    <definedName name="CRYST_IN_1993">'CrystalInflow.Unregulated'!$G$4:$G$80</definedName>
    <definedName name="CRYST_IN_1994">'CrystalInflow.Unregulated'!$H$4:$H$80</definedName>
    <definedName name="CRYST_IN_1995">'CrystalInflow.Unregulated'!$I$4:$I$80</definedName>
    <definedName name="CRYST_IN_1996">'CrystalInflow.Unregulated'!$J$4:$J$80</definedName>
    <definedName name="CRYST_IN_1997">'CrystalInflow.Unregulated'!$K$4:$K$80</definedName>
    <definedName name="CRYST_IN_1998">'CrystalInflow.Unregulated'!$L$4:$L$80</definedName>
    <definedName name="CRYST_IN_1999">'CrystalInflow.Unregulated'!$M$4:$M$80</definedName>
    <definedName name="CRYST_IN_2000">'CrystalInflow.Unregulated'!$N$4:$N$80</definedName>
    <definedName name="CRYST_IN_2001">'CrystalInflow.Unregulated'!$O$4:$O$80</definedName>
    <definedName name="CRYST_IN_2002">'CrystalInflow.Unregulated'!$P$4:$P$80</definedName>
    <definedName name="CRYST_IN_2003">'CrystalInflow.Unregulated'!$Q$4:$Q$80</definedName>
    <definedName name="CRYST_IN_2004">'CrystalInflow.Unregulated'!$R$4:$R$80</definedName>
    <definedName name="CRYST_IN_2005">'CrystalInflow.Unregulated'!$S$4:$S$80</definedName>
    <definedName name="CRYST_IN_2006">'CrystalInflow.Unregulated'!$T$4:$T$80</definedName>
    <definedName name="CRYST_IN_2007">'CrystalInflow.Unregulated'!$U$4:$U$80</definedName>
    <definedName name="CRYST_IN_2008">'CrystalInflow.Unregulated'!$V$4:$V$80</definedName>
    <definedName name="CRYST_IN_2009">'CrystalInflow.Unregulated'!$W$4:$W$80</definedName>
    <definedName name="CRYST_IN_2010">'CrystalInflow.Unregulated'!$X$4:$X$80</definedName>
    <definedName name="CRYST_IN_2011">'CrystalInflow.Unregulated'!$Y$4:$Y$80</definedName>
    <definedName name="CRYST_IN_2012">'CrystalInflow.Unregulated'!$Z$4:$Z$80</definedName>
    <definedName name="CRYST_IN_2013">'CrystalInflow.Unregulated'!$AA$4:$AA$80</definedName>
    <definedName name="CRYST_IN_2014">'CrystalInflow.Unregulated'!$AB$4:$AB$80</definedName>
    <definedName name="CRYST_IN_2015">'CrystalInflow.Unregulated'!$AC$4:$AC$80</definedName>
    <definedName name="CRYST_IN_2016">'CrystalInflow.Unregulated'!$AD$4:$AD$80</definedName>
    <definedName name="CRYST_IN_2017">'CrystalInflow.Unregulated'!$AE$4:$AE$80</definedName>
    <definedName name="CRYST_IN_2018">'CrystalInflow.Unregulated'!$AF$4:$AF$80</definedName>
    <definedName name="CRYST_IN_2019">'CrystalInflow.Unregulated'!$AG$4:$AG$80</definedName>
    <definedName name="CRYST_IN_2020">'CrystalInflow.Unregulated'!$AH$4:$AH$80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5yr.adj.espmvol" localSheetId="21">TempForecast!$A$4:$AE$64</definedName>
    <definedName name="DRGC2.espmvol.5yr.adj.espmvol_1" localSheetId="21">TempForecast!$A$4:$AE$64</definedName>
    <definedName name="DRGC2.espmvol.5yr.adj.espmvol_10" localSheetId="21">TempForecast!$A$4:$AE$64</definedName>
    <definedName name="DRGC2.espmvol.5yr.adj.espmvol_11" localSheetId="21">TempForecast!$A$4:$AE$64</definedName>
    <definedName name="DRGC2.espmvol.5yr.adj.espmvol_12" localSheetId="21">TempForecast!$A$4:$AE$64</definedName>
    <definedName name="DRGC2.espmvol.5yr.adj.espmvol_13" localSheetId="21">TempForecast!$A$4:$AE$64</definedName>
    <definedName name="DRGC2.espmvol.5yr.adj.espmvol_14" localSheetId="21">TempForecast!$A$4:$AE$64</definedName>
    <definedName name="DRGC2.espmvol.5yr.adj.espmvol_15" localSheetId="21">TempForecast!$A$4:$AE$64</definedName>
    <definedName name="DRGC2.espmvol.5yr.adj.espmvol_16" localSheetId="21">TempForecast!$A$4:$AE$64</definedName>
    <definedName name="DRGC2.espmvol.5yr.adj.espmvol_17" localSheetId="21">TempForecast!$A$4:$AE$64</definedName>
    <definedName name="DRGC2.espmvol.5yr.adj.espmvol_18" localSheetId="21">TempForecast!$A$4:$AE$64</definedName>
    <definedName name="DRGC2.espmvol.5yr.adj.espmvol_19" localSheetId="21">TempForecast!$A$4:$AE$64</definedName>
    <definedName name="DRGC2.espmvol.5yr.adj.espmvol_2" localSheetId="21">TempForecast!$A$4:$AE$64</definedName>
    <definedName name="DRGC2.espmvol.5yr.adj.espmvol_20" localSheetId="21">TempForecast!$A$4:$AE$64</definedName>
    <definedName name="DRGC2.espmvol.5yr.adj.espmvol_21" localSheetId="21">TempForecast!$A$4:$AE$64</definedName>
    <definedName name="DRGC2.espmvol.5yr.adj.espmvol_22" localSheetId="21">TempForecast!$A$4:$AE$64</definedName>
    <definedName name="DRGC2.espmvol.5yr.adj.espmvol_23" localSheetId="21">TempForecast!$A$4:$AE$64</definedName>
    <definedName name="DRGC2.espmvol.5yr.adj.espmvol_24" localSheetId="21">TempForecast!$A$4:$AE$64</definedName>
    <definedName name="DRGC2.espmvol.5yr.adj.espmvol_25" localSheetId="21">TempForecast!$A$4:$AE$64</definedName>
    <definedName name="DRGC2.espmvol.5yr.adj.espmvol_26" localSheetId="21">TempForecast!$A$4:$AE$64</definedName>
    <definedName name="DRGC2.espmvol.5yr.adj.espmvol_27" localSheetId="21">TempForecast!$A$4:$AE$64</definedName>
    <definedName name="DRGC2.espmvol.5yr.adj.espmvol_28" localSheetId="21">TempForecast!$A$4:$AE$64</definedName>
    <definedName name="DRGC2.espmvol.5yr.adj.espmvol_29" localSheetId="21">TempForecast!$A$4:$AE$64</definedName>
    <definedName name="DRGC2.espmvol.5yr.adj.espmvol_3" localSheetId="21">TempForecast!$A$4:$AE$64</definedName>
    <definedName name="DRGC2.espmvol.5yr.adj.espmvol_30" localSheetId="21">TempForecast!$A$4:$AE$64</definedName>
    <definedName name="DRGC2.espmvol.5yr.adj.espmvol_31" localSheetId="21">TempForecast!$A$4:$AE$64</definedName>
    <definedName name="DRGC2.espmvol.5yr.adj.espmvol_32" localSheetId="21">TempForecast!$A$4:$AE$64</definedName>
    <definedName name="DRGC2.espmvol.5yr.adj.espmvol_33" localSheetId="21">TempForecast!$A$4:$AE$64</definedName>
    <definedName name="DRGC2.espmvol.5yr.adj.espmvol_34" localSheetId="21">TempForecast!$A$4:$AE$64</definedName>
    <definedName name="DRGC2.espmvol.5yr.adj.espmvol_35" localSheetId="21">TempForecast!$A$4:$AE$64</definedName>
    <definedName name="DRGC2.espmvol.5yr.adj.espmvol_36" localSheetId="21">TempForecast!$A$4:$AE$64</definedName>
    <definedName name="DRGC2.espmvol.5yr.adj.espmvol_37" localSheetId="21">TempForecast!$A$4:$AE$64</definedName>
    <definedName name="DRGC2.espmvol.5yr.adj.espmvol_38" localSheetId="21">TempForecast!$A$4:$AE$64</definedName>
    <definedName name="DRGC2.espmvol.5yr.adj.espmvol_39" localSheetId="21">TempForecast!$A$4:$AE$64</definedName>
    <definedName name="DRGC2.espmvol.5yr.adj.espmvol_4" localSheetId="21">TempForecast!$A$4:$AE$64</definedName>
    <definedName name="DRGC2.espmvol.5yr.adj.espmvol_40" localSheetId="21">TempForecast!$A$4:$AE$64</definedName>
    <definedName name="DRGC2.espmvol.5yr.adj.espmvol_41" localSheetId="21">TempForecast!$A$4:$AE$64</definedName>
    <definedName name="DRGC2.espmvol.5yr.adj.espmvol_42" localSheetId="21">TempForecast!$A$4:$AE$64</definedName>
    <definedName name="DRGC2.espmvol.5yr.adj.espmvol_43" localSheetId="21">TempForecast!$A$4:$AE$64</definedName>
    <definedName name="DRGC2.espmvol.5yr.adj.espmvol_44" localSheetId="21">TempForecast!$A$4:$AE$64</definedName>
    <definedName name="DRGC2.espmvol.5yr.adj.espmvol_45" localSheetId="21">TempForecast!$A$4:$AE$64</definedName>
    <definedName name="DRGC2.espmvol.5yr.adj.espmvol_46" localSheetId="21">TempForecast!$A$4:$AE$64</definedName>
    <definedName name="DRGC2.espmvol.5yr.adj.espmvol_47" localSheetId="21">TempForecast!$A$4:$AE$64</definedName>
    <definedName name="DRGC2.espmvol.5yr.adj.espmvol_48" localSheetId="21">TempForecast!$A$4:$AE$64</definedName>
    <definedName name="DRGC2.espmvol.5yr.adj.espmvol_49" localSheetId="21">TempForecast!$A$4:$AE$64</definedName>
    <definedName name="DRGC2.espmvol.5yr.adj.espmvol_5" localSheetId="21">TempForecast!$A$4:$AE$64</definedName>
    <definedName name="DRGC2.espmvol.5yr.adj.espmvol_50" localSheetId="21">TempForecast!$A$4:$AE$64</definedName>
    <definedName name="DRGC2.espmvol.5yr.adj.espmvol_51" localSheetId="21">TempForecast!$A$4:$AE$64</definedName>
    <definedName name="DRGC2.espmvol.5yr.adj.espmvol_52" localSheetId="21">TempForecast!$A$4:$AE$64</definedName>
    <definedName name="DRGC2.espmvol.5yr.adj.espmvol_53" localSheetId="21">TempForecast!$A$4:$AE$64</definedName>
    <definedName name="DRGC2.espmvol.5yr.adj.espmvol_54" localSheetId="21">TempForecast!$A$4:$AE$64</definedName>
    <definedName name="DRGC2.espmvol.5yr.adj.espmvol_55" localSheetId="21">TempForecast!$A$4:$AE$64</definedName>
    <definedName name="DRGC2.espmvol.5yr.adj.espmvol_56" localSheetId="21">TempForecast!$A$4:$AE$64</definedName>
    <definedName name="DRGC2.espmvol.5yr.adj.espmvol_57" localSheetId="21">TempForecast!$A$4:$AE$64</definedName>
    <definedName name="DRGC2.espmvol.5yr.adj.espmvol_58" localSheetId="21">TempForecast!$A$4:$AE$64</definedName>
    <definedName name="DRGC2.espmvol.5yr.adj.espmvol_59" localSheetId="21">TempForecast!$A$4:$AE$64</definedName>
    <definedName name="DRGC2.espmvol.5yr.adj.espmvol_6" localSheetId="21">TempForecast!$A$4:$AE$64</definedName>
    <definedName name="DRGC2.espmvol.5yr.adj.espmvol_60" localSheetId="21">TempForecast!$A$4:$AE$64</definedName>
    <definedName name="DRGC2.espmvol.5yr.adj.espmvol_61" localSheetId="21">TempForecast!$A$4:$AE$64</definedName>
    <definedName name="DRGC2.espmvol.5yr.adj.espmvol_62" localSheetId="21">TempForecast!$A$4:$AE$64</definedName>
    <definedName name="DRGC2.espmvol.5yr.adj.espmvol_63" localSheetId="21">TempForecast!$A$4:$AE$64</definedName>
    <definedName name="DRGC2.espmvol.5yr.adj.espmvol_7" localSheetId="21">TempForecast!$A$4:$AE$64</definedName>
    <definedName name="DRGC2.espmvol.5yr.adj.espmvol_8" localSheetId="21">TempForecast!$A$4:$AE$64</definedName>
    <definedName name="DRGC2.espmvol.5yr.adj.espmvol_9" localSheetId="21">TempForecast!$A$4:$AE$64</definedName>
    <definedName name="Duration">RunInformation!$L$3:$L$52</definedName>
    <definedName name="DvsToPkr_1991">DvsToPkr!$B$4:$B$15</definedName>
    <definedName name="DvsToPkr_1992">DvsToPkr!$C$4:$C$15</definedName>
    <definedName name="DvsToPkr_1993">DvsToPkr!$D$4:$D$15</definedName>
    <definedName name="DvsToPkr_1994">DvsToPkr!$E$4:$E$15</definedName>
    <definedName name="DvsToPkr_1995">DvsToPkr!$F$4:$F$15</definedName>
    <definedName name="DvsToPkr_1996">DvsToPkr!$G$4:$G$15</definedName>
    <definedName name="DvsToPkr_1997">DvsToPkr!$H$4:$H$15</definedName>
    <definedName name="DvsToPkr_1998">DvsToPkr!$I$4:$I$15</definedName>
    <definedName name="DvsToPkr_1999">DvsToPkr!$J$4:$J$15</definedName>
    <definedName name="DvsToPkr_2000">DvsToPkr!$K$4:$K$15</definedName>
    <definedName name="DvsToPkr_2001">DvsToPkr!$L$4:$L$15</definedName>
    <definedName name="DvsToPkr_2002">DvsToPkr!$M$4:$M$15</definedName>
    <definedName name="DvsToPkr_2003">DvsToPkr!$N$4:$N$15</definedName>
    <definedName name="DvsToPkr_2004">DvsToPkr!$O$4:$O$15</definedName>
    <definedName name="DvsToPkr_2005">DvsToPkr!$P$4:$P$15</definedName>
    <definedName name="DvsToPkr_2006">DvsToPkr!$Q$4:$Q$15</definedName>
    <definedName name="DvsToPkr_2007">DvsToPkr!$R$4:$R$15</definedName>
    <definedName name="DvsToPkr_2008">DvsToPkr!$S$4:$S$15</definedName>
    <definedName name="DvsToPkr_2009">DvsToPkr!$T$4:$T$15</definedName>
    <definedName name="DvsToPkr_2010">DvsToPkr!$U$4:$U$15</definedName>
    <definedName name="DvsToPkr_2011">DvsToPkr!$V$4:$V$15</definedName>
    <definedName name="DvsToPkr_2012">DvsToPkr!$W$4:$W$15</definedName>
    <definedName name="DvsToPkr_2013">DvsToPkr!$X$4:$X$15</definedName>
    <definedName name="DvsToPkr_2014">DvsToPkr!$Y$4:$Y$15</definedName>
    <definedName name="DvsToPkr_2015">DvsToPkr!$Z$4:$Z$15</definedName>
    <definedName name="DvsToPkr_2016">DvsToPkr!$AA$4:$AA$15</definedName>
    <definedName name="DvsToPkr_2017">DvsToPkr!$AB$4:$AB$15</definedName>
    <definedName name="DvsToPkr_2018">DvsToPkr!$AC$4:$AC$15</definedName>
    <definedName name="DvsToPkr_2019">DvsToPkr!$AD$4:$AD$15</definedName>
    <definedName name="DvsToPkr_2020">DvsToPkr!$AE$4:$AE$15</definedName>
    <definedName name="DvsToPkr_2021">DvsToPkr!$AF$4:$AF$15</definedName>
    <definedName name="DvsToPkr_2022">DvsToPkr!$AG$4:$AG$15</definedName>
    <definedName name="DvsToPkr_2023">DvsToPkr!$AH$4:$AH$15</definedName>
    <definedName name="DvsToPkr_2024">DvsToPkr!$AI$4:$AI$15</definedName>
    <definedName name="DvsToPkr_2025">DvsToPkr!$AJ$4:$AJ$15</definedName>
    <definedName name="DvsToPkr_2026">DvsToPkr!$AK$4:$AK$15</definedName>
    <definedName name="DvsToPkr_In_1991">GainsAboveParker!$E$4:$E$71</definedName>
    <definedName name="DvsToPkr_In_1992">GainsAboveParker!$F$4:$F$71</definedName>
    <definedName name="DvsToPkr_In_1993">GainsAboveParker!$G$4:$G$71</definedName>
    <definedName name="DvsToPkr_In_1994">GainsAboveParker!$H$4:$H$71</definedName>
    <definedName name="DvsToPkr_In_1995">GainsAboveParker!$I$4:$I$71</definedName>
    <definedName name="DvsToPkr_In_1996">GainsAboveParker!$J$4:$J$71</definedName>
    <definedName name="DvsToPkr_In_1997">GainsAboveParker!$K$4:$K$71</definedName>
    <definedName name="DvsToPkr_In_1998">GainsAboveParker!$L$4:$L$71</definedName>
    <definedName name="DvsToPkr_In_1999">GainsAboveParker!$M$4:$M$71</definedName>
    <definedName name="DvsToPkr_In_2000">GainsAboveParker!$N$4:$N$71</definedName>
    <definedName name="DvsToPkr_In_2001">GainsAboveParker!$O$4:$O$71</definedName>
    <definedName name="DvsToPkr_In_2002">GainsAboveParker!$P$4:$P$71</definedName>
    <definedName name="DvsToPkr_In_2003">GainsAboveParker!$Q$4:$Q$71</definedName>
    <definedName name="DvsToPkr_In_2004">GainsAboveParker!$R$4:$R$71</definedName>
    <definedName name="DvsToPkr_In_2005">GainsAboveParker!$S$4:$S$71</definedName>
    <definedName name="DvsToPkr_In_2006">GainsAboveParker!$T$4:$T$71</definedName>
    <definedName name="DvsToPkr_In_2007">GainsAboveParker!$U$4:$U$71</definedName>
    <definedName name="DvsToPkr_In_2008">GainsAboveParker!$V$4:$V$71</definedName>
    <definedName name="DvsToPkr_In_2009">GainsAboveParker!$W$4:$W$71</definedName>
    <definedName name="DvsToPkr_In_2010">GainsAboveParker!$X$4:$X$71</definedName>
    <definedName name="DvsToPkr_In_2011">GainsAboveParker!$Y$4:$Y$71</definedName>
    <definedName name="DvsToPkr_In_2012">GainsAboveParker!$Z$4:$Z$71</definedName>
    <definedName name="DvsToPkr_In_2013">GainsAboveParker!$AA$4:$AA$71</definedName>
    <definedName name="DvsToPkr_In_2014">GainsAboveParker!$AB$4:$AB$71</definedName>
    <definedName name="DvsToPkr_In_2015">GainsAboveParker!$AC$4:$AC$71</definedName>
    <definedName name="DvsToPkr_In_2016">GainsAboveParker!$AD$4:$AD$71</definedName>
    <definedName name="DvsToPkr_In_2017">GainsAboveParker!$AE$4:AD$71</definedName>
    <definedName name="DvsToPkr_In_2018">GainsAboveParker!$AF$4:$AF$71</definedName>
    <definedName name="DvsToPkr_In_2019">GainsAboveParker!$AG$4:$AG$71</definedName>
    <definedName name="DvsToPkr_In_202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91">FlamingGorgeInflow.Unregulated!$E$4:$E$80</definedName>
    <definedName name="FGORG_IN_1992">FlamingGorgeInflow.Unregulated!$F$4:$F$80</definedName>
    <definedName name="FGORG_IN_1993">FlamingGorgeInflow.Unregulated!$G$4:$G$80</definedName>
    <definedName name="FGORG_IN_1994">FlamingGorgeInflow.Unregulated!$H$4:$H$80</definedName>
    <definedName name="FGORG_IN_1995">FlamingGorgeInflow.Unregulated!$I$4:$I$80</definedName>
    <definedName name="FGORG_IN_1996">FlamingGorgeInflow.Unregulated!$J$4:$J$80</definedName>
    <definedName name="FGORG_IN_1997">FlamingGorgeInflow.Unregulated!$K$4:$K$80</definedName>
    <definedName name="FGORG_IN_1998">FlamingGorgeInflow.Unregulated!$L$4:$L$80</definedName>
    <definedName name="FGORG_IN_1999">FlamingGorgeInflow.Unregulated!$M$4:$M$80</definedName>
    <definedName name="FGORG_IN_2000">FlamingGorgeInflow.Unregulated!$N$4:$N$80</definedName>
    <definedName name="FGORG_IN_2001">FlamingGorgeInflow.Unregulated!$O$4:$O$80</definedName>
    <definedName name="FGORG_IN_2002">FlamingGorgeInflow.Unregulated!$P$4:$P$80</definedName>
    <definedName name="FGORG_IN_2003">FlamingGorgeInflow.Unregulated!$Q$4:$Q$80</definedName>
    <definedName name="FGORG_IN_2004">FlamingGorgeInflow.Unregulated!$R$4:$R$80</definedName>
    <definedName name="FGORG_IN_2005">FlamingGorgeInflow.Unregulated!$S$4:$S$80</definedName>
    <definedName name="FGORG_IN_2006">FlamingGorgeInflow.Unregulated!$T$4:$T$80</definedName>
    <definedName name="FGORG_IN_2007">FlamingGorgeInflow.Unregulated!$U$4:$U$80</definedName>
    <definedName name="FGORG_IN_2008">FlamingGorgeInflow.Unregulated!$V$4:$V$80</definedName>
    <definedName name="FGORG_IN_2009">FlamingGorgeInflow.Unregulated!$W$4:$W$80</definedName>
    <definedName name="FGORG_IN_2010">FlamingGorgeInflow.Unregulated!$X$4:$X$80</definedName>
    <definedName name="FGORG_IN_2011">FlamingGorgeInflow.Unregulated!$Y$4:$Y$80</definedName>
    <definedName name="FGORG_IN_2012">FlamingGorgeInflow.Unregulated!$Z$4:$Z$80</definedName>
    <definedName name="FGORG_IN_2013">FlamingGorgeInflow.Unregulated!$AA$4:$AA$80</definedName>
    <definedName name="FGORG_IN_2014">FlamingGorgeInflow.Unregulated!$AB$4:$AB$80</definedName>
    <definedName name="FGORG_IN_2015">FlamingGorgeInflow.Unregulated!$AC$4:$AC$80</definedName>
    <definedName name="FGORG_IN_2016">FlamingGorgeInflow.Unregulated!$AD$4:$AD$80</definedName>
    <definedName name="FGORG_IN_2017">FlamingGorgeInflow.Unregulated!$AE$4:$AE$80</definedName>
    <definedName name="FGORG_IN_2018">FlamingGorgeInflow.Unregulated!$AF$4:$AF$80</definedName>
    <definedName name="FGORG_IN_2019">FlamingGorgeInflow.Unregulated!$AG$4:$AG$80</definedName>
    <definedName name="FGORG_IN_2020">FlamingGorgeInflow.Unregulated!$AH$4:$AH$80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91">Fontenelle.Inflow!$E$4:$E$80</definedName>
    <definedName name="FONTE_IN_1992">Fontenelle.Inflow!$F$4:$F$80</definedName>
    <definedName name="FONTE_IN_1993">Fontenelle.Inflow!$G$4:$G$80</definedName>
    <definedName name="FONTE_IN_1994">Fontenelle.Inflow!$H$4:$H$80</definedName>
    <definedName name="FONTE_IN_1995">Fontenelle.Inflow!$I$4:$I$80</definedName>
    <definedName name="FONTE_IN_1996">Fontenelle.Inflow!$J$4:$J$80</definedName>
    <definedName name="FONTE_IN_1997">Fontenelle.Inflow!$K$4:$K$80</definedName>
    <definedName name="FONTE_IN_1998">Fontenelle.Inflow!$L$4:$L$80</definedName>
    <definedName name="FONTE_IN_1999">Fontenelle.Inflow!$M$4:$M$80</definedName>
    <definedName name="FONTE_IN_2000">Fontenelle.Inflow!$N$4:$N$80</definedName>
    <definedName name="FONTE_IN_2001">Fontenelle.Inflow!$O$4:$O$80</definedName>
    <definedName name="FONTE_IN_2002">Fontenelle.Inflow!$P$4:$P$80</definedName>
    <definedName name="FONTE_IN_2003">Fontenelle.Inflow!$Q$4:$Q$80</definedName>
    <definedName name="FONTE_IN_2004">Fontenelle.Inflow!$R$4:$R$80</definedName>
    <definedName name="FONTE_IN_2005">Fontenelle.Inflow!$S$4:$S$80</definedName>
    <definedName name="FONTE_IN_2006">Fontenelle.Inflow!$T$4:$T$80</definedName>
    <definedName name="FONTE_IN_2007">Fontenelle.Inflow!$U$4:$U$80</definedName>
    <definedName name="FONTE_IN_2008">Fontenelle.Inflow!$V$4:$V$80</definedName>
    <definedName name="FONTE_IN_2009">Fontenelle.Inflow!$W$4:$W$80</definedName>
    <definedName name="FONTE_IN_2010">Fontenelle.Inflow!$X$4:$X$80</definedName>
    <definedName name="FONTE_IN_2011">Fontenelle.Inflow!$Y$4:$YI$80</definedName>
    <definedName name="FONTE_IN_2012">Fontenelle.Inflow!$Z$4:$Z$80</definedName>
    <definedName name="FONTE_IN_2013">Fontenelle.Inflow!$AA$4:$AA$80</definedName>
    <definedName name="FONTE_IN_2014">Fontenelle.Inflow!$AB$4:$AB$80</definedName>
    <definedName name="FONTE_IN_2015">Fontenelle.Inflow!$AC$4:$AC$80</definedName>
    <definedName name="FONTE_IN_2016">Fontenelle.Inflow!$AD$4:$AD$80</definedName>
    <definedName name="FONTE_IN_2017">Fontenelle.Inflow!$AE$4:$AE$80</definedName>
    <definedName name="FONTE_IN_2018">Fontenelle.Inflow!$AF$4:$AF$80</definedName>
    <definedName name="FONTE_IN_2019">Fontenelle.Inflow!$AG$4:$AG$80</definedName>
    <definedName name="FONTE_IN_2020">Fontenelle.Inflow!$AH$4:$AH$80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91">PowelltoMeadGainsAH!$B$4:$B$15</definedName>
    <definedName name="GainsAboveHoover1992">PowelltoMeadGainsAH!$C$4:$C$15</definedName>
    <definedName name="GainsAboveHoover1993">PowelltoMeadGainsAH!$D$4:$D$15</definedName>
    <definedName name="GainsAboveHoover1994">PowelltoMeadGainsAH!$E$4:$E$15</definedName>
    <definedName name="GainsAboveHoover1995">PowelltoMeadGainsAH!$F$4:$F$15</definedName>
    <definedName name="GainsAboveHoover1996">PowelltoMeadGainsAH!$G$4:$G$15</definedName>
    <definedName name="GainsAboveHoover1997">PowelltoMeadGainsAH!$H$4:$H$15</definedName>
    <definedName name="GainsAboveHoover1998">PowelltoMeadGainsAH!$I$4:$I$15</definedName>
    <definedName name="GainsAboveHoover1999">PowelltoMeadGainsAH!$J$4:$J$15</definedName>
    <definedName name="GainsAboveHoover2000">PowelltoMeadGainsAH!$K$4:$K$15</definedName>
    <definedName name="GainsAboveHoover2001">PowelltoMeadGainsAH!$L$4:$L$15</definedName>
    <definedName name="GainsAboveHoover2002">PowelltoMeadGainsAH!$M$4:$M$15</definedName>
    <definedName name="GainsAboveHoover2003">PowelltoMeadGainsAH!$N$4:$N$15</definedName>
    <definedName name="GainsAboveHoover2004">PowelltoMeadGainsAH!$O$4:$O$15</definedName>
    <definedName name="GainsAboveHoover2005">PowelltoMeadGainsAH!$P$4:$P$15</definedName>
    <definedName name="GainsAboveHoover2006">PowelltoMeadGainsAH!$Q$4:$Q$15</definedName>
    <definedName name="GainsAboveHoover2007">PowelltoMeadGainsAH!$R$4:$R$15</definedName>
    <definedName name="GainsAboveHoover2008">PowelltoMeadGainsAH!$S$4:$S$15</definedName>
    <definedName name="GainsAboveHoover2009">PowelltoMeadGainsAH!$T$4:$T$15</definedName>
    <definedName name="GainsAboveHoover2010">PowelltoMeadGainsAH!$U$4:$U$15</definedName>
    <definedName name="GainsAboveHoover2011">PowelltoMeadGainsAH!$V$4:$V$15</definedName>
    <definedName name="GainsAboveHoover2012">PowelltoMeadGainsAH!$W$4:$W$15</definedName>
    <definedName name="GainsAboveHoover2013">PowelltoMeadGainsAH!$X$4:$X$15</definedName>
    <definedName name="GainsAboveHoover2014">PowelltoMeadGainsAH!$Y$4:$Y$15</definedName>
    <definedName name="GainsAboveHoover2015">PowelltoMeadGainsAH!$Z$4:$Z$15</definedName>
    <definedName name="GainsAboveHoover2016">PowelltoMeadGainsAH!$AA$4:$AA$15</definedName>
    <definedName name="GainsAboveHoover2017">PowelltoMeadGainsAH!$AB$4:$AB$15</definedName>
    <definedName name="GainsAboveHoover2018">PowelltoMeadGainsAH!$AC$4:$AC$15</definedName>
    <definedName name="GainsAboveHoover2019">PowelltoMeadGainsAH!$AD$4:$AD$15</definedName>
    <definedName name="GainsAboveHoover2020">PowelltoMeadGainsAH!$AE$4:$AE$15</definedName>
    <definedName name="GainsAboveHoover2021">PowelltoMeadGainsAH!$AF$4:$AF$15</definedName>
    <definedName name="GainsAboveHoover2022">PowelltoMeadGainsAH!$AG$4:$AG$15</definedName>
    <definedName name="GainsAboveHoover2023">PowelltoMeadGainsAH!$AH$4:$AH$15</definedName>
    <definedName name="GainsAboveHoover2024">PowelltoMeadGainsAH!$AI$4:$AI$15</definedName>
    <definedName name="GainsAboveHoover2025">PowelltoMeadGainsAH!$AJ$4:$AJ$15</definedName>
    <definedName name="GainsAboveHoover2026">PowelltoMeadGainsAH!$AK$4:$AK$15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5yr.adj.espmvol" localSheetId="21">TempForecast!$A$4:$AE$64</definedName>
    <definedName name="GBRW4.espmvol.5yr.adj.espmvol_1" localSheetId="21">TempForecast!$A$4:$AE$64</definedName>
    <definedName name="GBRW4.espmvol.5yr.adj.espmvol_10" localSheetId="21">TempForecast!$A$4:$AE$64</definedName>
    <definedName name="GBRW4.espmvol.5yr.adj.espmvol_11" localSheetId="21">TempForecast!$A$4:$AE$64</definedName>
    <definedName name="GBRW4.espmvol.5yr.adj.espmvol_12" localSheetId="21">TempForecast!$A$4:$AE$64</definedName>
    <definedName name="GBRW4.espmvol.5yr.adj.espmvol_13" localSheetId="21">TempForecast!$A$4:$AE$64</definedName>
    <definedName name="GBRW4.espmvol.5yr.adj.espmvol_14" localSheetId="21">TempForecast!$A$4:$AE$64</definedName>
    <definedName name="GBRW4.espmvol.5yr.adj.espmvol_15" localSheetId="21">TempForecast!$A$4:$AE$64</definedName>
    <definedName name="GBRW4.espmvol.5yr.adj.espmvol_16" localSheetId="21">TempForecast!$A$4:$AE$64</definedName>
    <definedName name="GBRW4.espmvol.5yr.adj.espmvol_17" localSheetId="21">TempForecast!$A$4:$AE$64</definedName>
    <definedName name="GBRW4.espmvol.5yr.adj.espmvol_18" localSheetId="21">TempForecast!$A$4:$AE$64</definedName>
    <definedName name="GBRW4.espmvol.5yr.adj.espmvol_19" localSheetId="21">TempForecast!$A$4:$AE$64</definedName>
    <definedName name="GBRW4.espmvol.5yr.adj.espmvol_2" localSheetId="21">TempForecast!$A$4:$AE$64</definedName>
    <definedName name="GBRW4.espmvol.5yr.adj.espmvol_20" localSheetId="21">TempForecast!$A$4:$AE$64</definedName>
    <definedName name="GBRW4.espmvol.5yr.adj.espmvol_21" localSheetId="21">TempForecast!$A$4:$AE$64</definedName>
    <definedName name="GBRW4.espmvol.5yr.adj.espmvol_22" localSheetId="21">TempForecast!$A$4:$AE$64</definedName>
    <definedName name="GBRW4.espmvol.5yr.adj.espmvol_23" localSheetId="21">TempForecast!$A$4:$AE$64</definedName>
    <definedName name="GBRW4.espmvol.5yr.adj.espmvol_24" localSheetId="21">TempForecast!$A$4:$AE$64</definedName>
    <definedName name="GBRW4.espmvol.5yr.adj.espmvol_25" localSheetId="21">TempForecast!$A$4:$AE$64</definedName>
    <definedName name="GBRW4.espmvol.5yr.adj.espmvol_26" localSheetId="21">TempForecast!$A$4:$AE$64</definedName>
    <definedName name="GBRW4.espmvol.5yr.adj.espmvol_27" localSheetId="21">TempForecast!$A$4:$AE$64</definedName>
    <definedName name="GBRW4.espmvol.5yr.adj.espmvol_28" localSheetId="21">TempForecast!$A$4:$AE$64</definedName>
    <definedName name="GBRW4.espmvol.5yr.adj.espmvol_29" localSheetId="21">TempForecast!$A$4:$AE$64</definedName>
    <definedName name="GBRW4.espmvol.5yr.adj.espmvol_3" localSheetId="21">TempForecast!$A$4:$AE$64</definedName>
    <definedName name="GBRW4.espmvol.5yr.adj.espmvol_30" localSheetId="21">TempForecast!$A$4:$AE$64</definedName>
    <definedName name="GBRW4.espmvol.5yr.adj.espmvol_31" localSheetId="21">TempForecast!$A$4:$AE$64</definedName>
    <definedName name="GBRW4.espmvol.5yr.adj.espmvol_32" localSheetId="21">TempForecast!$A$4:$AE$64</definedName>
    <definedName name="GBRW4.espmvol.5yr.adj.espmvol_33" localSheetId="21">TempForecast!$A$4:$AE$64</definedName>
    <definedName name="GBRW4.espmvol.5yr.adj.espmvol_34" localSheetId="21">TempForecast!$A$4:$AE$64</definedName>
    <definedName name="GBRW4.espmvol.5yr.adj.espmvol_35" localSheetId="21">TempForecast!$A$4:$AE$64</definedName>
    <definedName name="GBRW4.espmvol.5yr.adj.espmvol_36" localSheetId="21">TempForecast!$A$4:$AE$64</definedName>
    <definedName name="GBRW4.espmvol.5yr.adj.espmvol_37" localSheetId="21">TempForecast!$A$4:$AE$64</definedName>
    <definedName name="GBRW4.espmvol.5yr.adj.espmvol_38" localSheetId="21">TempForecast!$A$4:$AE$64</definedName>
    <definedName name="GBRW4.espmvol.5yr.adj.espmvol_39" localSheetId="21">TempForecast!$A$4:$AE$64</definedName>
    <definedName name="GBRW4.espmvol.5yr.adj.espmvol_4" localSheetId="21">TempForecast!$A$4:$AE$64</definedName>
    <definedName name="GBRW4.espmvol.5yr.adj.espmvol_40" localSheetId="21">TempForecast!$A$4:$AE$64</definedName>
    <definedName name="GBRW4.espmvol.5yr.adj.espmvol_41" localSheetId="21">TempForecast!$A$4:$AE$64</definedName>
    <definedName name="GBRW4.espmvol.5yr.adj.espmvol_42" localSheetId="21">TempForecast!$A$4:$AE$64</definedName>
    <definedName name="GBRW4.espmvol.5yr.adj.espmvol_43" localSheetId="21">TempForecast!$A$4:$AE$64</definedName>
    <definedName name="GBRW4.espmvol.5yr.adj.espmvol_44" localSheetId="21">TempForecast!$A$4:$AE$64</definedName>
    <definedName name="GBRW4.espmvol.5yr.adj.espmvol_45" localSheetId="21">TempForecast!$A$4:$AE$64</definedName>
    <definedName name="GBRW4.espmvol.5yr.adj.espmvol_46" localSheetId="21">TempForecast!$A$4:$AE$64</definedName>
    <definedName name="GBRW4.espmvol.5yr.adj.espmvol_47" localSheetId="21">TempForecast!$A$4:$AE$64</definedName>
    <definedName name="GBRW4.espmvol.5yr.adj.espmvol_48" localSheetId="21">TempForecast!$A$4:$AE$64</definedName>
    <definedName name="GBRW4.espmvol.5yr.adj.espmvol_49" localSheetId="21">TempForecast!$A$4:$AE$64</definedName>
    <definedName name="GBRW4.espmvol.5yr.adj.espmvol_5" localSheetId="21">TempForecast!$A$4:$AE$64</definedName>
    <definedName name="GBRW4.espmvol.5yr.adj.espmvol_50" localSheetId="21">TempForecast!$A$4:$AE$64</definedName>
    <definedName name="GBRW4.espmvol.5yr.adj.espmvol_51" localSheetId="21">TempForecast!$A$4:$AE$64</definedName>
    <definedName name="GBRW4.espmvol.5yr.adj.espmvol_52" localSheetId="21">TempForecast!$A$4:$AE$64</definedName>
    <definedName name="GBRW4.espmvol.5yr.adj.espmvol_53" localSheetId="21">TempForecast!$A$4:$AE$64</definedName>
    <definedName name="GBRW4.espmvol.5yr.adj.espmvol_54" localSheetId="21">TempForecast!$A$4:$AE$64</definedName>
    <definedName name="GBRW4.espmvol.5yr.adj.espmvol_55" localSheetId="21">TempForecast!$A$4:$AE$64</definedName>
    <definedName name="GBRW4.espmvol.5yr.adj.espmvol_56" localSheetId="21">TempForecast!$A$4:$AE$64</definedName>
    <definedName name="GBRW4.espmvol.5yr.adj.espmvol_57" localSheetId="21">TempForecast!$A$4:$AE$64</definedName>
    <definedName name="GBRW4.espmvol.5yr.adj.espmvol_58" localSheetId="21">TempForecast!$A$4:$AE$64</definedName>
    <definedName name="GBRW4.espmvol.5yr.adj.espmvol_59" localSheetId="21">TempForecast!$A$4:$AE$64</definedName>
    <definedName name="GBRW4.espmvol.5yr.adj.espmvol_6" localSheetId="21">TempForecast!$A$4:$AE$64</definedName>
    <definedName name="GBRW4.espmvol.5yr.adj.espmvol_60" localSheetId="21">TempForecast!$A$4:$AE$64</definedName>
    <definedName name="GBRW4.espmvol.5yr.adj.espmvol_61" localSheetId="21">TempForecast!$A$4:$AE$64</definedName>
    <definedName name="GBRW4.espmvol.5yr.adj.espmvol_62" localSheetId="21">TempForecast!$A$4:$AE$64</definedName>
    <definedName name="GBRW4.espmvol.5yr.adj.espmvol_63" localSheetId="21">TempForecast!$A$4:$AE$64</definedName>
    <definedName name="GBRW4.espmvol.5yr.adj.espmvol_7" localSheetId="21">TempForecast!$A$4:$AE$64</definedName>
    <definedName name="GBRW4.espmvol.5yr.adj.espmvol_8" localSheetId="21">TempForecast!$A$4:$AE$64</definedName>
    <definedName name="GBRW4.espmvol.5yr.adj.espmvol_9" localSheetId="21">TempForecast!$A$4:$AE$64</definedName>
    <definedName name="GJNC2LOC.espmvol.5yr.adj.espmvol" localSheetId="21">TempForecast!$A$4:$AE$64</definedName>
    <definedName name="GJNC2LOC.espmvol.5yr.adj.espmvol_1" localSheetId="21">TempForecast!$A$4:$AE$64</definedName>
    <definedName name="GJNC2LOC.espmvol.5yr.adj.espmvol_10" localSheetId="21">TempForecast!$A$4:$AE$64</definedName>
    <definedName name="GJNC2LOC.espmvol.5yr.adj.espmvol_11" localSheetId="21">TempForecast!$A$4:$AE$64</definedName>
    <definedName name="GJNC2LOC.espmvol.5yr.adj.espmvol_12" localSheetId="21">TempForecast!$A$4:$AE$64</definedName>
    <definedName name="GJNC2LOC.espmvol.5yr.adj.espmvol_13" localSheetId="21">TempForecast!$A$4:$AE$64</definedName>
    <definedName name="GJNC2LOC.espmvol.5yr.adj.espmvol_14" localSheetId="21">TempForecast!$A$4:$AE$64</definedName>
    <definedName name="GJNC2LOC.espmvol.5yr.adj.espmvol_15" localSheetId="21">TempForecast!$A$4:$AE$64</definedName>
    <definedName name="GJNC2LOC.espmvol.5yr.adj.espmvol_16" localSheetId="21">TempForecast!$A$4:$AE$64</definedName>
    <definedName name="GJNC2LOC.espmvol.5yr.adj.espmvol_17" localSheetId="21">TempForecast!$A$4:$AE$64</definedName>
    <definedName name="GJNC2LOC.espmvol.5yr.adj.espmvol_18" localSheetId="21">TempForecast!$A$4:$AE$64</definedName>
    <definedName name="GJNC2LOC.espmvol.5yr.adj.espmvol_19" localSheetId="21">TempForecast!$A$4:$AE$64</definedName>
    <definedName name="GJNC2LOC.espmvol.5yr.adj.espmvol_2" localSheetId="21">TempForecast!$A$4:$AE$64</definedName>
    <definedName name="GJNC2LOC.espmvol.5yr.adj.espmvol_20" localSheetId="21">TempForecast!$A$4:$AE$64</definedName>
    <definedName name="GJNC2LOC.espmvol.5yr.adj.espmvol_21" localSheetId="21">TempForecast!$A$4:$AE$64</definedName>
    <definedName name="GJNC2LOC.espmvol.5yr.adj.espmvol_22" localSheetId="21">TempForecast!$A$4:$AE$64</definedName>
    <definedName name="GJNC2LOC.espmvol.5yr.adj.espmvol_23" localSheetId="21">TempForecast!$A$4:$AE$64</definedName>
    <definedName name="GJNC2LOC.espmvol.5yr.adj.espmvol_24" localSheetId="21">TempForecast!$A$4:$AE$64</definedName>
    <definedName name="GJNC2LOC.espmvol.5yr.adj.espmvol_25" localSheetId="21">TempForecast!$A$4:$AE$64</definedName>
    <definedName name="GJNC2LOC.espmvol.5yr.adj.espmvol_26" localSheetId="21">TempForecast!$A$4:$AE$64</definedName>
    <definedName name="GJNC2LOC.espmvol.5yr.adj.espmvol_27" localSheetId="21">TempForecast!$A$4:$AE$64</definedName>
    <definedName name="GJNC2LOC.espmvol.5yr.adj.espmvol_28" localSheetId="21">TempForecast!$A$4:$AE$64</definedName>
    <definedName name="GJNC2LOC.espmvol.5yr.adj.espmvol_29" localSheetId="21">TempForecast!$A$4:$AE$64</definedName>
    <definedName name="GJNC2LOC.espmvol.5yr.adj.espmvol_3" localSheetId="21">TempForecast!$A$4:$AE$64</definedName>
    <definedName name="GJNC2LOC.espmvol.5yr.adj.espmvol_30" localSheetId="21">TempForecast!$A$4:$AE$64</definedName>
    <definedName name="GJNC2LOC.espmvol.5yr.adj.espmvol_31" localSheetId="21">TempForecast!$A$4:$AE$64</definedName>
    <definedName name="GJNC2LOC.espmvol.5yr.adj.espmvol_32" localSheetId="21">TempForecast!$A$4:$AE$64</definedName>
    <definedName name="GJNC2LOC.espmvol.5yr.adj.espmvol_33" localSheetId="21">TempForecast!$A$4:$AE$64</definedName>
    <definedName name="GJNC2LOC.espmvol.5yr.adj.espmvol_34" localSheetId="21">TempForecast!$A$4:$AE$64</definedName>
    <definedName name="GJNC2LOC.espmvol.5yr.adj.espmvol_35" localSheetId="21">TempForecast!$A$4:$AE$64</definedName>
    <definedName name="GJNC2LOC.espmvol.5yr.adj.espmvol_36" localSheetId="21">TempForecast!$A$4:$AE$64</definedName>
    <definedName name="GJNC2LOC.espmvol.5yr.adj.espmvol_37" localSheetId="21">TempForecast!$A$4:$AE$64</definedName>
    <definedName name="GJNC2LOC.espmvol.5yr.adj.espmvol_38" localSheetId="21">TempForecast!$A$4:$AE$64</definedName>
    <definedName name="GJNC2LOC.espmvol.5yr.adj.espmvol_39" localSheetId="21">TempForecast!$A$4:$AE$64</definedName>
    <definedName name="GJNC2LOC.espmvol.5yr.adj.espmvol_4" localSheetId="21">TempForecast!$A$4:$AE$64</definedName>
    <definedName name="GJNC2LOC.espmvol.5yr.adj.espmvol_40" localSheetId="21">TempForecast!$A$4:$AE$64</definedName>
    <definedName name="GJNC2LOC.espmvol.5yr.adj.espmvol_41" localSheetId="21">TempForecast!$A$4:$AE$64</definedName>
    <definedName name="GJNC2LOC.espmvol.5yr.adj.espmvol_42" localSheetId="21">TempForecast!$A$4:$AE$64</definedName>
    <definedName name="GJNC2LOC.espmvol.5yr.adj.espmvol_43" localSheetId="21">TempForecast!$A$4:$AE$64</definedName>
    <definedName name="GJNC2LOC.espmvol.5yr.adj.espmvol_44" localSheetId="21">TempForecast!$A$4:$AE$64</definedName>
    <definedName name="GJNC2LOC.espmvol.5yr.adj.espmvol_45" localSheetId="21">TempForecast!$A$4:$AE$64</definedName>
    <definedName name="GJNC2LOC.espmvol.5yr.adj.espmvol_46" localSheetId="21">TempForecast!$A$4:$AE$64</definedName>
    <definedName name="GJNC2LOC.espmvol.5yr.adj.espmvol_47" localSheetId="21">TempForecast!$A$4:$AE$64</definedName>
    <definedName name="GJNC2LOC.espmvol.5yr.adj.espmvol_48" localSheetId="21">TempForecast!$A$4:$AE$64</definedName>
    <definedName name="GJNC2LOC.espmvol.5yr.adj.espmvol_49" localSheetId="21">TempForecast!$A$4:$AE$64</definedName>
    <definedName name="GJNC2LOC.espmvol.5yr.adj.espmvol_5" localSheetId="21">TempForecast!$A$4:$AE$64</definedName>
    <definedName name="GJNC2LOC.espmvol.5yr.adj.espmvol_50" localSheetId="21">TempForecast!$A$4:$AE$64</definedName>
    <definedName name="GJNC2LOC.espmvol.5yr.adj.espmvol_51" localSheetId="21">TempForecast!$A$4:$AE$64</definedName>
    <definedName name="GJNC2LOC.espmvol.5yr.adj.espmvol_52" localSheetId="21">TempForecast!$A$4:$AE$64</definedName>
    <definedName name="GJNC2LOC.espmvol.5yr.adj.espmvol_53" localSheetId="21">TempForecast!$A$4:$AE$64</definedName>
    <definedName name="GJNC2LOC.espmvol.5yr.adj.espmvol_54" localSheetId="21">TempForecast!$A$4:$AE$64</definedName>
    <definedName name="GJNC2LOC.espmvol.5yr.adj.espmvol_55" localSheetId="21">TempForecast!$A$4:$AE$64</definedName>
    <definedName name="GJNC2LOC.espmvol.5yr.adj.espmvol_56" localSheetId="21">TempForecast!$A$4:$AE$64</definedName>
    <definedName name="GJNC2LOC.espmvol.5yr.adj.espmvol_57" localSheetId="21">TempForecast!$A$4:$AE$64</definedName>
    <definedName name="GJNC2LOC.espmvol.5yr.adj.espmvol_58" localSheetId="21">TempForecast!$A$4:$AE$64</definedName>
    <definedName name="GJNC2LOC.espmvol.5yr.adj.espmvol_59" localSheetId="21">TempForecast!$A$4:$AE$64</definedName>
    <definedName name="GJNC2LOC.espmvol.5yr.adj.espmvol_6" localSheetId="21">TempForecast!$A$4:$AE$64</definedName>
    <definedName name="GJNC2LOC.espmvol.5yr.adj.espmvol_60" localSheetId="21">TempForecast!$A$4:$AE$64</definedName>
    <definedName name="GJNC2LOC.espmvol.5yr.adj.espmvol_61" localSheetId="21">TempForecast!$A$4:$AE$64</definedName>
    <definedName name="GJNC2LOC.espmvol.5yr.adj.espmvol_62" localSheetId="21">TempForecast!$A$4:$AE$64</definedName>
    <definedName name="GJNC2LOC.espmvol.5yr.adj.espmvol_63" localSheetId="21">TempForecast!$A$4:$AE$64</definedName>
    <definedName name="GJNC2LOC.espmvol.5yr.adj.espmvol_7" localSheetId="21">TempForecast!$A$4:$AE$64</definedName>
    <definedName name="GJNC2LOC.espmvol.5yr.adj.espmvol_8" localSheetId="21">TempForecast!$A$4:$AE$64</definedName>
    <definedName name="GJNC2LOC.espmvol.5yr.adj.espmvol_9" localSheetId="21">TempForecast!$A$4:$AE$64</definedName>
    <definedName name="GLDA3.espmvol.5yr.adj.espmvol" localSheetId="21">TempForecast!$A$4:$AE$64</definedName>
    <definedName name="GLDA3.espmvol.5yr.adj.espmvol_1" localSheetId="21">TempForecast!$A$4:$AE$64</definedName>
    <definedName name="GLDA3.espmvol.5yr.adj.espmvol_10" localSheetId="21">TempForecast!$A$4:$AE$64</definedName>
    <definedName name="GLDA3.espmvol.5yr.adj.espmvol_11" localSheetId="21">TempForecast!$A$4:$AE$64</definedName>
    <definedName name="GLDA3.espmvol.5yr.adj.espmvol_12" localSheetId="21">TempForecast!$A$4:$AE$64</definedName>
    <definedName name="GLDA3.espmvol.5yr.adj.espmvol_13" localSheetId="21">TempForecast!$A$4:$AE$64</definedName>
    <definedName name="GLDA3.espmvol.5yr.adj.espmvol_14" localSheetId="21">TempForecast!$A$4:$AE$64</definedName>
    <definedName name="GLDA3.espmvol.5yr.adj.espmvol_15" localSheetId="21">TempForecast!$A$4:$AE$64</definedName>
    <definedName name="GLDA3.espmvol.5yr.adj.espmvol_16" localSheetId="21">TempForecast!$A$4:$AE$64</definedName>
    <definedName name="GLDA3.espmvol.5yr.adj.espmvol_17" localSheetId="21">TempForecast!$A$4:$AE$64</definedName>
    <definedName name="GLDA3.espmvol.5yr.adj.espmvol_18" localSheetId="21">TempForecast!$A$4:$AE$64</definedName>
    <definedName name="GLDA3.espmvol.5yr.adj.espmvol_19" localSheetId="21">TempForecast!$A$4:$AE$64</definedName>
    <definedName name="GLDA3.espmvol.5yr.adj.espmvol_2" localSheetId="21">TempForecast!$A$4:$AE$64</definedName>
    <definedName name="GLDA3.espmvol.5yr.adj.espmvol_20" localSheetId="21">TempForecast!$A$4:$AE$64</definedName>
    <definedName name="GLDA3.espmvol.5yr.adj.espmvol_21" localSheetId="21">TempForecast!$A$4:$AE$64</definedName>
    <definedName name="GLDA3.espmvol.5yr.adj.espmvol_22" localSheetId="21">TempForecast!$A$4:$AE$64</definedName>
    <definedName name="GLDA3.espmvol.5yr.adj.espmvol_23" localSheetId="21">TempForecast!$A$4:$AE$64</definedName>
    <definedName name="GLDA3.espmvol.5yr.adj.espmvol_24" localSheetId="21">TempForecast!$A$4:$AE$64</definedName>
    <definedName name="GLDA3.espmvol.5yr.adj.espmvol_25" localSheetId="21">TempForecast!$A$4:$AE$64</definedName>
    <definedName name="GLDA3.espmvol.5yr.adj.espmvol_26" localSheetId="21">TempForecast!$A$4:$AE$64</definedName>
    <definedName name="GLDA3.espmvol.5yr.adj.espmvol_27" localSheetId="21">TempForecast!$A$4:$AE$64</definedName>
    <definedName name="GLDA3.espmvol.5yr.adj.espmvol_28" localSheetId="21">TempForecast!$A$4:$AE$64</definedName>
    <definedName name="GLDA3.espmvol.5yr.adj.espmvol_29" localSheetId="21">TempForecast!$A$4:$AE$64</definedName>
    <definedName name="GLDA3.espmvol.5yr.adj.espmvol_3" localSheetId="21">TempForecast!$A$4:$AE$64</definedName>
    <definedName name="GLDA3.espmvol.5yr.adj.espmvol_30" localSheetId="21">TempForecast!$A$4:$AE$64</definedName>
    <definedName name="GLDA3.espmvol.5yr.adj.espmvol_31" localSheetId="21">TempForecast!$A$4:$AE$64</definedName>
    <definedName name="GLDA3.espmvol.5yr.adj.espmvol_32" localSheetId="21">TempForecast!$A$4:$AE$64</definedName>
    <definedName name="GLDA3.espmvol.5yr.adj.espmvol_33" localSheetId="21">TempForecast!$A$4:$AE$64</definedName>
    <definedName name="GLDA3.espmvol.5yr.adj.espmvol_34" localSheetId="21">TempForecast!$A$4:$AE$64</definedName>
    <definedName name="GLDA3.espmvol.5yr.adj.espmvol_35" localSheetId="21">TempForecast!$A$4:$AE$64</definedName>
    <definedName name="GLDA3.espmvol.5yr.adj.espmvol_36" localSheetId="21">TempForecast!$A$4:$AE$64</definedName>
    <definedName name="GLDA3.espmvol.5yr.adj.espmvol_37" localSheetId="21">TempForecast!$A$4:$AE$64</definedName>
    <definedName name="GLDA3.espmvol.5yr.adj.espmvol_38" localSheetId="21">TempForecast!$A$4:$AE$64</definedName>
    <definedName name="GLDA3.espmvol.5yr.adj.espmvol_39" localSheetId="21">TempForecast!$A$4:$AE$64</definedName>
    <definedName name="GLDA3.espmvol.5yr.adj.espmvol_4" localSheetId="21">TempForecast!$A$4:$AE$64</definedName>
    <definedName name="GLDA3.espmvol.5yr.adj.espmvol_40" localSheetId="21">TempForecast!$A$4:$AE$64</definedName>
    <definedName name="GLDA3.espmvol.5yr.adj.espmvol_41" localSheetId="21">TempForecast!$A$4:$AE$64</definedName>
    <definedName name="GLDA3.espmvol.5yr.adj.espmvol_42" localSheetId="21">TempForecast!$A$4:$AE$64</definedName>
    <definedName name="GLDA3.espmvol.5yr.adj.espmvol_43" localSheetId="21">TempForecast!$A$4:$AE$64</definedName>
    <definedName name="GLDA3.espmvol.5yr.adj.espmvol_44" localSheetId="21">TempForecast!$A$4:$AE$64</definedName>
    <definedName name="GLDA3.espmvol.5yr.adj.espmvol_45" localSheetId="21">TempForecast!$A$4:$AE$64</definedName>
    <definedName name="GLDA3.espmvol.5yr.adj.espmvol_46" localSheetId="21">TempForecast!$A$4:$AE$64</definedName>
    <definedName name="GLDA3.espmvol.5yr.adj.espmvol_47" localSheetId="21">TempForecast!$A$4:$AE$64</definedName>
    <definedName name="GLDA3.espmvol.5yr.adj.espmvol_48" localSheetId="21">TempForecast!$A$4:$AE$64</definedName>
    <definedName name="GLDA3.espmvol.5yr.adj.espmvol_49" localSheetId="21">TempForecast!$A$4:$AE$64</definedName>
    <definedName name="GLDA3.espmvol.5yr.adj.espmvol_5" localSheetId="21">TempForecast!$A$4:$AE$64</definedName>
    <definedName name="GLDA3.espmvol.5yr.adj.espmvol_50" localSheetId="21">TempForecast!$A$4:$AE$64</definedName>
    <definedName name="GLDA3.espmvol.5yr.adj.espmvol_51" localSheetId="21">TempForecast!$A$4:$AE$64</definedName>
    <definedName name="GLDA3.espmvol.5yr.adj.espmvol_52" localSheetId="21">TempForecast!$A$4:$AE$64</definedName>
    <definedName name="GLDA3.espmvol.5yr.adj.espmvol_53" localSheetId="21">TempForecast!$A$4:$AE$64</definedName>
    <definedName name="GLDA3.espmvol.5yr.adj.espmvol_54" localSheetId="21">TempForecast!$A$4:$AE$64</definedName>
    <definedName name="GLDA3.espmvol.5yr.adj.espmvol_55" localSheetId="21">TempForecast!$A$4:$AE$64</definedName>
    <definedName name="GLDA3.espmvol.5yr.adj.espmvol_56" localSheetId="21">TempForecast!$A$4:$AE$64</definedName>
    <definedName name="GLDA3.espmvol.5yr.adj.espmvol_57" localSheetId="21">TempForecast!$A$4:$AE$64</definedName>
    <definedName name="GLDA3.espmvol.5yr.adj.espmvol_58" localSheetId="21">TempForecast!$A$4:$AE$64</definedName>
    <definedName name="GLDA3.espmvol.5yr.adj.espmvol_59" localSheetId="21">TempForecast!$A$4:$AE$64</definedName>
    <definedName name="GLDA3.espmvol.5yr.adj.espmvol_6" localSheetId="21">TempForecast!$A$4:$AE$64</definedName>
    <definedName name="GLDA3.espmvol.5yr.adj.espmvol_60" localSheetId="21">TempForecast!$A$4:$AE$64</definedName>
    <definedName name="GLDA3.espmvol.5yr.adj.espmvol_61" localSheetId="21">TempForecast!$A$4:$AE$64</definedName>
    <definedName name="GLDA3.espmvol.5yr.adj.espmvol_62" localSheetId="21">TempForecast!$A$4:$AE$64</definedName>
    <definedName name="GLDA3.espmvol.5yr.adj.espmvol_63" localSheetId="21">TempForecast!$A$4:$AE$64</definedName>
    <definedName name="GLDA3.espmvol.5yr.adj.espmvol_7" localSheetId="21">TempForecast!$A$4:$AE$64</definedName>
    <definedName name="GLDA3.espmvol.5yr.adj.espmvol_8" localSheetId="21">TempForecast!$A$4:$AE$64</definedName>
    <definedName name="GLDA3.espmvol.5yr.adj.espmvol_9" localSheetId="21">TempForecast!$A$4:$AE$64</definedName>
    <definedName name="GRNU1.espmvol.5yr.adj.espmvol" localSheetId="21">TempForecast!$A$4:$AE$64</definedName>
    <definedName name="GRNU1.espmvol.5yr.adj.espmvol_1" localSheetId="21">TempForecast!$A$4:$AE$64</definedName>
    <definedName name="GRNU1.espmvol.5yr.adj.espmvol_10" localSheetId="21">TempForecast!$A$4:$AE$64</definedName>
    <definedName name="GRNU1.espmvol.5yr.adj.espmvol_11" localSheetId="21">TempForecast!$A$4:$AE$64</definedName>
    <definedName name="GRNU1.espmvol.5yr.adj.espmvol_12" localSheetId="21">TempForecast!$A$4:$AE$64</definedName>
    <definedName name="GRNU1.espmvol.5yr.adj.espmvol_13" localSheetId="21">TempForecast!$A$4:$AE$64</definedName>
    <definedName name="GRNU1.espmvol.5yr.adj.espmvol_14" localSheetId="21">TempForecast!$A$4:$AE$64</definedName>
    <definedName name="GRNU1.espmvol.5yr.adj.espmvol_15" localSheetId="21">TempForecast!$A$4:$AE$64</definedName>
    <definedName name="GRNU1.espmvol.5yr.adj.espmvol_16" localSheetId="21">TempForecast!$A$4:$AE$64</definedName>
    <definedName name="GRNU1.espmvol.5yr.adj.espmvol_17" localSheetId="21">TempForecast!$A$4:$AE$64</definedName>
    <definedName name="GRNU1.espmvol.5yr.adj.espmvol_18" localSheetId="21">TempForecast!$A$4:$AE$64</definedName>
    <definedName name="GRNU1.espmvol.5yr.adj.espmvol_19" localSheetId="21">TempForecast!$A$4:$AE$64</definedName>
    <definedName name="GRNU1.espmvol.5yr.adj.espmvol_2" localSheetId="21">TempForecast!$A$4:$AE$64</definedName>
    <definedName name="GRNU1.espmvol.5yr.adj.espmvol_20" localSheetId="21">TempForecast!$A$4:$AE$64</definedName>
    <definedName name="GRNU1.espmvol.5yr.adj.espmvol_21" localSheetId="21">TempForecast!$A$4:$AE$64</definedName>
    <definedName name="GRNU1.espmvol.5yr.adj.espmvol_22" localSheetId="21">TempForecast!$A$4:$AE$64</definedName>
    <definedName name="GRNU1.espmvol.5yr.adj.espmvol_23" localSheetId="21">TempForecast!$A$4:$AE$64</definedName>
    <definedName name="GRNU1.espmvol.5yr.adj.espmvol_24" localSheetId="21">TempForecast!$A$4:$AE$64</definedName>
    <definedName name="GRNU1.espmvol.5yr.adj.espmvol_25" localSheetId="21">TempForecast!$A$4:$AE$64</definedName>
    <definedName name="GRNU1.espmvol.5yr.adj.espmvol_26" localSheetId="21">TempForecast!$A$4:$AE$64</definedName>
    <definedName name="GRNU1.espmvol.5yr.adj.espmvol_27" localSheetId="21">TempForecast!$A$4:$AE$64</definedName>
    <definedName name="GRNU1.espmvol.5yr.adj.espmvol_28" localSheetId="21">TempForecast!$A$4:$AE$64</definedName>
    <definedName name="GRNU1.espmvol.5yr.adj.espmvol_29" localSheetId="21">TempForecast!$A$4:$AE$64</definedName>
    <definedName name="GRNU1.espmvol.5yr.adj.espmvol_3" localSheetId="21">TempForecast!$A$4:$AE$64</definedName>
    <definedName name="GRNU1.espmvol.5yr.adj.espmvol_30" localSheetId="21">TempForecast!$A$4:$AE$64</definedName>
    <definedName name="GRNU1.espmvol.5yr.adj.espmvol_31" localSheetId="21">TempForecast!$A$4:$AE$64</definedName>
    <definedName name="GRNU1.espmvol.5yr.adj.espmvol_32" localSheetId="21">TempForecast!$A$4:$AE$64</definedName>
    <definedName name="GRNU1.espmvol.5yr.adj.espmvol_33" localSheetId="21">TempForecast!$A$4:$AE$64</definedName>
    <definedName name="GRNU1.espmvol.5yr.adj.espmvol_34" localSheetId="21">TempForecast!$A$4:$AE$64</definedName>
    <definedName name="GRNU1.espmvol.5yr.adj.espmvol_35" localSheetId="21">TempForecast!$A$4:$AE$64</definedName>
    <definedName name="GRNU1.espmvol.5yr.adj.espmvol_36" localSheetId="21">TempForecast!$A$4:$AE$64</definedName>
    <definedName name="GRNU1.espmvol.5yr.adj.espmvol_37" localSheetId="21">TempForecast!$A$4:$AE$64</definedName>
    <definedName name="GRNU1.espmvol.5yr.adj.espmvol_38" localSheetId="21">TempForecast!$A$4:$AE$64</definedName>
    <definedName name="GRNU1.espmvol.5yr.adj.espmvol_39" localSheetId="21">TempForecast!$A$4:$AE$64</definedName>
    <definedName name="GRNU1.espmvol.5yr.adj.espmvol_4" localSheetId="21">TempForecast!$A$4:$AE$64</definedName>
    <definedName name="GRNU1.espmvol.5yr.adj.espmvol_40" localSheetId="21">TempForecast!$A$4:$AE$64</definedName>
    <definedName name="GRNU1.espmvol.5yr.adj.espmvol_41" localSheetId="21">TempForecast!$A$4:$AE$64</definedName>
    <definedName name="GRNU1.espmvol.5yr.adj.espmvol_42" localSheetId="21">TempForecast!$A$4:$AE$64</definedName>
    <definedName name="GRNU1.espmvol.5yr.adj.espmvol_43" localSheetId="21">TempForecast!$A$4:$AE$64</definedName>
    <definedName name="GRNU1.espmvol.5yr.adj.espmvol_44" localSheetId="21">TempForecast!$A$4:$AE$64</definedName>
    <definedName name="GRNU1.espmvol.5yr.adj.espmvol_45" localSheetId="21">TempForecast!$A$4:$AE$64</definedName>
    <definedName name="GRNU1.espmvol.5yr.adj.espmvol_46" localSheetId="21">TempForecast!$A$4:$AE$64</definedName>
    <definedName name="GRNU1.espmvol.5yr.adj.espmvol_47" localSheetId="21">TempForecast!$A$4:$AE$64</definedName>
    <definedName name="GRNU1.espmvol.5yr.adj.espmvol_48" localSheetId="21">TempForecast!$A$4:$AE$64</definedName>
    <definedName name="GRNU1.espmvol.5yr.adj.espmvol_49" localSheetId="21">TempForecast!$A$4:$AE$64</definedName>
    <definedName name="GRNU1.espmvol.5yr.adj.espmvol_5" localSheetId="21">TempForecast!$A$4:$AE$64</definedName>
    <definedName name="GRNU1.espmvol.5yr.adj.espmvol_50" localSheetId="21">TempForecast!$A$4:$AE$64</definedName>
    <definedName name="GRNU1.espmvol.5yr.adj.espmvol_51" localSheetId="21">TempForecast!$A$4:$AE$64</definedName>
    <definedName name="GRNU1.espmvol.5yr.adj.espmvol_52" localSheetId="21">TempForecast!$A$4:$AE$64</definedName>
    <definedName name="GRNU1.espmvol.5yr.adj.espmvol_53" localSheetId="21">TempForecast!$A$4:$AE$64</definedName>
    <definedName name="GRNU1.espmvol.5yr.adj.espmvol_54" localSheetId="21">TempForecast!$A$4:$AE$64</definedName>
    <definedName name="GRNU1.espmvol.5yr.adj.espmvol_55" localSheetId="21">TempForecast!$A$4:$AE$64</definedName>
    <definedName name="GRNU1.espmvol.5yr.adj.espmvol_56" localSheetId="21">TempForecast!$A$4:$AE$64</definedName>
    <definedName name="GRNU1.espmvol.5yr.adj.espmvol_57" localSheetId="21">TempForecast!$A$4:$AE$64</definedName>
    <definedName name="GRNU1.espmvol.5yr.adj.espmvol_58" localSheetId="21">TempForecast!$A$4:$AE$64</definedName>
    <definedName name="GRNU1.espmvol.5yr.adj.espmvol_59" localSheetId="21">TempForecast!$A$4:$AE$64</definedName>
    <definedName name="GRNU1.espmvol.5yr.adj.espmvol_6" localSheetId="21">TempForecast!$A$4:$AE$64</definedName>
    <definedName name="GRNU1.espmvol.5yr.adj.espmvol_60" localSheetId="21">TempForecast!$A$4:$AE$64</definedName>
    <definedName name="GRNU1.espmvol.5yr.adj.espmvol_61" localSheetId="21">TempForecast!$A$4:$AE$64</definedName>
    <definedName name="GRNU1.espmvol.5yr.adj.espmvol_62" localSheetId="21">TempForecast!$A$4:$AE$64</definedName>
    <definedName name="GRNU1.espmvol.5yr.adj.espmvol_63" localSheetId="21">TempForecast!$A$4:$AE$64</definedName>
    <definedName name="GRNU1.espmvol.5yr.adj.espmvol_7" localSheetId="21">TempForecast!$A$4:$AE$64</definedName>
    <definedName name="GRNU1.espmvol.5yr.adj.espmvol_8" localSheetId="21">TempForecast!$A$4:$AE$64</definedName>
    <definedName name="GRNU1.espmvol.5yr.adj.espmvol_9" localSheetId="21">TempForecast!$A$4:$AE$64</definedName>
    <definedName name="HvrToDvs_1991">HvrToDvs!$B$4:$B$15</definedName>
    <definedName name="HvrToDvs_1992">HvrToDvs!$C$4:$C$15</definedName>
    <definedName name="HvrToDvs_1993">HvrToDvs!$D$4:$D$15</definedName>
    <definedName name="HvrToDvs_1994">HvrToDvs!$E$4:$E$15</definedName>
    <definedName name="HvrToDvs_1995">HvrToDvs!$F$4:$F$15</definedName>
    <definedName name="HvrToDvs_1996">HvrToDvs!$G$4:$G$15</definedName>
    <definedName name="HvrToDvs_1997">HvrToDvs!$H$4:$H$15</definedName>
    <definedName name="HvrToDvs_1998">HvrToDvs!$I$4:$I$15</definedName>
    <definedName name="HvrToDvs_1999">HvrToDvs!$J$4:$J$15</definedName>
    <definedName name="HvrToDvs_2000">HvrToDvs!$K$4:$K$15</definedName>
    <definedName name="HvrToDvs_2001">HvrToDvs!$L$4:$L$15</definedName>
    <definedName name="HvrToDvs_2002">HvrToDvs!$M$4:$M$15</definedName>
    <definedName name="HvrToDvs_2003">HvrToDvs!$N$4:$N$15</definedName>
    <definedName name="HvrToDvs_2004">HvrToDvs!$O$4:$O$15</definedName>
    <definedName name="HvrToDvs_2005">HvrToDvs!$P$4:$P$15</definedName>
    <definedName name="HvrToDvs_2006">HvrToDvs!$Q$4:$Q$15</definedName>
    <definedName name="HvrToDvs_2007">HvrToDvs!$R$4:$R$15</definedName>
    <definedName name="HvrToDvs_2008">HvrToDvs!$S$4:$S$15</definedName>
    <definedName name="HvrToDvs_2009">HvrToDvs!$T$4:$T$15</definedName>
    <definedName name="HvrToDvs_2010">HvrToDvs!$U$4:$U$15</definedName>
    <definedName name="HvrToDvs_2011">HvrToDvs!$V$4:$V$15</definedName>
    <definedName name="HvrToDvs_2012">HvrToDvs!$W$4:$W$15</definedName>
    <definedName name="HvrToDvs_2013">HvrToDvs!$X$4:$X$15</definedName>
    <definedName name="HvrToDvs_2014">HvrToDvs!$Y$4:$Y$15</definedName>
    <definedName name="HvrToDvs_2015">HvrToDvs!$Z$4:$Z$15</definedName>
    <definedName name="HvrToDvs_2016">HvrToDvs!$AA$4:$AA$15</definedName>
    <definedName name="HvrToDvs_2017">HvrToDvs!$AB$4:$AB$15</definedName>
    <definedName name="HvrToDvs_2018">HvrToDvs!$AC$4:$AC$15</definedName>
    <definedName name="HvrToDvs_2019">HvrToDvs!$AD$4:$AD$15</definedName>
    <definedName name="HvrToDvs_2020">HvrToDvs!$AE$4:$AE$15</definedName>
    <definedName name="HvrToDvs_2021">HvrToDvs!$AF$4:$AF$15</definedName>
    <definedName name="HvrToDvs_2022">HvrToDvs!$AG$4:$AG$15</definedName>
    <definedName name="HvrToDvs_2023">HvrToDvs!$AH$4:$AH$15</definedName>
    <definedName name="HvrToDvs_2024">HvrToDvs!$AI$4:$AI$15</definedName>
    <definedName name="HvrToDvs_2025">HvrToDvs!$AJ$4:$AJ$15</definedName>
    <definedName name="HvrToDvs_2026">HvrToDvs!$AK$4:$AK$15</definedName>
    <definedName name="HvrToDvs_In_1991">GainsAboveDavis!$E$4:$E$71</definedName>
    <definedName name="HvrToDvs_In_1992">GainsAboveDavis!$F$4:$F$71</definedName>
    <definedName name="HvrToDvs_In_1993">GainsAboveDavis!$G$4:$G$71</definedName>
    <definedName name="HvrToDvs_In_1994">GainsAboveDavis!$H$4:$H$71</definedName>
    <definedName name="HvrToDvs_In_1995">GainsAboveDavis!$I$4:$I$71</definedName>
    <definedName name="HvrToDvs_In_1996">GainsAboveDavis!$J$4:$J$71</definedName>
    <definedName name="HvrToDvs_In_1997">GainsAboveDavis!$K$4:$K$71</definedName>
    <definedName name="HvrToDvs_In_1998">GainsAboveDavis!$L$4:$L$71</definedName>
    <definedName name="HvrToDvs_In_1999">GainsAboveDavis!$M$4:$M$71</definedName>
    <definedName name="HvrToDvs_In_2000">GainsAboveDavis!$N$4:$N$71</definedName>
    <definedName name="HvrToDvs_In_2001">GainsAboveDavis!$O$4:$O$71</definedName>
    <definedName name="HvrToDvs_In_2002">GainsAboveDavis!$P$4:$P$71</definedName>
    <definedName name="HvrToDvs_In_2003">GainsAboveDavis!$Q$4:$Q$71</definedName>
    <definedName name="HvrToDvs_In_2004">GainsAboveDavis!$R$4:$R$71</definedName>
    <definedName name="HvrToDvs_In_2005">GainsAboveDavis!$S$4:$S$71</definedName>
    <definedName name="HvrToDvs_In_2006">GainsAboveDavis!$T$4:$T$71</definedName>
    <definedName name="HvrToDvs_In_2007">GainsAboveDavis!$U$4:$U$71</definedName>
    <definedName name="HvrToDvs_In_2008">GainsAboveDavis!$V$4:$V$71</definedName>
    <definedName name="HvrToDvs_In_2009">GainsAboveDavis!$W$4:$W$71</definedName>
    <definedName name="HvrToDvs_In_2010">GainsAboveDavis!$X$4:$X$71</definedName>
    <definedName name="HvrToDvs_In_2011">GainsAboveDavis!$Y$4:$Y$71</definedName>
    <definedName name="HvrToDvs_In_2012">GainsAboveDavis!$Z$4:$Z$71</definedName>
    <definedName name="HvrToDvs_In_2013">GainsAboveDavis!$AA$4:$AA$71</definedName>
    <definedName name="HvrToDvs_In_2014">GainsAboveDavis!$AB$4:$AB$71</definedName>
    <definedName name="HvrToDvs_In_2015">GainsAboveDavis!$AC$4:$AC$71</definedName>
    <definedName name="HvrToDvs_In_2016">GainsAboveDavis!$AD$4:$AD$71</definedName>
    <definedName name="HvrToDvs_In_2017">GainsAboveDavis!$AE$4:$AE$71</definedName>
    <definedName name="HvrToDvs_In_2018">GainsAboveDavis!$AF$4:$AF$71</definedName>
    <definedName name="HvrToDvs_In_2019">GainsAboveDavis!$AG$4:$AG$71</definedName>
    <definedName name="HvrToDvs_In_2020">GainsAboveDavis!$AH$4:$AH$71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91">ImpToMex!$B$4:$B$15</definedName>
    <definedName name="ImpToMex_1992">ImpToMex!$C$4:$C$15</definedName>
    <definedName name="ImpToMex_1993">ImpToMex!$D$4:$D$15</definedName>
    <definedName name="ImpToMex_1994">ImpToMex!$E$4:$E$15</definedName>
    <definedName name="ImpToMex_1995">ImpToMex!$F$4:$F$15</definedName>
    <definedName name="ImpToMex_1996">ImpToMex!$G$4:$G$15</definedName>
    <definedName name="ImpToMex_1997">ImpToMex!$H$4:$H$15</definedName>
    <definedName name="ImpToMex_1998">ImpToMex!$I$4:$I$15</definedName>
    <definedName name="ImpToMex_1999">ImpToMex!$J$4:$J$15</definedName>
    <definedName name="ImpToMex_2000">ImpToMex!$K$4:$K$15</definedName>
    <definedName name="ImpToMex_2001">ImpToMex!$L$4:$L$15</definedName>
    <definedName name="ImpToMex_2002">ImpToMex!$M$4:$M$15</definedName>
    <definedName name="ImpToMex_2003">ImpToMex!$N$4:$N$15</definedName>
    <definedName name="ImpToMex_2004">ImpToMex!$O$4:$O$15</definedName>
    <definedName name="ImpToMex_2005">ImpToMex!$P$4:$P$15</definedName>
    <definedName name="ImpToMex_2006">ImpToMex!$Q$4:$Q$15</definedName>
    <definedName name="ImpToMex_2007">ImpToMex!$R$4:$R$15</definedName>
    <definedName name="ImpToMex_2008">ImpToMex!$S$4:$S$15</definedName>
    <definedName name="ImpToMex_2009">ImpToMex!$T$4:$T$15</definedName>
    <definedName name="ImpToMex_2010">ImpToMex!$U$4:$U$15</definedName>
    <definedName name="ImpToMex_2011">ImpToMex!$V$4:$V$15</definedName>
    <definedName name="ImpToMex_2012">ImpToMex!$W$4:$W$15</definedName>
    <definedName name="ImpToMex_2013">ImpToMex!$X$4:$X$15</definedName>
    <definedName name="ImpToMex_2014">ImpToMex!$Y$4:$Y$15</definedName>
    <definedName name="ImpToMex_2015">ImpToMex!$Z$4:$Z$15</definedName>
    <definedName name="ImpToMex_2016">ImpToMex!$AA$4:$AA$15</definedName>
    <definedName name="ImpToMex_2017">ImpToMex!$AB$4:$AB$15</definedName>
    <definedName name="ImpToMex_2018">ImpToMex!$AC$4:$AC$15</definedName>
    <definedName name="ImpToMex_2019">ImpToMex!$AD$4:$AD$15</definedName>
    <definedName name="ImpToMex_2020">ImpToMex!$AE$4:$AE$15</definedName>
    <definedName name="ImpToMex_2021">ImpToMex!$AF$4:$AF$15</definedName>
    <definedName name="ImpToMex_2022">ImpToMex!$AG$4:$AG$15</definedName>
    <definedName name="ImpToMex_2023">ImpToMex!$AH$4:$AH$15</definedName>
    <definedName name="ImpToMex_2024">ImpToMex!$AI$4:$AI$15</definedName>
    <definedName name="ImpToMex_2025">ImpToMex!$AJ$4:$AJ$15</definedName>
    <definedName name="ImpToMex_2026">ImpToMex!$AK$4:$AK$15</definedName>
    <definedName name="ImpToMex_In_1991">GainsImpToNIB!$E$4:$E$71</definedName>
    <definedName name="ImpToMex_In_1992">GainsImpToNIB!$F$4:$F$71</definedName>
    <definedName name="ImpToMex_In_1993">GainsImpToNIB!$G$4:$G$71</definedName>
    <definedName name="ImpToMex_In_1994">GainsImpToNIB!$H$4:$H$71</definedName>
    <definedName name="ImpToMex_In_1995">GainsImpToNIB!$I$4:$I$71</definedName>
    <definedName name="ImpToMex_In_1996">GainsImpToNIB!$J$4:$J$71</definedName>
    <definedName name="ImpToMex_In_1997">GainsImpToNIB!$K$4:$K$71</definedName>
    <definedName name="ImpToMex_In_1998">GainsImpToNIB!$L$4:$L$71</definedName>
    <definedName name="ImpToMex_In_1999">GainsImpToNIB!$M$4:$M$71</definedName>
    <definedName name="ImpToMex_In_2000">GainsImpToNIB!$N$4:$N$71</definedName>
    <definedName name="ImpToMex_In_2001">GainsImpToNIB!$O$4:$O$71</definedName>
    <definedName name="ImpToMex_In_2002">GainsImpToNIB!$P$4:$P$71</definedName>
    <definedName name="ImpToMex_In_2003">GainsImpToNIB!$Q$4:$Q$71</definedName>
    <definedName name="ImpToMex_In_2004">GainsImpToNIB!$R$4:$R$71</definedName>
    <definedName name="ImpToMex_In_2005">GainsImpToNIB!$S$4:$S$71</definedName>
    <definedName name="ImpToMex_In_2006">GainsImpToNIB!$T$4:$T$71</definedName>
    <definedName name="ImpToMex_In_2007">GainsImpToNIB!$U$4:$U$71</definedName>
    <definedName name="ImpToMex_In_2008">GainsImpToNIB!$V$4:$V$71</definedName>
    <definedName name="ImpToMex_In_2009">GainsImpToNIB!$W$4:$W$71</definedName>
    <definedName name="ImpToMex_In_2010">GainsImpToNIB!$X$4:$X$71</definedName>
    <definedName name="ImpToMex_In_2011">GainsImpToNIB!$Y$4:$Y$71</definedName>
    <definedName name="ImpToMex_In_2012">GainsImpToNIB!$Z$4:$Z$71</definedName>
    <definedName name="ImpToMex_In_2013">GainsImpToNIB!$AA$4:$AA$71</definedName>
    <definedName name="ImpToMex_In_2014">GainsImpToNIB!$AB$4:$AB$71</definedName>
    <definedName name="ImpToMex_In_2015">GainsImpToNIB!$AC$4:$AC$71</definedName>
    <definedName name="ImpToMex_In_2016">GainsImpToNIB!$AD$4:$AD$71</definedName>
    <definedName name="ImpToMex_In_2017">GainsImpToNIB!$AE$4:$AE$71</definedName>
    <definedName name="ImpToMex_In_2018">GainsImpToNIB!$AF$4:$AF$71</definedName>
    <definedName name="ImpToMex_In_2019">GainsImpToNIB!$AG$4:$AG$71</definedName>
    <definedName name="ImpToMex_In_2020">GainsImpToNIB!$AH$4:$AH$71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91">MorrowPointInflow.Unregulated!$E$4:$E$80</definedName>
    <definedName name="MPOIN_IN_1992">MorrowPointInflow.Unregulated!$F$4:$F$80</definedName>
    <definedName name="MPOIN_IN_1993">MorrowPointInflow.Unregulated!$G$4:$G$80</definedName>
    <definedName name="MPOIN_IN_1994">MorrowPointInflow.Unregulated!$H$4:$H$80</definedName>
    <definedName name="MPOIN_IN_1995">MorrowPointInflow.Unregulated!$I$4:$I$80</definedName>
    <definedName name="MPOIN_IN_1996">MorrowPointInflow.Unregulated!$J$4:$J$80</definedName>
    <definedName name="MPOIN_IN_1997">MorrowPointInflow.Unregulated!$K$4:$K$80</definedName>
    <definedName name="MPOIN_IN_1998">MorrowPointInflow.Unregulated!$L$4:$L$80</definedName>
    <definedName name="MPOIN_IN_1999">MorrowPointInflow.Unregulated!$M$4:$M$80</definedName>
    <definedName name="MPOIN_IN_2000">MorrowPointInflow.Unregulated!$N$4:$N$80</definedName>
    <definedName name="MPOIN_IN_2001">MorrowPointInflow.Unregulated!$O$4:$O$80</definedName>
    <definedName name="MPOIN_IN_2002">MorrowPointInflow.Unregulated!$P$4:$P$80</definedName>
    <definedName name="MPOIN_IN_2003">MorrowPointInflow.Unregulated!$Q$4:$Q$80</definedName>
    <definedName name="MPOIN_IN_2004">MorrowPointInflow.Unregulated!$R$4:$R$80</definedName>
    <definedName name="MPOIN_IN_2005">MorrowPointInflow.Unregulated!$S$4:$S$80</definedName>
    <definedName name="MPOIN_IN_2006">MorrowPointInflow.Unregulated!$T$4:$T$80</definedName>
    <definedName name="MPOIN_IN_2007">MorrowPointInflow.Unregulated!$U$4:$U$80</definedName>
    <definedName name="MPOIN_IN_2008">MorrowPointInflow.Unregulated!$V$4:$V$80</definedName>
    <definedName name="MPOIN_IN_2009">MorrowPointInflow.Unregulated!$W$4:$W$80</definedName>
    <definedName name="MPOIN_IN_2010">MorrowPointInflow.Unregulated!$X$4:$X$80</definedName>
    <definedName name="MPOIN_IN_2011">MorrowPointInflow.Unregulated!$Y$4:$Y$80</definedName>
    <definedName name="MPOIN_IN_2012">MorrowPointInflow.Unregulated!$Z$4:$Z$80</definedName>
    <definedName name="MPOIN_IN_2013">MorrowPointInflow.Unregulated!$AA$4:$AA$80</definedName>
    <definedName name="MPOIN_IN_2014">MorrowPointInflow.Unregulated!$AB$4:$AB$80</definedName>
    <definedName name="MPOIN_IN_2015">MorrowPointInflow.Unregulated!$AC$4:$AC$80</definedName>
    <definedName name="MPOIN_IN_2016">MorrowPointInflow.Unregulated!$AD$4:$AD80</definedName>
    <definedName name="MPOIN_IN_2017">MorrowPointInflow.Unregulated!$AE$4:$AE$80</definedName>
    <definedName name="MPOIN_IN_2018">MorrowPointInflow.Unregulated!$AF$4:$AF$80</definedName>
    <definedName name="MPOIN_IN_2019">MorrowPointInflow.Unregulated!$AG$4:$AG$80</definedName>
    <definedName name="MPOIN_IN_2020">MorrowPointInflow.Unregulated!$AH$4:$AH$80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5yr.adj.espmvol" localSheetId="21">TempForecast!$A$4:$AE$64</definedName>
    <definedName name="MPSC2.espmvol.5yr.adj.espmvol_1" localSheetId="21">TempForecast!$A$4:$AE$64</definedName>
    <definedName name="MPSC2.espmvol.5yr.adj.espmvol_10" localSheetId="21">TempForecast!$A$4:$AE$64</definedName>
    <definedName name="MPSC2.espmvol.5yr.adj.espmvol_11" localSheetId="21">TempForecast!$A$4:$AE$64</definedName>
    <definedName name="MPSC2.espmvol.5yr.adj.espmvol_12" localSheetId="21">TempForecast!$A$4:$AE$64</definedName>
    <definedName name="MPSC2.espmvol.5yr.adj.espmvol_13" localSheetId="21">TempForecast!$A$4:$AE$64</definedName>
    <definedName name="MPSC2.espmvol.5yr.adj.espmvol_14" localSheetId="21">TempForecast!$A$4:$AE$64</definedName>
    <definedName name="MPSC2.espmvol.5yr.adj.espmvol_15" localSheetId="21">TempForecast!$A$4:$AE$64</definedName>
    <definedName name="MPSC2.espmvol.5yr.adj.espmvol_16" localSheetId="21">TempForecast!$A$4:$AE$64</definedName>
    <definedName name="MPSC2.espmvol.5yr.adj.espmvol_17" localSheetId="21">TempForecast!$A$4:$AE$64</definedName>
    <definedName name="MPSC2.espmvol.5yr.adj.espmvol_18" localSheetId="21">TempForecast!$A$4:$AE$64</definedName>
    <definedName name="MPSC2.espmvol.5yr.adj.espmvol_19" localSheetId="21">TempForecast!$A$4:$AE$64</definedName>
    <definedName name="MPSC2.espmvol.5yr.adj.espmvol_2" localSheetId="21">TempForecast!$A$4:$AE$64</definedName>
    <definedName name="MPSC2.espmvol.5yr.adj.espmvol_20" localSheetId="21">TempForecast!$A$4:$AE$64</definedName>
    <definedName name="MPSC2.espmvol.5yr.adj.espmvol_21" localSheetId="21">TempForecast!$A$4:$AE$64</definedName>
    <definedName name="MPSC2.espmvol.5yr.adj.espmvol_22" localSheetId="21">TempForecast!$A$4:$AE$64</definedName>
    <definedName name="MPSC2.espmvol.5yr.adj.espmvol_23" localSheetId="21">TempForecast!$A$4:$AE$64</definedName>
    <definedName name="MPSC2.espmvol.5yr.adj.espmvol_24" localSheetId="21">TempForecast!$A$4:$AE$64</definedName>
    <definedName name="MPSC2.espmvol.5yr.adj.espmvol_25" localSheetId="21">TempForecast!$A$4:$AE$64</definedName>
    <definedName name="MPSC2.espmvol.5yr.adj.espmvol_26" localSheetId="21">TempForecast!$A$4:$AE$64</definedName>
    <definedName name="MPSC2.espmvol.5yr.adj.espmvol_27" localSheetId="21">TempForecast!$A$4:$AE$64</definedName>
    <definedName name="MPSC2.espmvol.5yr.adj.espmvol_28" localSheetId="21">TempForecast!$A$4:$AE$64</definedName>
    <definedName name="MPSC2.espmvol.5yr.adj.espmvol_29" localSheetId="21">TempForecast!$A$4:$AE$64</definedName>
    <definedName name="MPSC2.espmvol.5yr.adj.espmvol_3" localSheetId="21">TempForecast!$A$4:$AE$64</definedName>
    <definedName name="MPSC2.espmvol.5yr.adj.espmvol_30" localSheetId="21">TempForecast!$A$4:$AE$64</definedName>
    <definedName name="MPSC2.espmvol.5yr.adj.espmvol_31" localSheetId="21">TempForecast!$A$4:$AE$64</definedName>
    <definedName name="MPSC2.espmvol.5yr.adj.espmvol_32" localSheetId="21">TempForecast!$A$4:$AE$64</definedName>
    <definedName name="MPSC2.espmvol.5yr.adj.espmvol_33" localSheetId="21">TempForecast!$A$4:$AE$64</definedName>
    <definedName name="MPSC2.espmvol.5yr.adj.espmvol_34" localSheetId="21">TempForecast!$A$4:$AE$64</definedName>
    <definedName name="MPSC2.espmvol.5yr.adj.espmvol_35" localSheetId="21">TempForecast!$A$4:$AE$64</definedName>
    <definedName name="MPSC2.espmvol.5yr.adj.espmvol_36" localSheetId="21">TempForecast!$A$4:$AE$64</definedName>
    <definedName name="MPSC2.espmvol.5yr.adj.espmvol_37" localSheetId="21">TempForecast!$A$4:$AE$64</definedName>
    <definedName name="MPSC2.espmvol.5yr.adj.espmvol_38" localSheetId="21">TempForecast!$A$4:$AE$64</definedName>
    <definedName name="MPSC2.espmvol.5yr.adj.espmvol_39" localSheetId="21">TempForecast!$A$4:$AE$64</definedName>
    <definedName name="MPSC2.espmvol.5yr.adj.espmvol_4" localSheetId="21">TempForecast!$A$4:$AE$64</definedName>
    <definedName name="MPSC2.espmvol.5yr.adj.espmvol_40" localSheetId="21">TempForecast!$A$4:$AE$64</definedName>
    <definedName name="MPSC2.espmvol.5yr.adj.espmvol_41" localSheetId="21">TempForecast!$A$4:$AE$64</definedName>
    <definedName name="MPSC2.espmvol.5yr.adj.espmvol_42" localSheetId="21">TempForecast!$A$4:$AE$64</definedName>
    <definedName name="MPSC2.espmvol.5yr.adj.espmvol_43" localSheetId="21">TempForecast!$A$4:$AE$64</definedName>
    <definedName name="MPSC2.espmvol.5yr.adj.espmvol_44" localSheetId="21">TempForecast!$A$4:$AE$64</definedName>
    <definedName name="MPSC2.espmvol.5yr.adj.espmvol_45" localSheetId="21">TempForecast!$A$4:$AE$64</definedName>
    <definedName name="MPSC2.espmvol.5yr.adj.espmvol_46" localSheetId="21">TempForecast!$A$4:$AE$64</definedName>
    <definedName name="MPSC2.espmvol.5yr.adj.espmvol_47" localSheetId="21">TempForecast!$A$4:$AE$64</definedName>
    <definedName name="MPSC2.espmvol.5yr.adj.espmvol_48" localSheetId="21">TempForecast!$A$4:$AE$64</definedName>
    <definedName name="MPSC2.espmvol.5yr.adj.espmvol_49" localSheetId="21">TempForecast!$A$4:$AE$64</definedName>
    <definedName name="MPSC2.espmvol.5yr.adj.espmvol_5" localSheetId="21">TempForecast!$A$4:$AE$64</definedName>
    <definedName name="MPSC2.espmvol.5yr.adj.espmvol_50" localSheetId="21">TempForecast!$A$4:$AE$64</definedName>
    <definedName name="MPSC2.espmvol.5yr.adj.espmvol_51" localSheetId="21">TempForecast!$A$4:$AE$64</definedName>
    <definedName name="MPSC2.espmvol.5yr.adj.espmvol_52" localSheetId="21">TempForecast!$A$4:$AE$64</definedName>
    <definedName name="MPSC2.espmvol.5yr.adj.espmvol_53" localSheetId="21">TempForecast!$A$4:$AE$64</definedName>
    <definedName name="MPSC2.espmvol.5yr.adj.espmvol_54" localSheetId="21">TempForecast!$A$4:$AE$64</definedName>
    <definedName name="MPSC2.espmvol.5yr.adj.espmvol_55" localSheetId="21">TempForecast!$A$4:$AE$64</definedName>
    <definedName name="MPSC2.espmvol.5yr.adj.espmvol_56" localSheetId="21">TempForecast!$A$4:$AE$64</definedName>
    <definedName name="MPSC2.espmvol.5yr.adj.espmvol_57" localSheetId="21">TempForecast!$A$4:$AE$64</definedName>
    <definedName name="MPSC2.espmvol.5yr.adj.espmvol_58" localSheetId="21">TempForecast!$A$4:$AE$64</definedName>
    <definedName name="MPSC2.espmvol.5yr.adj.espmvol_59" localSheetId="21">TempForecast!$A$4:$AE$64</definedName>
    <definedName name="MPSC2.espmvol.5yr.adj.espmvol_6" localSheetId="21">TempForecast!$A$4:$AE$64</definedName>
    <definedName name="MPSC2.espmvol.5yr.adj.espmvol_60" localSheetId="21">TempForecast!$A$4:$AE$64</definedName>
    <definedName name="MPSC2.espmvol.5yr.adj.espmvol_61" localSheetId="21">TempForecast!$A$4:$AE$64</definedName>
    <definedName name="MPSC2.espmvol.5yr.adj.espmvol_62" localSheetId="21">TempForecast!$A$4:$AE$64</definedName>
    <definedName name="MPSC2.espmvol.5yr.adj.espmvol_63" localSheetId="21">TempForecast!$A$4:$AE$64</definedName>
    <definedName name="MPSC2.espmvol.5yr.adj.espmvol_7" localSheetId="21">TempForecast!$A$4:$AE$64</definedName>
    <definedName name="MPSC2.espmvol.5yr.adj.espmvol_8" localSheetId="21">TempForecast!$A$4:$AE$64</definedName>
    <definedName name="MPSC2.espmvol.5yr.adj.espmvol_9" localSheetId="21">TempForecast!$A$4:$AE$64</definedName>
    <definedName name="NAVAJ_IN_1991">NavajoInflow.ModUnregulated!$E$4:$E$80</definedName>
    <definedName name="NAVAJ_IN_1992">NavajoInflow.ModUnregulated!$F$4:$F$80</definedName>
    <definedName name="NAVAJ_IN_1993">NavajoInflow.ModUnregulated!$G$4:$G$80</definedName>
    <definedName name="NAVAJ_IN_1994">NavajoInflow.ModUnregulated!$H$4:$H$80</definedName>
    <definedName name="NAVAJ_IN_1995">NavajoInflow.ModUnregulated!$I$4:$I$80</definedName>
    <definedName name="NAVAJ_IN_1996">NavajoInflow.ModUnregulated!$J$4:$J$80</definedName>
    <definedName name="NAVAJ_IN_1997">NavajoInflow.ModUnregulated!$K$4:$K$80</definedName>
    <definedName name="NAVAJ_IN_1998">NavajoInflow.ModUnregulated!$L$4:$L$80</definedName>
    <definedName name="NAVAJ_IN_1999">NavajoInflow.ModUnregulated!$M$4:$M$80</definedName>
    <definedName name="NAVAJ_IN_2000">NavajoInflow.ModUnregulated!$N$4:$N$80</definedName>
    <definedName name="NAVAJ_IN_2001">NavajoInflow.ModUnregulated!$O$4:$O$80</definedName>
    <definedName name="NAVAJ_IN_2002">NavajoInflow.ModUnregulated!$P$4:$P$80</definedName>
    <definedName name="NAVAJ_IN_2003">NavajoInflow.ModUnregulated!$Q$4:$Q$80</definedName>
    <definedName name="NAVAJ_IN_2004">NavajoInflow.ModUnregulated!$R$4:$R$80</definedName>
    <definedName name="NAVAJ_IN_2005">NavajoInflow.ModUnregulated!$S$4:$S$80</definedName>
    <definedName name="NAVAJ_IN_2006">NavajoInflow.ModUnregulated!$T$4:$T$80</definedName>
    <definedName name="NAVAJ_IN_2007">NavajoInflow.ModUnregulated!$U$4:$U$80</definedName>
    <definedName name="NAVAJ_IN_2008">NavajoInflow.ModUnregulated!$V$4:$V$80</definedName>
    <definedName name="NAVAJ_IN_2009">NavajoInflow.ModUnregulated!$W$4:$W$80</definedName>
    <definedName name="NAVAJ_IN_2010">NavajoInflow.ModUnregulated!$X$4:$X$80</definedName>
    <definedName name="NAVAJ_IN_2011">NavajoInflow.ModUnregulated!$Y$4:$Y$80</definedName>
    <definedName name="NAVAJ_IN_2012">NavajoInflow.ModUnregulated!$Z$4:$Z$80</definedName>
    <definedName name="NAVAJ_IN_2013">NavajoInflow.ModUnregulated!$AA$4:$AA$80</definedName>
    <definedName name="NAVAJ_IN_2014">NavajoInflow.ModUnregulated!$AB$4:$AB$80</definedName>
    <definedName name="NAVAJ_IN_2015">NavajoInflow.ModUnregulated!$AC$4:$AC$80</definedName>
    <definedName name="NAVAJ_IN_2016">NavajoInflow.ModUnregulated!$AD$4:$AD$80</definedName>
    <definedName name="NAVAJ_IN_2017">NavajoInflow.ModUnregulated!$AE$4:$AE$80</definedName>
    <definedName name="NAVAJ_IN_2018">NavajoInflow.ModUnregulated!$AF$4:$AF$80</definedName>
    <definedName name="NAVAJ_IN_2019">NavajoInflow.ModUnregulated!$AG$4:$AG$80</definedName>
    <definedName name="NAVAJ_IN_2020">NavajoInflow.ModUnregulated!$AH$4:$AH$80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91">GainsCrystalToGJ!$E$4:$E$80</definedName>
    <definedName name="NFTOF_IN_1992">GainsCrystalToGJ!$F$4:$F$80</definedName>
    <definedName name="NFTOF_IN_1993">GainsCrystalToGJ!$G$4:$G$80</definedName>
    <definedName name="NFTOF_IN_1994">GainsCrystalToGJ!$H$4:$H$80</definedName>
    <definedName name="NFTOF_IN_1995">GainsCrystalToGJ!$I$4:$I$80</definedName>
    <definedName name="NFTOF_IN_1996">GainsCrystalToGJ!$J$4:$J$80</definedName>
    <definedName name="NFTOF_IN_1997">GainsCrystalToGJ!$K$4:$K$80</definedName>
    <definedName name="NFTOF_IN_1998">GainsCrystalToGJ!$L$4:$L$80</definedName>
    <definedName name="NFTOF_IN_1999">GainsCrystalToGJ!$M$4:$M$80</definedName>
    <definedName name="NFTOF_IN_2000">GainsCrystalToGJ!$N$4:$N$80</definedName>
    <definedName name="NFTOF_IN_2001">GainsCrystalToGJ!$O$4:$O$80</definedName>
    <definedName name="NFTOF_IN_2002">GainsCrystalToGJ!$P$4:$P$80</definedName>
    <definedName name="NFTOF_IN_2003">GainsCrystalToGJ!$Q$4:$Q$80</definedName>
    <definedName name="NFTOF_IN_2004">GainsCrystalToGJ!$R$4:$R$80</definedName>
    <definedName name="NFTOF_IN_2005">GainsCrystalToGJ!$S$4:$S$80</definedName>
    <definedName name="NFTOF_IN_2006">GainsCrystalToGJ!$T$4:$T$80</definedName>
    <definedName name="NFTOF_IN_2007">GainsCrystalToGJ!$U$4:$U$80</definedName>
    <definedName name="NFTOF_IN_2008">GainsCrystalToGJ!$V$4:$V$80</definedName>
    <definedName name="NFTOF_IN_2009">GainsCrystalToGJ!$W$4:$W$80</definedName>
    <definedName name="NFTOF_IN_2010">GainsCrystalToGJ!$X$4:$X$80</definedName>
    <definedName name="NFTOF_IN_2011">GainsCrystalToGJ!$Y$4:$Y$80</definedName>
    <definedName name="NFTOF_IN_2012">GainsCrystalToGJ!$Z$4:$Z$80</definedName>
    <definedName name="NFTOF_IN_2013">GainsCrystalToGJ!$AA$4:$AA$80</definedName>
    <definedName name="NFTOF_IN_2014">GainsCrystalToGJ!$AB$4:$AB$80</definedName>
    <definedName name="NFTOF_IN_2015">GainsCrystalToGJ!$AC$4:$AC$80</definedName>
    <definedName name="NFTOF_IN_2016">GainsCrystalToGJ!$AD$4:$AD$80</definedName>
    <definedName name="NFTOF_IN_2017">GainsCrystalToGJ!$AE$4:$AE$80</definedName>
    <definedName name="NFTOF_IN_2018">GainsCrystalToGJ!$F$4:$F$80</definedName>
    <definedName name="NFTOF_IN_2019">GainsCrystalToGJ!$AG$4:$AG$80</definedName>
    <definedName name="NFTOF_IN_2020">GainsCrystalToGJ!$AH$4:$AH$80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5yr.adj.espmvol" localSheetId="21">TempForecast!$A$4:$AE$64</definedName>
    <definedName name="NVRN5.espmvol.5yr.adj.espmvol_1" localSheetId="21">TempForecast!$A$4:$AE$64</definedName>
    <definedName name="NVRN5.espmvol.5yr.adj.espmvol_10" localSheetId="21">TempForecast!$A$4:$AE$64</definedName>
    <definedName name="NVRN5.espmvol.5yr.adj.espmvol_11" localSheetId="21">TempForecast!$A$4:$AE$64</definedName>
    <definedName name="NVRN5.espmvol.5yr.adj.espmvol_12" localSheetId="21">TempForecast!$A$4:$AE$64</definedName>
    <definedName name="NVRN5.espmvol.5yr.adj.espmvol_13" localSheetId="21">TempForecast!$A$4:$AE$64</definedName>
    <definedName name="NVRN5.espmvol.5yr.adj.espmvol_14" localSheetId="21">TempForecast!$A$4:$AE$64</definedName>
    <definedName name="NVRN5.espmvol.5yr.adj.espmvol_15" localSheetId="21">TempForecast!$A$4:$AE$64</definedName>
    <definedName name="NVRN5.espmvol.5yr.adj.espmvol_16" localSheetId="21">TempForecast!$A$4:$AE$64</definedName>
    <definedName name="NVRN5.espmvol.5yr.adj.espmvol_17" localSheetId="21">TempForecast!$A$4:$AE$64</definedName>
    <definedName name="NVRN5.espmvol.5yr.adj.espmvol_18" localSheetId="21">TempForecast!$A$4:$AE$64</definedName>
    <definedName name="NVRN5.espmvol.5yr.adj.espmvol_19" localSheetId="21">TempForecast!$A$4:$AE$64</definedName>
    <definedName name="NVRN5.espmvol.5yr.adj.espmvol_2" localSheetId="21">TempForecast!$A$4:$AE$64</definedName>
    <definedName name="NVRN5.espmvol.5yr.adj.espmvol_20" localSheetId="21">TempForecast!$A$4:$AE$64</definedName>
    <definedName name="NVRN5.espmvol.5yr.adj.espmvol_21" localSheetId="21">TempForecast!$A$4:$AE$64</definedName>
    <definedName name="NVRN5.espmvol.5yr.adj.espmvol_22" localSheetId="21">TempForecast!$A$4:$AE$64</definedName>
    <definedName name="NVRN5.espmvol.5yr.adj.espmvol_23" localSheetId="21">TempForecast!$A$4:$AE$64</definedName>
    <definedName name="NVRN5.espmvol.5yr.adj.espmvol_24" localSheetId="21">TempForecast!$A$4:$AE$64</definedName>
    <definedName name="NVRN5.espmvol.5yr.adj.espmvol_25" localSheetId="21">TempForecast!$A$4:$AE$64</definedName>
    <definedName name="NVRN5.espmvol.5yr.adj.espmvol_26" localSheetId="21">TempForecast!$A$4:$AE$64</definedName>
    <definedName name="NVRN5.espmvol.5yr.adj.espmvol_27" localSheetId="21">TempForecast!$A$4:$AE$64</definedName>
    <definedName name="NVRN5.espmvol.5yr.adj.espmvol_28" localSheetId="21">TempForecast!$A$4:$AE$64</definedName>
    <definedName name="NVRN5.espmvol.5yr.adj.espmvol_29" localSheetId="21">TempForecast!$A$4:$AE$64</definedName>
    <definedName name="NVRN5.espmvol.5yr.adj.espmvol_3" localSheetId="21">TempForecast!$A$4:$AE$64</definedName>
    <definedName name="NVRN5.espmvol.5yr.adj.espmvol_30" localSheetId="21">TempForecast!$A$4:$AE$64</definedName>
    <definedName name="NVRN5.espmvol.5yr.adj.espmvol_31" localSheetId="21">TempForecast!$A$4:$AE$64</definedName>
    <definedName name="NVRN5.espmvol.5yr.adj.espmvol_32" localSheetId="21">TempForecast!$A$4:$AE$64</definedName>
    <definedName name="NVRN5.espmvol.5yr.adj.espmvol_33" localSheetId="21">TempForecast!$A$4:$AE$64</definedName>
    <definedName name="NVRN5.espmvol.5yr.adj.espmvol_34" localSheetId="21">TempForecast!$A$4:$AE$64</definedName>
    <definedName name="NVRN5.espmvol.5yr.adj.espmvol_35" localSheetId="21">TempForecast!$A$4:$AE$64</definedName>
    <definedName name="NVRN5.espmvol.5yr.adj.espmvol_36" localSheetId="21">TempForecast!$A$4:$AE$64</definedName>
    <definedName name="NVRN5.espmvol.5yr.adj.espmvol_37" localSheetId="21">TempForecast!$A$4:$AE$64</definedName>
    <definedName name="NVRN5.espmvol.5yr.adj.espmvol_38" localSheetId="21">TempForecast!$A$4:$AE$64</definedName>
    <definedName name="NVRN5.espmvol.5yr.adj.espmvol_39" localSheetId="21">TempForecast!$A$4:$AE$64</definedName>
    <definedName name="NVRN5.espmvol.5yr.adj.espmvol_4" localSheetId="21">TempForecast!$A$4:$AE$64</definedName>
    <definedName name="NVRN5.espmvol.5yr.adj.espmvol_40" localSheetId="21">TempForecast!$A$4:$AE$64</definedName>
    <definedName name="NVRN5.espmvol.5yr.adj.espmvol_41" localSheetId="21">TempForecast!$A$4:$AE$64</definedName>
    <definedName name="NVRN5.espmvol.5yr.adj.espmvol_42" localSheetId="21">TempForecast!$A$4:$AE$64</definedName>
    <definedName name="NVRN5.espmvol.5yr.adj.espmvol_43" localSheetId="21">TempForecast!$A$4:$AE$64</definedName>
    <definedName name="NVRN5.espmvol.5yr.adj.espmvol_44" localSheetId="21">TempForecast!$A$4:$AE$64</definedName>
    <definedName name="NVRN5.espmvol.5yr.adj.espmvol_45" localSheetId="21">TempForecast!$A$4:$AE$64</definedName>
    <definedName name="NVRN5.espmvol.5yr.adj.espmvol_46" localSheetId="21">TempForecast!$A$4:$AE$64</definedName>
    <definedName name="NVRN5.espmvol.5yr.adj.espmvol_47" localSheetId="21">TempForecast!$A$4:$AE$64</definedName>
    <definedName name="NVRN5.espmvol.5yr.adj.espmvol_48" localSheetId="21">TempForecast!$A$4:$AE$64</definedName>
    <definedName name="NVRN5.espmvol.5yr.adj.espmvol_49" localSheetId="21">TempForecast!$A$4:$AE$64</definedName>
    <definedName name="NVRN5.espmvol.5yr.adj.espmvol_5" localSheetId="21">TempForecast!$A$4:$AE$64</definedName>
    <definedName name="NVRN5.espmvol.5yr.adj.espmvol_50" localSheetId="21">TempForecast!$A$4:$AE$64</definedName>
    <definedName name="NVRN5.espmvol.5yr.adj.espmvol_51" localSheetId="21">TempForecast!$A$4:$AE$64</definedName>
    <definedName name="NVRN5.espmvol.5yr.adj.espmvol_52" localSheetId="21">TempForecast!$A$4:$AE$64</definedName>
    <definedName name="NVRN5.espmvol.5yr.adj.espmvol_53" localSheetId="21">TempForecast!$A$4:$AE$64</definedName>
    <definedName name="NVRN5.espmvol.5yr.adj.espmvol_54" localSheetId="21">TempForecast!$A$4:$AE$64</definedName>
    <definedName name="NVRN5.espmvol.5yr.adj.espmvol_55" localSheetId="21">TempForecast!$A$4:$AE$64</definedName>
    <definedName name="NVRN5.espmvol.5yr.adj.espmvol_56" localSheetId="21">TempForecast!$A$4:$AE$64</definedName>
    <definedName name="NVRN5.espmvol.5yr.adj.espmvol_57" localSheetId="21">TempForecast!$A$4:$AE$64</definedName>
    <definedName name="NVRN5.espmvol.5yr.adj.espmvol_58" localSheetId="21">TempForecast!$A$4:$AE$64</definedName>
    <definedName name="NVRN5.espmvol.5yr.adj.espmvol_59" localSheetId="21">TempForecast!$A$4:$AE$64</definedName>
    <definedName name="NVRN5.espmvol.5yr.adj.espmvol_6" localSheetId="21">TempForecast!$A$4:$AE$64</definedName>
    <definedName name="NVRN5.espmvol.5yr.adj.espmvol_60" localSheetId="21">TempForecast!$A$4:$AE$64</definedName>
    <definedName name="NVRN5.espmvol.5yr.adj.espmvol_61" localSheetId="21">TempForecast!$A$4:$AE$64</definedName>
    <definedName name="NVRN5.espmvol.5yr.adj.espmvol_62" localSheetId="21">TempForecast!$A$4:$AE$64</definedName>
    <definedName name="NVRN5.espmvol.5yr.adj.espmvol_63" localSheetId="21">TempForecast!$A$4:$AE$64</definedName>
    <definedName name="NVRN5.espmvol.5yr.adj.espmvol_7" localSheetId="21">TempForecast!$A$4:$AE$64</definedName>
    <definedName name="NVRN5.espmvol.5yr.adj.espmvol_8" localSheetId="21">TempForecast!$A$4:$AE$64</definedName>
    <definedName name="NVRN5.espmvol.5yr.adj.espmvol_9" localSheetId="21">TempForecast!$A$4:$AE$64</definedName>
    <definedName name="PkrToImp_1991">PkrToImp!$B$4:$B$15</definedName>
    <definedName name="PkrToImp_1992">PkrToImp!$C$4:$C$15</definedName>
    <definedName name="PkrToImp_1993">PkrToImp!$D$4:$D$15</definedName>
    <definedName name="PkrToImp_1994">PkrToImp!$E$4:$E$15</definedName>
    <definedName name="PkrToImp_1995">PkrToImp!$F$4:$F$15</definedName>
    <definedName name="PkrToImp_1996">PkrToImp!$G$4:$G$15</definedName>
    <definedName name="PkrToImp_1997">PkrToImp!$H$4:$H$15</definedName>
    <definedName name="PkrToImp_1998">PkrToImp!$I$4:$I$15</definedName>
    <definedName name="PkrToImp_1999">PkrToImp!$J$4:$J$15</definedName>
    <definedName name="PkrToImp_2000">PkrToImp!$K$4:$K$15</definedName>
    <definedName name="PkrToImp_2001">PkrToImp!$L$4:$L$15</definedName>
    <definedName name="PkrToImp_2002">PkrToImp!$M$4:$M$15</definedName>
    <definedName name="PkrToImp_2003">PkrToImp!$N$4:$N$15</definedName>
    <definedName name="PkrToImp_2004">PkrToImp!$O$4:$O$15</definedName>
    <definedName name="PkrToImp_2005">PkrToImp!$P$4:$P$15</definedName>
    <definedName name="PkrToImp_2006">PkrToImp!$Q$4:$Q$15</definedName>
    <definedName name="PkrToImp_2007">PkrToImp!$R$4:$R$15</definedName>
    <definedName name="PkrToImp_2008">PkrToImp!$S$4:$S$15</definedName>
    <definedName name="PkrToImp_2009">PkrToImp!$T$4:$T$15</definedName>
    <definedName name="PkrToImp_2010">PkrToImp!$U$4:$U$15</definedName>
    <definedName name="PkrToImp_2011">PkrToImp!$V$4:$V$15</definedName>
    <definedName name="PkrToImp_2012">PkrToImp!$W$4:$W$15</definedName>
    <definedName name="PkrToImp_2013">PkrToImp!$X$4:$X$15</definedName>
    <definedName name="PkrToImp_2014">PkrToImp!$Y$4:$Y$15</definedName>
    <definedName name="PkrToImp_2015">PkrToImp!$Z$4:$Z$15</definedName>
    <definedName name="PkrToImp_2016">PkrToImp!$AA$4:$AA$15</definedName>
    <definedName name="PkrToImp_2017">PkrToImp!$AB$4:$AB$15</definedName>
    <definedName name="PkrToImp_2018">PkrToImp!$AC$4:$AC$15</definedName>
    <definedName name="PkrToImp_2019">PkrToImp!$AD$4:$AD$15</definedName>
    <definedName name="PkrToImp_2020">PkrToImp!$AE$4:$AE$15</definedName>
    <definedName name="PkrToImp_2021">PkrToImp!$AF$4:$AF$15</definedName>
    <definedName name="PkrToImp_2022">PkrToImp!$AG$4:$AG$15</definedName>
    <definedName name="PkrToImp_2023">PkrToImp!$AH$4:$AH$15</definedName>
    <definedName name="PkrToImp_2024">PkrToImp!$AI$4:$AI$15</definedName>
    <definedName name="PkrToImp_2025">PkrToImp!$AJ$4:$AJ$15</definedName>
    <definedName name="PkrToImp_2026">PkrToImp!$AK$4:$AK$15</definedName>
    <definedName name="PkrToImp_In_1991">GainsPkrToImp!$E$4:$E$71</definedName>
    <definedName name="PkrToImp_In_1992">GainsPkrToImp!$F$4:$F$71</definedName>
    <definedName name="PkrToImp_In_1993">GainsPkrToImp!$G$4:$G$71</definedName>
    <definedName name="PkrToImp_In_1994">GainsPkrToImp!$H$4:$H$71</definedName>
    <definedName name="PkrToImp_In_1995">GainsPkrToImp!$I$4:$I$71</definedName>
    <definedName name="PkrToImp_In_1996">GainsPkrToImp!$J$4:$J$71</definedName>
    <definedName name="PkrToImp_In_1997">GainsPkrToImp!$K$4:$K$71</definedName>
    <definedName name="PkrToImp_In_1998">GainsPkrToImp!$L$4:$L$71</definedName>
    <definedName name="PkrToImp_In_1999">GainsPkrToImp!$M$4:$M$71</definedName>
    <definedName name="PkrToImp_In_2000">GainsPkrToImp!$N$4:$N$71</definedName>
    <definedName name="PkrToImp_In_2001">GainsPkrToImp!$O$4:$O$71</definedName>
    <definedName name="PkrToImp_In_2002">GainsPkrToImp!$P$4:$P$71</definedName>
    <definedName name="PkrToImp_In_2003">GainsPkrToImp!$Q$4:$Q$71</definedName>
    <definedName name="PkrToImp_In_2004">GainsPkrToImp!$R$4:$R$71</definedName>
    <definedName name="PkrToImp_In_2005">GainsPkrToImp!$S$4:$S$71</definedName>
    <definedName name="PkrToImp_In_2006">GainsPkrToImp!$T$4:$T$71</definedName>
    <definedName name="PkrToImp_In_2007">GainsPkrToImp!$U$4:$U$71</definedName>
    <definedName name="PkrToImp_In_2008">GainsPkrToImp!$V$4:$V$71</definedName>
    <definedName name="PkrToImp_In_2009">GainsPkrToImp!$W$4:$W$71</definedName>
    <definedName name="PkrToImp_In_2010">GainsPkrToImp!$X$4:$X$71</definedName>
    <definedName name="PkrToImp_In_2011">GainsPkrToImp!$Y$4:$Y$71</definedName>
    <definedName name="PkrToImp_In_2012">GainsPkrToImp!$Z$4:$Z$71</definedName>
    <definedName name="PkrToImp_In_2013">GainsPkrToImp!$AA$4:$AA$71</definedName>
    <definedName name="PkrToImp_In_2014">GainsPkrToImp!$AB$4:$AB$71</definedName>
    <definedName name="PkrToImp_In_2015">GainsPkrToImp!$AC$4:$AC$71</definedName>
    <definedName name="PkrToImp_In_2016">GainsPkrToImp!$AD$4:$AD$71</definedName>
    <definedName name="PkrToImp_In_2017">GainsPkrToImp!$AE$4:$AE$71</definedName>
    <definedName name="PkrToImp_In_2018">GainsPkrToImp!$AE$4:$AE$71</definedName>
    <definedName name="PkrToImp_In_2019">GainsPkrToImp!$AG$4:$AG$71</definedName>
    <definedName name="PkrToImp_In_2020">GainsPkrToImp!$AH$4:$AH$71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91">PowellInflow.Unregulated!$E$4:$E$80</definedName>
    <definedName name="POWEL_IN_1992">PowellInflow.Unregulated!$F$4:$F$80</definedName>
    <definedName name="POWEL_IN_1993">PowellInflow.Unregulated!$G$4:$G$80</definedName>
    <definedName name="POWEL_IN_1994">PowellInflow.Unregulated!$H$4:$H$80</definedName>
    <definedName name="POWEL_IN_1995">PowellInflow.Unregulated!$I$4:$I$80</definedName>
    <definedName name="POWEL_IN_1996">PowellInflow.Unregulated!$J$4:$J$80</definedName>
    <definedName name="POWEL_IN_1997">PowellInflow.Unregulated!$K$4:$K$80</definedName>
    <definedName name="POWEL_IN_1998">PowellInflow.Unregulated!$L$4:$L$80</definedName>
    <definedName name="POWEL_IN_1999">PowellInflow.Unregulated!$M$4:$M$80</definedName>
    <definedName name="POWEL_IN_2000">PowellInflow.Unregulated!$N$4:$N$80</definedName>
    <definedName name="POWEL_IN_2001">PowellInflow.Unregulated!$O$4:$O$80</definedName>
    <definedName name="POWEL_IN_2002">PowellInflow.Unregulated!$P$4:$P$80</definedName>
    <definedName name="POWEL_IN_2003">PowellInflow.Unregulated!$Q$4:$Q$80</definedName>
    <definedName name="POWEL_IN_2004">PowellInflow.Unregulated!$R$4:$R$80</definedName>
    <definedName name="POWEL_IN_2005">PowellInflow.Unregulated!$S$4:$S$80</definedName>
    <definedName name="POWEL_IN_2006">PowellInflow.Unregulated!$T$4:$T$80</definedName>
    <definedName name="POWEL_IN_2007">PowellInflow.Unregulated!$U$4:$U$80</definedName>
    <definedName name="POWEL_IN_2008">PowellInflow.Unregulated!$V$4:$V$80</definedName>
    <definedName name="POWEL_IN_2009">PowellInflow.Unregulated!$W$4:$W$80</definedName>
    <definedName name="POWEL_IN_2010">PowellInflow.Unregulated!$X$4:$X$80</definedName>
    <definedName name="POWEL_IN_2011">PowellInflow.Unregulated!$Y$4:$Y$80</definedName>
    <definedName name="POWEL_IN_2012">PowellInflow.Unregulated!$Z$4:$Z$80</definedName>
    <definedName name="POWEL_IN_2013">PowellInflow.Unregulated!$AA$4:$AA$80</definedName>
    <definedName name="POWEL_IN_2014">PowellInflow.Unregulated!$AB$4:$AB$80</definedName>
    <definedName name="POWEL_IN_2015">PowellInflow.Unregulated!$AC$4:$AC$80</definedName>
    <definedName name="POWEL_IN_2016">PowellInflow.Unregulated!$AD$4:$AD$80</definedName>
    <definedName name="POWEL_IN_2017">PowellInflow.Unregulated!$AE$4:$AE$80</definedName>
    <definedName name="POWEL_IN_2018">PowellInflow.Unregulated!$AF$4:$AF$80</definedName>
    <definedName name="POWEL_IN_2019">PowellInflow.Unregulated!$AG$4:$AG$80</definedName>
    <definedName name="POWEL_IN_2020">PowellInflow.Unregulated!$AH$4:$AH$80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91">PowellToMeadGainsAbvLeesFerry!$E$4:$E$71</definedName>
    <definedName name="PTMGAL_IN_1992">PowellToMeadGainsAbvLeesFerry!$F$4:$F$71</definedName>
    <definedName name="PTMGAL_IN_1993">PowellToMeadGainsAbvLeesFerry!$G$4:$G$71</definedName>
    <definedName name="PTMGAL_IN_1994">PowellToMeadGainsAbvLeesFerry!$H$4:$H$71</definedName>
    <definedName name="PTMGAL_IN_1995">PowellToMeadGainsAbvLeesFerry!$I$4:$I$71</definedName>
    <definedName name="PTMGAL_IN_1996">PowellToMeadGainsAbvLeesFerry!$J$4:$J$71</definedName>
    <definedName name="PTMGAL_IN_1997">PowellToMeadGainsAbvLeesFerry!$K$4:$K$71</definedName>
    <definedName name="PTMGAL_IN_1998">PowellToMeadGainsAbvLeesFerry!$L$4:$L$71</definedName>
    <definedName name="PTMGAL_IN_1999">PowellToMeadGainsAbvLeesFerry!$M$4:$M$71</definedName>
    <definedName name="PTMGAL_IN_2000">PowellToMeadGainsAbvLeesFerry!$N$4:$N$71</definedName>
    <definedName name="PTMGAL_IN_2001">PowellToMeadGainsAbvLeesFerry!$O$4:$O$71</definedName>
    <definedName name="PTMGAL_IN_2002">PowellToMeadGainsAbvLeesFerry!$P$4:$P$71</definedName>
    <definedName name="PTMGAL_IN_2003">PowellToMeadGainsAbvLeesFerry!$Q$4:$Q$71</definedName>
    <definedName name="PTMGAL_IN_2004">PowellToMeadGainsAbvLeesFerry!$R$4:$R$71</definedName>
    <definedName name="PTMGAL_IN_2005">PowellToMeadGainsAbvLeesFerry!$S$4:$S$71</definedName>
    <definedName name="PTMGAL_IN_2006">PowellToMeadGainsAbvLeesFerry!$T$4:$T$71</definedName>
    <definedName name="PTMGAL_IN_2007">PowellToMeadGainsAbvLeesFerry!$U$4:$U$71</definedName>
    <definedName name="PTMGAL_IN_2008">PowellToMeadGainsAbvLeesFerry!$V$4:$V$71</definedName>
    <definedName name="PTMGAL_IN_2009">PowellToMeadGainsAbvLeesFerry!$W$4:$W$71</definedName>
    <definedName name="PTMGAL_IN_2010">PowellToMeadGainsAbvLeesFerry!$X$4:$X$71</definedName>
    <definedName name="PTMGAL_IN_2011">PowellToMeadGainsAbvLeesFerry!$Y$4:$Y$71</definedName>
    <definedName name="PTMGAL_IN_2012">PowellToMeadGainsAbvLeesFerry!$Z$4:$Z$71</definedName>
    <definedName name="PTMGAL_IN_2013">PowellToMeadGainsAbvLeesFerry!$AA$4:$AA$71</definedName>
    <definedName name="PTMGAL_IN_2014">PowellToMeadGainsAbvLeesFerry!$AB$4:$AB$71</definedName>
    <definedName name="PTMGAL_IN_2015">PowellToMeadGainsAbvLeesFerry!$AC$4:$AC$71</definedName>
    <definedName name="PTMGAL_IN_2016">PowellToMeadGainsAbvLeesFerry!$AD$4:$AD$71</definedName>
    <definedName name="PTMGAL_IN_2017">PowellToMeadGainsAbvLeesFerry!$AE$4:$AE$71</definedName>
    <definedName name="PTMGAL_IN_2018">PowellToMeadGainsAbvLeesFerry!$AF$4:$AF$71</definedName>
    <definedName name="PTMGAL_IN_2019">PowellToMeadGainsAbvLeesFerry!$AG$4:$AG$71</definedName>
    <definedName name="PTMGAL_IN_2020">PowellToMeadGainsAbvLeesFerry!$AH$4:$AH$71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91">PowellToMeadGainsGrandCanyon!$E$4:$E$71</definedName>
    <definedName name="PTMGC_IN_1992">PowellToMeadGainsGrandCanyon!$F$4:$F$71</definedName>
    <definedName name="PTMGC_IN_1993">PowellToMeadGainsGrandCanyon!$G$4:$G$71</definedName>
    <definedName name="PTMGC_IN_1994">PowellToMeadGainsGrandCanyon!$H$4:$H$71</definedName>
    <definedName name="PTMGC_IN_1995">PowellToMeadGainsGrandCanyon!$I$4:$I$71</definedName>
    <definedName name="PTMGC_IN_1996">PowellToMeadGainsGrandCanyon!$J$4:$J$71</definedName>
    <definedName name="PTMGC_IN_1997">PowellToMeadGainsGrandCanyon!$K$4:$K$71</definedName>
    <definedName name="PTMGC_IN_1998">PowellToMeadGainsGrandCanyon!$L$4:$L$71</definedName>
    <definedName name="PTMGC_IN_1999">PowellToMeadGainsGrandCanyon!$M$4:$M$71</definedName>
    <definedName name="PTMGC_IN_2000">PowellToMeadGainsGrandCanyon!$N$4:$N$71</definedName>
    <definedName name="PTMGC_IN_2001">PowellToMeadGainsGrandCanyon!$O$4:$O$71</definedName>
    <definedName name="PTMGC_IN_2002">PowellToMeadGainsGrandCanyon!$P$4:$P$71</definedName>
    <definedName name="PTMGC_IN_2003">PowellToMeadGainsGrandCanyon!$Q$4:$Q$71</definedName>
    <definedName name="PTMGC_IN_2004">PowellToMeadGainsGrandCanyon!$R$4:$R$71</definedName>
    <definedName name="PTMGC_IN_2005">PowellToMeadGainsGrandCanyon!$S$4:$S$71</definedName>
    <definedName name="PTMGC_IN_2006">PowellToMeadGainsGrandCanyon!$T$4:$T$71</definedName>
    <definedName name="PTMGC_IN_2007">PowellToMeadGainsGrandCanyon!$U$4:$U$71</definedName>
    <definedName name="PTMGC_IN_2008">PowellToMeadGainsGrandCanyon!$V$4:$V$71</definedName>
    <definedName name="PTMGC_IN_2009">PowellToMeadGainsGrandCanyon!$W$4:$W$71</definedName>
    <definedName name="PTMGC_IN_2010">PowellToMeadGainsGrandCanyon!$X$4:$X$71</definedName>
    <definedName name="PTMGC_IN_2011">PowellToMeadGainsGrandCanyon!$Y$4:$Y$71</definedName>
    <definedName name="PTMGC_IN_2012">PowellToMeadGainsGrandCanyon!$Z$4:$Z$71</definedName>
    <definedName name="PTMGC_IN_2013">PowellToMeadGainsGrandCanyon!$AA$4:$AA$71</definedName>
    <definedName name="PTMGC_IN_2014">PowellToMeadGainsGrandCanyon!$AB$4:$AB$71</definedName>
    <definedName name="PTMGC_IN_2015">PowellToMeadGainsGrandCanyon!$AC$4:$AC$71</definedName>
    <definedName name="PTMGC_IN_2016">PowellToMeadGainsGrandCanyon!$AD$4:$AD$71</definedName>
    <definedName name="PTMGC_IN_2017">PowellToMeadGainsGrandCanyon!$AE$4:$AE$71</definedName>
    <definedName name="PTMGC_IN_2018">PowellToMeadGainsGrandCanyon!$AF$4:$AF$71</definedName>
    <definedName name="PTMGC_IN_2019">PowellToMeadGainsGrandCanyon!$AG$4:$AG$71</definedName>
    <definedName name="PTMGC_IN_2020">PowellToMeadGainsGrandCanyon!$AH$4:$AH$71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91">PowellToMeadGainsAboveHoover!$E$4:$E$71</definedName>
    <definedName name="PTMGH_IN_1992">PowellToMeadGainsAboveHoover!$F$4:$F$71</definedName>
    <definedName name="PTMGH_IN_1993">PowellToMeadGainsAboveHoover!$G$4:$G$71</definedName>
    <definedName name="PTMGH_IN_1994">PowellToMeadGainsAboveHoover!$H$4:$H$71</definedName>
    <definedName name="PTMGH_IN_1995">PowellToMeadGainsAboveHoover!$I$4:$I$71</definedName>
    <definedName name="PTMGH_IN_1996">PowellToMeadGainsAboveHoover!$J$4:$J$71</definedName>
    <definedName name="PTMGH_IN_1997">PowellToMeadGainsAboveHoover!$K$4:$K$71</definedName>
    <definedName name="PTMGH_IN_1998">PowellToMeadGainsAboveHoover!$L$4:$L$71</definedName>
    <definedName name="PTMGH_IN_1999">PowellToMeadGainsAboveHoover!$M$4:$M$71</definedName>
    <definedName name="PTMGH_IN_2000">PowellToMeadGainsAboveHoover!$N$4:$N$71</definedName>
    <definedName name="PTMGH_IN_2001">PowellToMeadGainsAboveHoover!$O$4:$O$71</definedName>
    <definedName name="PTMGH_IN_2002">PowellToMeadGainsAboveHoover!$P$4:$P$71</definedName>
    <definedName name="PTMGH_IN_2003">PowellToMeadGainsAboveHoover!$Q$4:$Q$71</definedName>
    <definedName name="PTMGH_IN_2004">PowellToMeadGainsAboveHoover!$R$4:$R$71</definedName>
    <definedName name="PTMGH_IN_2005">PowellToMeadGainsAboveHoover!$S$4:$S$71</definedName>
    <definedName name="PTMGH_IN_2006">PowellToMeadGainsAboveHoover!$T$4:$T$71</definedName>
    <definedName name="PTMGH_IN_2007">PowellToMeadGainsAboveHoover!$U$4:$U$71</definedName>
    <definedName name="PTMGH_IN_2008">PowellToMeadGainsAboveHoover!$V$4:$V$71</definedName>
    <definedName name="PTMGH_IN_2009">PowellToMeadGainsAboveHoover!$W$4:$W$71</definedName>
    <definedName name="PTMGH_IN_2010">PowellToMeadGainsAboveHoover!$X$4:$X$71</definedName>
    <definedName name="PTMGH_IN_2011">PowellToMeadGainsAboveHoover!$Y$4:$Y$71</definedName>
    <definedName name="PTMGH_IN_2012">PowellToMeadGainsAboveHoover!$Z$4:$Z$71</definedName>
    <definedName name="PTMGH_IN_2013">PowellToMeadGainsAboveHoover!$AA$4:$AA$71</definedName>
    <definedName name="PTMGH_IN_2014">PowellToMeadGainsAboveHoover!$AB$4:$AB$71</definedName>
    <definedName name="PTMGH_IN_2015">PowellToMeadGainsAboveHoover!$AC$4:$AC$71</definedName>
    <definedName name="PTMGH_IN_2016">PowellToMeadGainsAboveHoover!$AD$4:$AD$71</definedName>
    <definedName name="PTMGH_IN_2017">PowellToMeadGainsAboveHoover!$AE$4:$AE$71</definedName>
    <definedName name="PTMGH_IN_2018">PowellToMeadGainsAboveHoover!$AF$4:$AF$71</definedName>
    <definedName name="PTMGH_IN_2019">PowellToMeadGainsAboveHoover!$AG$4:$AG$71</definedName>
    <definedName name="PTMGH_IN_2020">PowellToMeadGainsAboveHoover!$AH$4:$AH$71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91">TaylorPark.Inflow!$E$4:$E$80</definedName>
    <definedName name="TPARK_IN_1992">TaylorPark.Inflow!$F$4:$F$80</definedName>
    <definedName name="TPARK_IN_1993">TaylorPark.Inflow!$G$4:$G$80</definedName>
    <definedName name="TPARK_IN_1994">TaylorPark.Inflow!$H$4:$H$80</definedName>
    <definedName name="TPARK_IN_1995">TaylorPark.Inflow!$I$4:$I$80</definedName>
    <definedName name="TPARK_IN_1996">TaylorPark.Inflow!$J$4:$J$80</definedName>
    <definedName name="TPARK_IN_1997">TaylorPark.Inflow!$K$4:$K$80</definedName>
    <definedName name="TPARK_IN_1998">TaylorPark.Inflow!$L$4:$L$80</definedName>
    <definedName name="TPARK_IN_1999">TaylorPark.Inflow!$M$4:$M$80</definedName>
    <definedName name="TPARK_IN_2000">TaylorPark.Inflow!$N$4:$N$80</definedName>
    <definedName name="TPARK_IN_2001">TaylorPark.Inflow!$O$4:$O$80</definedName>
    <definedName name="TPARK_IN_2002">TaylorPark.Inflow!$P$4:$P$80</definedName>
    <definedName name="TPARK_IN_2003">TaylorPark.Inflow!$Q$4:$Q$80</definedName>
    <definedName name="TPARK_IN_2004">TaylorPark.Inflow!$R$4:$R$80</definedName>
    <definedName name="TPARK_IN_2005">TaylorPark.Inflow!$S$4:$S$80</definedName>
    <definedName name="TPARK_IN_2006">TaylorPark.Inflow!$T$4:$T$80</definedName>
    <definedName name="TPARK_IN_2007">TaylorPark.Inflow!$U$4:$U$80</definedName>
    <definedName name="TPARK_IN_2008">TaylorPark.Inflow!$V$4:$V$80</definedName>
    <definedName name="TPARK_IN_2009">TaylorPark.Inflow!$W$4:$W$80</definedName>
    <definedName name="TPARK_IN_2010">TaylorPark.Inflow!$X$4:$X$80</definedName>
    <definedName name="TPARK_IN_2011">TaylorPark.Inflow!$Y$4:$Y$80</definedName>
    <definedName name="TPARK_IN_2012">TaylorPark.Inflow!$Z$4:$Z$80</definedName>
    <definedName name="TPARK_IN_2013">TaylorPark.Inflow!$AA$4:$AA$80</definedName>
    <definedName name="TPARK_IN_2014">TaylorPark.Inflow!$AB$4:$AB$80</definedName>
    <definedName name="TPARK_IN_2015">TaylorPark.Inflow!$AC$4:$AC$80</definedName>
    <definedName name="TPARK_IN_2016">TaylorPark.Inflow!$AD$4:$AD$80</definedName>
    <definedName name="TPARK_IN_2017">TaylorPark.Inflow!$AE$4:$AE$80</definedName>
    <definedName name="TPARK_IN_2018">TaylorPark.Inflow!$AF$4:$AF$80</definedName>
    <definedName name="TPARK_IN_2019">TaylorPark.Inflow!$AG$4:$AG$80</definedName>
    <definedName name="TPARK_IN_2020">TaylorPark.Inflow!$AH$4:$AH$80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5yr.adj.espmvol" localSheetId="21">TempForecast!$A$4:$AE$64</definedName>
    <definedName name="TPIC2.espmvol.5yr.adj.espmvol_1" localSheetId="21">TempForecast!$A$4:$AE$64</definedName>
    <definedName name="TPIC2.espmvol.5yr.adj.espmvol_10" localSheetId="21">TempForecast!$A$4:$AE$64</definedName>
    <definedName name="TPIC2.espmvol.5yr.adj.espmvol_11" localSheetId="21">TempForecast!$A$4:$AE$64</definedName>
    <definedName name="TPIC2.espmvol.5yr.adj.espmvol_12" localSheetId="21">TempForecast!$A$4:$AE$64</definedName>
    <definedName name="TPIC2.espmvol.5yr.adj.espmvol_13" localSheetId="21">TempForecast!$A$4:$AE$64</definedName>
    <definedName name="TPIC2.espmvol.5yr.adj.espmvol_14" localSheetId="21">TempForecast!$A$4:$AE$64</definedName>
    <definedName name="TPIC2.espmvol.5yr.adj.espmvol_15" localSheetId="21">TempForecast!$A$4:$AE$64</definedName>
    <definedName name="TPIC2.espmvol.5yr.adj.espmvol_16" localSheetId="21">TempForecast!$A$4:$AE$64</definedName>
    <definedName name="TPIC2.espmvol.5yr.adj.espmvol_17" localSheetId="21">TempForecast!$A$4:$AE$64</definedName>
    <definedName name="TPIC2.espmvol.5yr.adj.espmvol_18" localSheetId="21">TempForecast!$A$4:$AE$64</definedName>
    <definedName name="TPIC2.espmvol.5yr.adj.espmvol_19" localSheetId="21">TempForecast!$A$4:$AE$64</definedName>
    <definedName name="TPIC2.espmvol.5yr.adj.espmvol_2" localSheetId="21">TempForecast!$A$4:$AE$64</definedName>
    <definedName name="TPIC2.espmvol.5yr.adj.espmvol_20" localSheetId="21">TempForecast!$A$4:$AE$64</definedName>
    <definedName name="TPIC2.espmvol.5yr.adj.espmvol_21" localSheetId="21">TempForecast!$A$4:$AE$64</definedName>
    <definedName name="TPIC2.espmvol.5yr.adj.espmvol_22" localSheetId="21">TempForecast!$A$4:$AE$64</definedName>
    <definedName name="TPIC2.espmvol.5yr.adj.espmvol_23" localSheetId="21">TempForecast!$A$4:$AE$64</definedName>
    <definedName name="TPIC2.espmvol.5yr.adj.espmvol_24" localSheetId="21">TempForecast!$A$4:$AE$64</definedName>
    <definedName name="TPIC2.espmvol.5yr.adj.espmvol_25" localSheetId="21">TempForecast!$A$4:$AE$64</definedName>
    <definedName name="TPIC2.espmvol.5yr.adj.espmvol_26" localSheetId="21">TempForecast!$A$4:$AE$64</definedName>
    <definedName name="TPIC2.espmvol.5yr.adj.espmvol_27" localSheetId="21">TempForecast!$A$4:$AE$64</definedName>
    <definedName name="TPIC2.espmvol.5yr.adj.espmvol_28" localSheetId="21">TempForecast!$A$4:$AE$64</definedName>
    <definedName name="TPIC2.espmvol.5yr.adj.espmvol_29" localSheetId="21">TempForecast!$A$4:$AE$64</definedName>
    <definedName name="TPIC2.espmvol.5yr.adj.espmvol_3" localSheetId="21">TempForecast!$A$4:$AE$64</definedName>
    <definedName name="TPIC2.espmvol.5yr.adj.espmvol_30" localSheetId="21">TempForecast!$A$4:$AE$64</definedName>
    <definedName name="TPIC2.espmvol.5yr.adj.espmvol_31" localSheetId="21">TempForecast!$A$4:$AE$64</definedName>
    <definedName name="TPIC2.espmvol.5yr.adj.espmvol_32" localSheetId="21">TempForecast!$A$4:$AE$64</definedName>
    <definedName name="TPIC2.espmvol.5yr.adj.espmvol_33" localSheetId="21">TempForecast!$A$4:$AE$64</definedName>
    <definedName name="TPIC2.espmvol.5yr.adj.espmvol_34" localSheetId="21">TempForecast!$A$4:$AE$64</definedName>
    <definedName name="TPIC2.espmvol.5yr.adj.espmvol_35" localSheetId="21">TempForecast!$A$4:$AE$64</definedName>
    <definedName name="TPIC2.espmvol.5yr.adj.espmvol_36" localSheetId="21">TempForecast!$A$4:$AE$64</definedName>
    <definedName name="TPIC2.espmvol.5yr.adj.espmvol_37" localSheetId="21">TempForecast!$A$4:$AE$64</definedName>
    <definedName name="TPIC2.espmvol.5yr.adj.espmvol_38" localSheetId="21">TempForecast!$A$4:$AE$64</definedName>
    <definedName name="TPIC2.espmvol.5yr.adj.espmvol_39" localSheetId="21">TempForecast!$A$4:$AE$64</definedName>
    <definedName name="TPIC2.espmvol.5yr.adj.espmvol_4" localSheetId="21">TempForecast!$A$4:$AE$64</definedName>
    <definedName name="TPIC2.espmvol.5yr.adj.espmvol_40" localSheetId="21">TempForecast!$A$4:$AE$64</definedName>
    <definedName name="TPIC2.espmvol.5yr.adj.espmvol_41" localSheetId="21">TempForecast!$A$4:$AE$64</definedName>
    <definedName name="TPIC2.espmvol.5yr.adj.espmvol_42" localSheetId="21">TempForecast!$A$4:$AE$64</definedName>
    <definedName name="TPIC2.espmvol.5yr.adj.espmvol_43" localSheetId="21">TempForecast!$A$4:$AE$64</definedName>
    <definedName name="TPIC2.espmvol.5yr.adj.espmvol_44" localSheetId="21">TempForecast!$A$4:$AE$64</definedName>
    <definedName name="TPIC2.espmvol.5yr.adj.espmvol_45" localSheetId="21">TempForecast!$A$4:$AE$64</definedName>
    <definedName name="TPIC2.espmvol.5yr.adj.espmvol_46" localSheetId="21">TempForecast!$A$4:$AE$64</definedName>
    <definedName name="TPIC2.espmvol.5yr.adj.espmvol_47" localSheetId="21">TempForecast!$A$4:$AE$64</definedName>
    <definedName name="TPIC2.espmvol.5yr.adj.espmvol_48" localSheetId="21">TempForecast!$A$4:$AE$64</definedName>
    <definedName name="TPIC2.espmvol.5yr.adj.espmvol_49" localSheetId="21">TempForecast!$A$4:$AE$64</definedName>
    <definedName name="TPIC2.espmvol.5yr.adj.espmvol_5" localSheetId="21">TempForecast!$A$4:$AE$64</definedName>
    <definedName name="TPIC2.espmvol.5yr.adj.espmvol_50" localSheetId="21">TempForecast!$A$4:$AE$64</definedName>
    <definedName name="TPIC2.espmvol.5yr.adj.espmvol_51" localSheetId="21">TempForecast!$A$4:$AE$64</definedName>
    <definedName name="TPIC2.espmvol.5yr.adj.espmvol_52" localSheetId="21">TempForecast!$A$4:$AE$64</definedName>
    <definedName name="TPIC2.espmvol.5yr.adj.espmvol_53" localSheetId="21">TempForecast!$A$4:$AE$64</definedName>
    <definedName name="TPIC2.espmvol.5yr.adj.espmvol_54" localSheetId="21">TempForecast!$A$4:$AE$64</definedName>
    <definedName name="TPIC2.espmvol.5yr.adj.espmvol_55" localSheetId="21">TempForecast!$A$4:$AE$64</definedName>
    <definedName name="TPIC2.espmvol.5yr.adj.espmvol_56" localSheetId="21">TempForecast!$A$4:$AE$64</definedName>
    <definedName name="TPIC2.espmvol.5yr.adj.espmvol_57" localSheetId="21">TempForecast!$A$4:$AE$64</definedName>
    <definedName name="TPIC2.espmvol.5yr.adj.espmvol_58" localSheetId="21">TempForecast!$A$4:$AE$64</definedName>
    <definedName name="TPIC2.espmvol.5yr.adj.espmvol_59" localSheetId="21">TempForecast!$A$4:$AE$64</definedName>
    <definedName name="TPIC2.espmvol.5yr.adj.espmvol_6" localSheetId="21">TempForecast!$A$4:$AE$64</definedName>
    <definedName name="TPIC2.espmvol.5yr.adj.espmvol_60" localSheetId="21">TempForecast!$A$4:$AE$64</definedName>
    <definedName name="TPIC2.espmvol.5yr.adj.espmvol_61" localSheetId="21">TempForecast!$A$4:$AE$64</definedName>
    <definedName name="TPIC2.espmvol.5yr.adj.espmvol_62" localSheetId="21">TempForecast!$A$4:$AE$64</definedName>
    <definedName name="TPIC2.espmvol.5yr.adj.espmvol_63" localSheetId="21">TempForecast!$A$4:$AE$64</definedName>
    <definedName name="TPIC2.espmvol.5yr.adj.espmvol_7" localSheetId="21">TempForecast!$A$4:$AE$64</definedName>
    <definedName name="TPIC2.espmvol.5yr.adj.espmvol_8" localSheetId="21">TempForecast!$A$4:$AE$64</definedName>
    <definedName name="TPIC2.espmvol.5yr.adj.espmvol_9" localSheetId="21">TempForecast!$A$4:$AE$64</definedName>
    <definedName name="TraceID">RunInformation!$F$6:$F$55</definedName>
    <definedName name="TraceSelection">Comparison!$B$8:$E$23</definedName>
    <definedName name="TraceYear">RunInformation!$G$6:$G$55</definedName>
    <definedName name="VALLE_IN_1991">Vallecito.Inflow!$E$4:$E$80</definedName>
    <definedName name="VALLE_IN_1992">Vallecito.Inflow!$F$4:$F$80</definedName>
    <definedName name="VALLE_IN_1993">Vallecito.Inflow!$G$4:$G$80</definedName>
    <definedName name="VALLE_IN_1994">Vallecito.Inflow!$H$4:$H$80</definedName>
    <definedName name="VALLE_IN_1995">Vallecito.Inflow!$I$4:$I$80</definedName>
    <definedName name="VALLE_IN_1996">Vallecito.Inflow!$J$4:$J$80</definedName>
    <definedName name="VALLE_IN_1997">Vallecito.Inflow!$K$4:$K$80</definedName>
    <definedName name="VALLE_IN_1998">Vallecito.Inflow!$L$4:$L$80</definedName>
    <definedName name="VALLE_IN_1999">Vallecito.Inflow!$M$4:$M$80</definedName>
    <definedName name="VALLE_IN_2000">Vallecito.Inflow!$N$4:$N$80</definedName>
    <definedName name="VALLE_IN_2001">Vallecito.Inflow!$O$4:$O$80</definedName>
    <definedName name="VALLE_IN_2002">Vallecito.Inflow!$P$4:$P$80</definedName>
    <definedName name="VALLE_IN_2003">Vallecito.Inflow!$Q$4:$Q$80</definedName>
    <definedName name="VALLE_IN_2004">Vallecito.Inflow!$R$4:$R$80</definedName>
    <definedName name="VALLE_IN_2005">Vallecito.Inflow!$S$4:$S$80</definedName>
    <definedName name="VALLE_IN_2006">Vallecito.Inflow!$T$4:$T$80</definedName>
    <definedName name="VALLE_IN_2007">Vallecito.Inflow!$U$4:$U$80</definedName>
    <definedName name="VALLE_IN_2008">Vallecito.Inflow!$V$4:$V$80</definedName>
    <definedName name="VALLE_IN_2009">Vallecito.Inflow!$W$4:$W$80</definedName>
    <definedName name="VALLE_IN_2010">Vallecito.Inflow!$X$4:$X$80</definedName>
    <definedName name="VALLE_IN_2011">Vallecito.Inflow!$Y$4:$Y$80</definedName>
    <definedName name="VALLE_IN_2012">Vallecito.Inflow!$Z$4:$Z$80</definedName>
    <definedName name="VALLE_IN_2013">Vallecito.Inflow!$AA$4:$AA$80</definedName>
    <definedName name="VALLE_IN_2014">Vallecito.Inflow!$AB$4:$AB$80</definedName>
    <definedName name="VALLE_IN_2015">Vallecito.Inflow!$AC$4:$AC$80</definedName>
    <definedName name="VALLE_IN_2016">Vallecito.Inflow!$AD$4:$AD$80</definedName>
    <definedName name="VALLE_IN_2017">Vallecito.Inflow!$AE$4:$AE$80</definedName>
    <definedName name="VALLE_IN_2018">Vallecito.Inflow!$AF$4:$AF$80</definedName>
    <definedName name="VALLE_IN_2019">Vallecito.Inflow!$AG$4:$AG$80</definedName>
    <definedName name="VALLE_IN_2020">Vallecito.Inflow!$AH$4:$AH$80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5yr.adj.espmvol" localSheetId="21">TempForecast!$A$4:$AE$64</definedName>
    <definedName name="VCRC2.espmvol.5yr.adj.espmvol_1" localSheetId="21">TempForecast!$A$4:$AE$64</definedName>
    <definedName name="VCRC2.espmvol.5yr.adj.espmvol_10" localSheetId="21">TempForecast!$A$4:$AE$64</definedName>
    <definedName name="VCRC2.espmvol.5yr.adj.espmvol_11" localSheetId="21">TempForecast!$A$4:$AE$64</definedName>
    <definedName name="VCRC2.espmvol.5yr.adj.espmvol_12" localSheetId="21">TempForecast!$A$4:$AE$64</definedName>
    <definedName name="VCRC2.espmvol.5yr.adj.espmvol_13" localSheetId="21">TempForecast!$A$4:$AE$64</definedName>
    <definedName name="VCRC2.espmvol.5yr.adj.espmvol_14" localSheetId="21">TempForecast!$A$4:$AE$64</definedName>
    <definedName name="VCRC2.espmvol.5yr.adj.espmvol_15" localSheetId="21">TempForecast!$A$4:$AE$64</definedName>
    <definedName name="VCRC2.espmvol.5yr.adj.espmvol_16" localSheetId="21">TempForecast!$A$4:$AE$64</definedName>
    <definedName name="VCRC2.espmvol.5yr.adj.espmvol_17" localSheetId="21">TempForecast!$A$4:$AE$64</definedName>
    <definedName name="VCRC2.espmvol.5yr.adj.espmvol_18" localSheetId="21">TempForecast!$A$4:$AE$64</definedName>
    <definedName name="VCRC2.espmvol.5yr.adj.espmvol_19" localSheetId="21">TempForecast!$A$4:$AE$64</definedName>
    <definedName name="VCRC2.espmvol.5yr.adj.espmvol_2" localSheetId="21">TempForecast!$A$4:$AE$64</definedName>
    <definedName name="VCRC2.espmvol.5yr.adj.espmvol_20" localSheetId="21">TempForecast!$A$4:$AE$64</definedName>
    <definedName name="VCRC2.espmvol.5yr.adj.espmvol_21" localSheetId="21">TempForecast!$A$4:$AE$64</definedName>
    <definedName name="VCRC2.espmvol.5yr.adj.espmvol_22" localSheetId="21">TempForecast!$A$4:$AE$64</definedName>
    <definedName name="VCRC2.espmvol.5yr.adj.espmvol_23" localSheetId="21">TempForecast!$A$4:$AE$64</definedName>
    <definedName name="VCRC2.espmvol.5yr.adj.espmvol_24" localSheetId="21">TempForecast!$A$4:$AE$64</definedName>
    <definedName name="VCRC2.espmvol.5yr.adj.espmvol_25" localSheetId="21">TempForecast!$A$4:$AE$64</definedName>
    <definedName name="VCRC2.espmvol.5yr.adj.espmvol_26" localSheetId="21">TempForecast!$A$4:$AE$64</definedName>
    <definedName name="VCRC2.espmvol.5yr.adj.espmvol_27" localSheetId="21">TempForecast!$A$4:$AE$64</definedName>
    <definedName name="VCRC2.espmvol.5yr.adj.espmvol_28" localSheetId="21">TempForecast!$A$4:$AE$64</definedName>
    <definedName name="VCRC2.espmvol.5yr.adj.espmvol_29" localSheetId="21">TempForecast!$A$4:$AE$64</definedName>
    <definedName name="VCRC2.espmvol.5yr.adj.espmvol_3" localSheetId="21">TempForecast!$A$4:$AE$64</definedName>
    <definedName name="VCRC2.espmvol.5yr.adj.espmvol_30" localSheetId="21">TempForecast!$A$4:$AE$64</definedName>
    <definedName name="VCRC2.espmvol.5yr.adj.espmvol_31" localSheetId="21">TempForecast!$A$4:$AE$64</definedName>
    <definedName name="VCRC2.espmvol.5yr.adj.espmvol_32" localSheetId="21">TempForecast!$A$4:$AE$64</definedName>
    <definedName name="VCRC2.espmvol.5yr.adj.espmvol_33" localSheetId="21">TempForecast!$A$4:$AE$64</definedName>
    <definedName name="VCRC2.espmvol.5yr.adj.espmvol_34" localSheetId="21">TempForecast!$A$4:$AE$64</definedName>
    <definedName name="VCRC2.espmvol.5yr.adj.espmvol_35" localSheetId="21">TempForecast!$A$4:$AE$64</definedName>
    <definedName name="VCRC2.espmvol.5yr.adj.espmvol_36" localSheetId="21">TempForecast!$A$4:$AE$64</definedName>
    <definedName name="VCRC2.espmvol.5yr.adj.espmvol_37" localSheetId="21">TempForecast!$A$4:$AE$64</definedName>
    <definedName name="VCRC2.espmvol.5yr.adj.espmvol_38" localSheetId="21">TempForecast!$A$4:$AE$64</definedName>
    <definedName name="VCRC2.espmvol.5yr.adj.espmvol_39" localSheetId="21">TempForecast!$A$4:$AE$64</definedName>
    <definedName name="VCRC2.espmvol.5yr.adj.espmvol_4" localSheetId="21">TempForecast!$A$4:$AE$64</definedName>
    <definedName name="VCRC2.espmvol.5yr.adj.espmvol_40" localSheetId="21">TempForecast!$A$4:$AE$64</definedName>
    <definedName name="VCRC2.espmvol.5yr.adj.espmvol_41" localSheetId="21">TempForecast!$A$4:$AE$64</definedName>
    <definedName name="VCRC2.espmvol.5yr.adj.espmvol_42" localSheetId="21">TempForecast!$A$4:$AE$64</definedName>
    <definedName name="VCRC2.espmvol.5yr.adj.espmvol_43" localSheetId="21">TempForecast!$A$4:$AE$64</definedName>
    <definedName name="VCRC2.espmvol.5yr.adj.espmvol_44" localSheetId="21">TempForecast!$A$4:$AE$64</definedName>
    <definedName name="VCRC2.espmvol.5yr.adj.espmvol_45" localSheetId="21">TempForecast!$A$4:$AE$64</definedName>
    <definedName name="VCRC2.espmvol.5yr.adj.espmvol_46" localSheetId="21">TempForecast!$A$4:$AE$64</definedName>
    <definedName name="VCRC2.espmvol.5yr.adj.espmvol_47" localSheetId="21">TempForecast!$A$4:$AE$64</definedName>
    <definedName name="VCRC2.espmvol.5yr.adj.espmvol_48" localSheetId="21">TempForecast!$A$4:$AE$64</definedName>
    <definedName name="VCRC2.espmvol.5yr.adj.espmvol_49" localSheetId="21">TempForecast!$A$4:$AE$64</definedName>
    <definedName name="VCRC2.espmvol.5yr.adj.espmvol_5" localSheetId="21">TempForecast!$A$4:$AE$64</definedName>
    <definedName name="VCRC2.espmvol.5yr.adj.espmvol_50" localSheetId="21">TempForecast!$A$4:$AE$64</definedName>
    <definedName name="VCRC2.espmvol.5yr.adj.espmvol_51" localSheetId="21">TempForecast!$A$4:$AE$64</definedName>
    <definedName name="VCRC2.espmvol.5yr.adj.espmvol_52" localSheetId="21">TempForecast!$A$4:$AE$64</definedName>
    <definedName name="VCRC2.espmvol.5yr.adj.espmvol_53" localSheetId="21">TempForecast!$A$4:$AE$64</definedName>
    <definedName name="VCRC2.espmvol.5yr.adj.espmvol_54" localSheetId="21">TempForecast!$A$4:$AE$64</definedName>
    <definedName name="VCRC2.espmvol.5yr.adj.espmvol_55" localSheetId="21">TempForecast!$A$4:$AE$64</definedName>
    <definedName name="VCRC2.espmvol.5yr.adj.espmvol_56" localSheetId="21">TempForecast!$A$4:$AE$64</definedName>
    <definedName name="VCRC2.espmvol.5yr.adj.espmvol_57" localSheetId="21">TempForecast!$A$4:$AE$64</definedName>
    <definedName name="VCRC2.espmvol.5yr.adj.espmvol_58" localSheetId="21">TempForecast!$A$4:$AE$64</definedName>
    <definedName name="VCRC2.espmvol.5yr.adj.espmvol_59" localSheetId="21">TempForecast!$A$4:$AE$64</definedName>
    <definedName name="VCRC2.espmvol.5yr.adj.espmvol_6" localSheetId="21">TempForecast!$A$4:$AE$64</definedName>
    <definedName name="VCRC2.espmvol.5yr.adj.espmvol_60" localSheetId="21">TempForecast!$A$4:$AE$64</definedName>
    <definedName name="VCRC2.espmvol.5yr.adj.espmvol_61" localSheetId="21">TempForecast!$A$4:$AE$64</definedName>
    <definedName name="VCRC2.espmvol.5yr.adj.espmvol_62" localSheetId="21">TempForecast!$A$4:$AE$64</definedName>
    <definedName name="VCRC2.espmvol.5yr.adj.espmvol_63" localSheetId="21">TempForecast!$A$4:$AE$64</definedName>
    <definedName name="VCRC2.espmvol.5yr.adj.espmvol_7" localSheetId="21">TempForecast!$A$4:$AE$64</definedName>
    <definedName name="VCRC2.espmvol.5yr.adj.espmvol_8" localSheetId="21">TempForecast!$A$4:$AE$64</definedName>
    <definedName name="VCRC2.espmvol.5yr.adj.espmvol_9" localSheetId="21">TempForecast!$A$4:$AE$64</definedName>
    <definedName name="YampaMax">HDBQueries!$K$49</definedName>
    <definedName name="YampaMin">HDBQueries!$K$13</definedName>
    <definedName name="YampaMost">HDBQueries!$K$85</definedName>
    <definedName name="YDLC2.espmvol.5yr.adj.espmvol" localSheetId="21">TempForecast!$A$4:$AE$64</definedName>
    <definedName name="YDLC2.espmvol.5yr.adj.espmvol_1" localSheetId="21">TempForecast!$A$4:$AE$64</definedName>
    <definedName name="YDLC2.espmvol.5yr.adj.espmvol_10" localSheetId="21">TempForecast!$A$4:$AE$64</definedName>
    <definedName name="YDLC2.espmvol.5yr.adj.espmvol_11" localSheetId="21">TempForecast!$A$4:$AE$64</definedName>
    <definedName name="YDLC2.espmvol.5yr.adj.espmvol_12" localSheetId="21">TempForecast!$A$4:$AE$64</definedName>
    <definedName name="YDLC2.espmvol.5yr.adj.espmvol_13" localSheetId="21">TempForecast!$A$4:$AE$64</definedName>
    <definedName name="YDLC2.espmvol.5yr.adj.espmvol_14" localSheetId="21">TempForecast!$A$4:$AE$64</definedName>
    <definedName name="YDLC2.espmvol.5yr.adj.espmvol_15" localSheetId="21">TempForecast!$A$4:$AE$64</definedName>
    <definedName name="YDLC2.espmvol.5yr.adj.espmvol_16" localSheetId="21">TempForecast!$A$4:$AE$64</definedName>
    <definedName name="YDLC2.espmvol.5yr.adj.espmvol_17" localSheetId="21">TempForecast!$A$4:$AE$64</definedName>
    <definedName name="YDLC2.espmvol.5yr.adj.espmvol_18" localSheetId="21">TempForecast!$A$4:$AE$64</definedName>
    <definedName name="YDLC2.espmvol.5yr.adj.espmvol_19" localSheetId="21">TempForecast!$A$4:$AE$64</definedName>
    <definedName name="YDLC2.espmvol.5yr.adj.espmvol_2" localSheetId="21">TempForecast!$A$4:$AE$64</definedName>
    <definedName name="YDLC2.espmvol.5yr.adj.espmvol_20" localSheetId="21">TempForecast!$A$4:$AE$64</definedName>
    <definedName name="YDLC2.espmvol.5yr.adj.espmvol_21" localSheetId="21">TempForecast!$A$4:$AE$64</definedName>
    <definedName name="YDLC2.espmvol.5yr.adj.espmvol_22" localSheetId="21">TempForecast!$A$4:$AE$64</definedName>
    <definedName name="YDLC2.espmvol.5yr.adj.espmvol_23" localSheetId="21">TempForecast!$A$4:$AE$64</definedName>
    <definedName name="YDLC2.espmvol.5yr.adj.espmvol_24" localSheetId="21">TempForecast!$A$4:$AE$64</definedName>
    <definedName name="YDLC2.espmvol.5yr.adj.espmvol_25" localSheetId="21">TempForecast!$A$4:$AE$64</definedName>
    <definedName name="YDLC2.espmvol.5yr.adj.espmvol_26" localSheetId="21">TempForecast!$A$4:$AE$64</definedName>
    <definedName name="YDLC2.espmvol.5yr.adj.espmvol_27" localSheetId="21">TempForecast!$A$4:$AE$64</definedName>
    <definedName name="YDLC2.espmvol.5yr.adj.espmvol_28" localSheetId="21">TempForecast!$A$4:$AE$64</definedName>
    <definedName name="YDLC2.espmvol.5yr.adj.espmvol_29" localSheetId="21">TempForecast!$A$4:$AE$64</definedName>
    <definedName name="YDLC2.espmvol.5yr.adj.espmvol_3" localSheetId="21">TempForecast!$A$4:$AE$64</definedName>
    <definedName name="YDLC2.espmvol.5yr.adj.espmvol_30" localSheetId="21">TempForecast!$A$4:$AE$64</definedName>
    <definedName name="YDLC2.espmvol.5yr.adj.espmvol_31" localSheetId="21">TempForecast!$A$4:$AE$64</definedName>
    <definedName name="YDLC2.espmvol.5yr.adj.espmvol_32" localSheetId="21">TempForecast!$A$4:$AE$64</definedName>
    <definedName name="YDLC2.espmvol.5yr.adj.espmvol_33" localSheetId="21">TempForecast!$A$4:$AE$64</definedName>
    <definedName name="YDLC2.espmvol.5yr.adj.espmvol_34" localSheetId="21">TempForecast!$A$4:$AE$64</definedName>
    <definedName name="YDLC2.espmvol.5yr.adj.espmvol_35" localSheetId="21">TempForecast!$A$4:$AE$64</definedName>
    <definedName name="YDLC2.espmvol.5yr.adj.espmvol_36" localSheetId="21">TempForecast!$A$4:$AE$64</definedName>
    <definedName name="YDLC2.espmvol.5yr.adj.espmvol_37" localSheetId="21">TempForecast!$A$4:$AE$64</definedName>
    <definedName name="YDLC2.espmvol.5yr.adj.espmvol_38" localSheetId="21">TempForecast!$A$4:$AE$64</definedName>
    <definedName name="YDLC2.espmvol.5yr.adj.espmvol_39" localSheetId="21">TempForecast!$A$4:$AE$64</definedName>
    <definedName name="YDLC2.espmvol.5yr.adj.espmvol_4" localSheetId="21">TempForecast!$A$4:$AE$64</definedName>
    <definedName name="YDLC2.espmvol.5yr.adj.espmvol_40" localSheetId="21">TempForecast!$A$4:$AE$64</definedName>
    <definedName name="YDLC2.espmvol.5yr.adj.espmvol_41" localSheetId="21">TempForecast!$A$4:$AE$64</definedName>
    <definedName name="YDLC2.espmvol.5yr.adj.espmvol_42" localSheetId="21">TempForecast!$A$4:$AE$64</definedName>
    <definedName name="YDLC2.espmvol.5yr.adj.espmvol_43" localSheetId="21">TempForecast!$A$4:$AE$64</definedName>
    <definedName name="YDLC2.espmvol.5yr.adj.espmvol_44" localSheetId="21">TempForecast!$A$4:$AE$64</definedName>
    <definedName name="YDLC2.espmvol.5yr.adj.espmvol_45" localSheetId="21">TempForecast!$A$4:$AE$64</definedName>
    <definedName name="YDLC2.espmvol.5yr.adj.espmvol_46" localSheetId="21">TempForecast!$A$4:$AE$64</definedName>
    <definedName name="YDLC2.espmvol.5yr.adj.espmvol_47" localSheetId="21">TempForecast!$A$4:$AE$64</definedName>
    <definedName name="YDLC2.espmvol.5yr.adj.espmvol_48" localSheetId="21">TempForecast!$A$4:$AE$64</definedName>
    <definedName name="YDLC2.espmvol.5yr.adj.espmvol_49" localSheetId="21">TempForecast!$A$4:$AE$64</definedName>
    <definedName name="YDLC2.espmvol.5yr.adj.espmvol_5" localSheetId="21">TempForecast!$A$4:$AE$64</definedName>
    <definedName name="YDLC2.espmvol.5yr.adj.espmvol_50" localSheetId="21">TempForecast!$A$4:$AE$64</definedName>
    <definedName name="YDLC2.espmvol.5yr.adj.espmvol_51" localSheetId="21">TempForecast!$A$4:$AE$64</definedName>
    <definedName name="YDLC2.espmvol.5yr.adj.espmvol_52" localSheetId="21">TempForecast!$A$4:$AE$64</definedName>
    <definedName name="YDLC2.espmvol.5yr.adj.espmvol_53" localSheetId="21">TempForecast!$A$4:$AE$64</definedName>
    <definedName name="YDLC2.espmvol.5yr.adj.espmvol_54" localSheetId="21">TempForecast!$A$4:$AE$64</definedName>
    <definedName name="YDLC2.espmvol.5yr.adj.espmvol_55" localSheetId="21">TempForecast!$A$4:$AE$64</definedName>
    <definedName name="YDLC2.espmvol.5yr.adj.espmvol_56" localSheetId="21">TempForecast!$A$4:$AE$64</definedName>
    <definedName name="YDLC2.espmvol.5yr.adj.espmvol_57" localSheetId="21">TempForecast!$A$4:$AE$64</definedName>
    <definedName name="YDLC2.espmvol.5yr.adj.espmvol_58" localSheetId="21">TempForecast!$A$4:$AE$64</definedName>
    <definedName name="YDLC2.espmvol.5yr.adj.espmvol_59" localSheetId="21">TempForecast!$A$4:$AE$64</definedName>
    <definedName name="YDLC2.espmvol.5yr.adj.espmvol_6" localSheetId="21">TempForecast!$A$4:$AE$64</definedName>
    <definedName name="YDLC2.espmvol.5yr.adj.espmvol_60" localSheetId="21">TempForecast!$A$4:$AE$64</definedName>
    <definedName name="YDLC2.espmvol.5yr.adj.espmvol_61" localSheetId="21">TempForecast!$A$4:$AE$64</definedName>
    <definedName name="YDLC2.espmvol.5yr.adj.espmvol_62" localSheetId="21">TempForecast!$A$4:$AE$64</definedName>
    <definedName name="YDLC2.espmvol.5yr.adj.espmvol_63" localSheetId="21">TempForecast!$A$4:$AE$64</definedName>
    <definedName name="YDLC2.espmvol.5yr.adj.espmvol_7" localSheetId="21">TempForecast!$A$4:$AE$64</definedName>
    <definedName name="YDLC2.espmvol.5yr.adj.espmvol_8" localSheetId="21">TempForecast!$A$4:$AE$64</definedName>
    <definedName name="YDLC2.espmvol.5yr.adj.espmvol_9" localSheetId="21">TempForecast!$A$4:$AE$64</definedName>
    <definedName name="YRITO_IN_1991">YampaRiverInflow.TotalOutflow!$E$4:$E$80</definedName>
    <definedName name="YRITO_IN_1992">YampaRiverInflow.TotalOutflow!$F$4:$F$80</definedName>
    <definedName name="YRITO_IN_1993">YampaRiverInflow.TotalOutflow!$G$4:$G$80</definedName>
    <definedName name="YRITO_IN_1994">YampaRiverInflow.TotalOutflow!$H$4:$H$80</definedName>
    <definedName name="YRITO_IN_1995">YampaRiverInflow.TotalOutflow!$I$4:$I$80</definedName>
    <definedName name="YRITO_IN_1996">YampaRiverInflow.TotalOutflow!$J$4:$J$80</definedName>
    <definedName name="YRITO_IN_1997">YampaRiverInflow.TotalOutflow!$K$4:$K$80</definedName>
    <definedName name="YRITO_IN_1998">YampaRiverInflow.TotalOutflow!$L$4:$L$80</definedName>
    <definedName name="YRITO_IN_1999">YampaRiverInflow.TotalOutflow!$M$4:$M$80</definedName>
    <definedName name="YRITO_IN_2000">YampaRiverInflow.TotalOutflow!$N$4:$N$80</definedName>
    <definedName name="YRITO_IN_2001">YampaRiverInflow.TotalOutflow!$O$4:$O$80</definedName>
    <definedName name="YRITO_IN_2002">YampaRiverInflow.TotalOutflow!$P$4:$P$80</definedName>
    <definedName name="YRITO_IN_2003">YampaRiverInflow.TotalOutflow!$Q$4:$Q$80</definedName>
    <definedName name="YRITO_IN_2004">YampaRiverInflow.TotalOutflow!$R$4:$R$80</definedName>
    <definedName name="YRITO_IN_2005">YampaRiverInflow.TotalOutflow!$S$4:$S$80</definedName>
    <definedName name="YRITO_IN_2006">YampaRiverInflow.TotalOutflow!$T$4:$T$80</definedName>
    <definedName name="YRITO_IN_2007">YampaRiverInflow.TotalOutflow!$U$4:$U$80</definedName>
    <definedName name="YRITO_IN_2008">YampaRiverInflow.TotalOutflow!$V$4:$V$80</definedName>
    <definedName name="YRITO_IN_2009">YampaRiverInflow.TotalOutflow!$W$4:$W$80</definedName>
    <definedName name="YRITO_IN_2010">YampaRiverInflow.TotalOutflow!$X$4:$X$80</definedName>
    <definedName name="YRITO_IN_2011">YampaRiverInflow.TotalOutflow!$Y$4:$Y$80</definedName>
    <definedName name="YRITO_IN_2012">YampaRiverInflow.TotalOutflow!$Z$4:$Z$80</definedName>
    <definedName name="YRITO_IN_2013">YampaRiverInflow.TotalOutflow!$AA$4:$AA$80</definedName>
    <definedName name="YRITO_IN_2014">YampaRiverInflow.TotalOutflow!$AB$4:$AB$80</definedName>
    <definedName name="YRITO_IN_2015">YampaRiverInflow.TotalOutflow!$AC$4:$AC$80</definedName>
    <definedName name="YRITO_IN_2016">YampaRiverInflow.TotalOutflow!$AD$4:$AD$80</definedName>
    <definedName name="YRITO_IN_2017">YampaRiverInflow.TotalOutflow!$AE$4:$AE$80</definedName>
    <definedName name="YRITO_IN_2018">YampaRiverInflow.TotalOutflow!$AF$4:$AF$80</definedName>
    <definedName name="YRITO_IN_2019">YampaRiverInflow.TotalOutflow!$AG$4:$AG$80</definedName>
    <definedName name="YRITO_IN_2020">YampaRiverInflow.TotalOutflow!$AH$4:$AH$80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4" i="49" l="1"/>
  <c r="A65" i="49"/>
  <c r="A66" i="49"/>
  <c r="A67" i="49"/>
  <c r="A68" i="49"/>
  <c r="A69" i="49"/>
  <c r="A64" i="50"/>
  <c r="A65" i="50"/>
  <c r="A66" i="50"/>
  <c r="A67" i="50"/>
  <c r="A68" i="50"/>
  <c r="A69" i="50"/>
  <c r="A64" i="51"/>
  <c r="A65" i="51"/>
  <c r="A66" i="51"/>
  <c r="A67" i="51"/>
  <c r="A68" i="51"/>
  <c r="A69" i="51"/>
  <c r="A64" i="52"/>
  <c r="A65" i="52"/>
  <c r="A66" i="52"/>
  <c r="A67" i="52"/>
  <c r="A68" i="52"/>
  <c r="A69" i="52"/>
  <c r="A64" i="39"/>
  <c r="A65" i="39"/>
  <c r="A66" i="39"/>
  <c r="A67" i="39"/>
  <c r="A68" i="39"/>
  <c r="A69" i="39"/>
  <c r="A64" i="35"/>
  <c r="A65" i="35"/>
  <c r="A66" i="35"/>
  <c r="A67" i="35"/>
  <c r="A68" i="35"/>
  <c r="A69" i="35"/>
  <c r="A64" i="32"/>
  <c r="A65" i="32"/>
  <c r="A66" i="32"/>
  <c r="A67" i="32"/>
  <c r="A68" i="32"/>
  <c r="A69" i="32"/>
  <c r="A8" i="39" l="1"/>
  <c r="A9" i="39"/>
  <c r="A10" i="39"/>
  <c r="A11" i="39"/>
  <c r="A12" i="39"/>
  <c r="A13" i="39"/>
  <c r="A14" i="39"/>
  <c r="A15" i="39"/>
  <c r="A16" i="39"/>
  <c r="A17" i="39"/>
  <c r="A18" i="39"/>
  <c r="A19" i="39"/>
  <c r="A20" i="39"/>
  <c r="A21" i="39"/>
  <c r="A22" i="39"/>
  <c r="A23" i="39"/>
  <c r="A24" i="39"/>
  <c r="A25" i="39"/>
  <c r="A26" i="39"/>
  <c r="A27" i="39"/>
  <c r="A28" i="39"/>
  <c r="A29" i="39"/>
  <c r="A30" i="39"/>
  <c r="A31" i="39"/>
  <c r="A32" i="39"/>
  <c r="A33" i="39"/>
  <c r="A34" i="39"/>
  <c r="A35" i="39"/>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I2" i="25" l="1"/>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U104" i="25"/>
  <c r="U105" i="25"/>
  <c r="U106" i="25"/>
  <c r="U107" i="25"/>
  <c r="U108" i="25"/>
  <c r="U109" i="25"/>
  <c r="U110" i="25"/>
  <c r="U111" i="25"/>
  <c r="U112" i="25"/>
  <c r="A3" i="40"/>
  <c r="A3" i="39"/>
  <c r="A7" i="39"/>
  <c r="A6" i="39"/>
  <c r="A5" i="39"/>
  <c r="A4" i="39"/>
  <c r="A5" i="32"/>
  <c r="A6" i="32"/>
  <c r="A7"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AE4" i="32"/>
  <c r="AG4" i="32"/>
  <c r="H4" i="52"/>
  <c r="L4" i="35"/>
  <c r="E4" i="35"/>
  <c r="O4" i="50"/>
  <c r="AB4" i="50"/>
  <c r="Z4" i="50"/>
  <c r="I4" i="35"/>
  <c r="Q4" i="32"/>
  <c r="L4" i="49"/>
  <c r="W4" i="52"/>
  <c r="O4" i="32"/>
  <c r="AC4" i="51"/>
  <c r="X4" i="32"/>
  <c r="Q4" i="51"/>
  <c r="N4" i="49"/>
  <c r="H4" i="32"/>
  <c r="W4" i="51"/>
  <c r="P4" i="32"/>
  <c r="AF4" i="32"/>
  <c r="Q4" i="39"/>
  <c r="Z4" i="49"/>
  <c r="AG4" i="51"/>
  <c r="AC4" i="52"/>
  <c r="AH4" i="32"/>
  <c r="J4" i="52"/>
  <c r="M4" i="52"/>
  <c r="G4" i="52"/>
  <c r="AE4" i="49"/>
  <c r="F4" i="49"/>
  <c r="AA4" i="35"/>
  <c r="G4" i="32"/>
  <c r="U4" i="51"/>
  <c r="E4" i="52"/>
  <c r="U4" i="35"/>
  <c r="J4" i="32"/>
  <c r="W4" i="32"/>
  <c r="AB4" i="49"/>
  <c r="P4" i="49"/>
  <c r="T4" i="50"/>
  <c r="U4" i="50"/>
  <c r="T4" i="32"/>
  <c r="V4" i="49"/>
  <c r="H4" i="35"/>
  <c r="AB4" i="52"/>
  <c r="O4" i="49"/>
  <c r="F4" i="35"/>
  <c r="AA4" i="49"/>
  <c r="AC4" i="35"/>
  <c r="AB4" i="51"/>
  <c r="P4" i="51"/>
  <c r="T4" i="51"/>
  <c r="AF4" i="50"/>
  <c r="AD4" i="32"/>
  <c r="R4" i="39"/>
  <c r="M4" i="32"/>
  <c r="V4" i="39"/>
  <c r="Q4" i="35"/>
  <c r="AE4" i="52"/>
  <c r="AE4" i="39"/>
  <c r="Y4" i="35"/>
  <c r="AC4" i="32"/>
  <c r="N4" i="32"/>
  <c r="K4" i="39"/>
  <c r="T4" i="49"/>
  <c r="Z4" i="39"/>
  <c r="P4" i="39"/>
  <c r="Z4" i="35"/>
  <c r="AC4" i="49"/>
  <c r="AF4" i="39"/>
  <c r="J4" i="50"/>
  <c r="V4" i="32"/>
  <c r="U4" i="49"/>
  <c r="R4" i="35"/>
  <c r="J4" i="51"/>
  <c r="M4" i="49"/>
  <c r="S4" i="35"/>
  <c r="Q4" i="49"/>
  <c r="K4" i="32"/>
  <c r="AA4" i="32"/>
  <c r="X4" i="50"/>
  <c r="X4" i="35"/>
  <c r="AA4" i="52"/>
  <c r="X4" i="52"/>
  <c r="S4" i="32"/>
  <c r="R4" i="32"/>
  <c r="O4" i="52"/>
  <c r="W4" i="50"/>
  <c r="AH4" i="52"/>
  <c r="Y4" i="50"/>
  <c r="G4" i="35"/>
  <c r="AG4" i="49"/>
  <c r="J4" i="35"/>
  <c r="H4" i="50"/>
  <c r="U4" i="32"/>
  <c r="AH4" i="35"/>
  <c r="AD4" i="35"/>
  <c r="G4" i="51"/>
  <c r="AH4" i="51"/>
  <c r="AE4" i="50"/>
  <c r="E4" i="51"/>
  <c r="F4" i="32"/>
  <c r="AF4" i="35"/>
  <c r="I4" i="32"/>
  <c r="I4" i="49"/>
  <c r="Z4" i="32"/>
  <c r="Y4" i="32"/>
  <c r="AE4" i="51"/>
  <c r="O4" i="51"/>
  <c r="L4" i="32"/>
  <c r="AB4" i="32"/>
  <c r="AD4" i="51"/>
  <c r="Y4" i="49"/>
  <c r="U4" i="52"/>
  <c r="U5" i="25" l="1"/>
  <c r="AB4" i="39"/>
  <c r="X4" i="39"/>
  <c r="E4" i="39"/>
  <c r="N4" i="39"/>
  <c r="W4" i="39"/>
  <c r="L4" i="39"/>
  <c r="E4" i="32"/>
  <c r="U4" i="39"/>
  <c r="F4" i="39"/>
  <c r="AA4" i="39"/>
  <c r="U6" i="25" l="1"/>
  <c r="Y4" i="51"/>
  <c r="H4" i="49"/>
  <c r="Y4" i="39"/>
  <c r="J4" i="49"/>
  <c r="S4" i="51"/>
  <c r="N4" i="35"/>
  <c r="Z4" i="52"/>
  <c r="W4" i="49"/>
  <c r="X4" i="51"/>
  <c r="W4" i="35"/>
  <c r="P4" i="35"/>
  <c r="W4" i="25"/>
  <c r="K4" i="50"/>
  <c r="K4" i="49"/>
  <c r="AH4" i="50"/>
  <c r="V4" i="50"/>
  <c r="R4" i="50"/>
  <c r="AH4" i="39"/>
  <c r="X4" i="49"/>
  <c r="R4" i="49"/>
  <c r="L4" i="52"/>
  <c r="J4" i="39"/>
  <c r="R4" i="52"/>
  <c r="X4" i="25"/>
  <c r="F4" i="52"/>
  <c r="M4" i="50"/>
  <c r="L4" i="51"/>
  <c r="AC4" i="50"/>
  <c r="I4" i="39"/>
  <c r="P4" i="50"/>
  <c r="N4" i="51"/>
  <c r="N4" i="50"/>
  <c r="S4" i="49"/>
  <c r="O4" i="35"/>
  <c r="Q4" i="50"/>
  <c r="E4" i="49"/>
  <c r="E4" i="50"/>
  <c r="P4" i="52"/>
  <c r="I4" i="52"/>
  <c r="K4" i="35"/>
  <c r="AF4" i="51"/>
  <c r="S4" i="50"/>
  <c r="I4" i="50"/>
  <c r="S4" i="52"/>
  <c r="Z4" i="51"/>
  <c r="F4" i="50"/>
  <c r="V4" i="51"/>
  <c r="G4" i="39"/>
  <c r="AH4" i="49"/>
  <c r="Y4" i="52"/>
  <c r="AG4" i="35"/>
  <c r="AD4" i="39"/>
  <c r="AA4" i="51"/>
  <c r="O4" i="39"/>
  <c r="S4" i="39"/>
  <c r="G4" i="49"/>
  <c r="R4" i="51"/>
  <c r="V4" i="52"/>
  <c r="T4" i="35"/>
  <c r="G4" i="50"/>
  <c r="H4" i="51"/>
  <c r="AE4" i="35"/>
  <c r="T4" i="52"/>
  <c r="AC4" i="39"/>
  <c r="AD4" i="49"/>
  <c r="H4" i="39"/>
  <c r="M4" i="35"/>
  <c r="M4" i="39"/>
  <c r="Q4" i="52"/>
  <c r="N4" i="52"/>
  <c r="AG4" i="52"/>
  <c r="V4" i="25"/>
  <c r="AG4" i="39"/>
  <c r="AF4" i="52"/>
  <c r="AD4" i="52"/>
  <c r="AA4" i="50"/>
  <c r="K4" i="52"/>
  <c r="AG4" i="50"/>
  <c r="AO4" i="25"/>
  <c r="M4" i="51"/>
  <c r="F4" i="51"/>
  <c r="AF4" i="49"/>
  <c r="T4" i="39"/>
  <c r="AB4" i="35"/>
  <c r="AD4" i="50"/>
  <c r="L4" i="50"/>
  <c r="I4" i="51"/>
  <c r="V4" i="35"/>
  <c r="K4" i="51"/>
  <c r="U7" i="25" l="1"/>
  <c r="AH4" i="25"/>
  <c r="AS4" i="25"/>
  <c r="BA4" i="25"/>
  <c r="AW4" i="25"/>
  <c r="AV4" i="25"/>
  <c r="AK4" i="25"/>
  <c r="AE4" i="25"/>
  <c r="AN4" i="25"/>
  <c r="AA4" i="25"/>
  <c r="AJ4" i="25"/>
  <c r="AR4" i="25"/>
  <c r="AP4" i="25"/>
  <c r="AC4" i="25"/>
  <c r="AZ4" i="25"/>
  <c r="Y4" i="25"/>
  <c r="BB4" i="25"/>
  <c r="AG4" i="25"/>
  <c r="AX4" i="25"/>
  <c r="AL4" i="25"/>
  <c r="AT4" i="25"/>
  <c r="AY4" i="25"/>
  <c r="AF4" i="25"/>
  <c r="AU4" i="25"/>
  <c r="AB4" i="25"/>
  <c r="AM4" i="25"/>
  <c r="AQ4" i="25"/>
  <c r="AI4" i="25"/>
  <c r="Z4" i="25"/>
  <c r="AD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F14C175-8790-44C5-BF85-A28B90F997B9}" name="BMDC2.espmvol.5yr.adj" type="6" refreshedVersion="0" deleted="1" background="1" saveData="1">
    <textPr prompt="0" sourceFile="C:\Temp\04-April\Inflow Forecasts\ESP_Traces\BMDC2.espmvol.5yr.adj.csv">
      <textFields>
        <textField/>
      </textFields>
    </textPr>
  </connection>
  <connection id="2" xr16:uid="{61ABC6D1-A92E-4AE9-9F0A-BB1F90984E0F}" name="BMDC2.espmvol.5yr.adj1" type="6" refreshedVersion="6" deleted="1" background="1" saveData="1">
    <textPr prompt="0" codePage="437" firstRow="3" sourceFile="C:\Users\gallan\Desktop\MODELS\09_September\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xr16:uid="{DC6794B2-9D88-4023-B812-1F7875FA6579}" name="CLSC2.espmvol.5yr.adj" type="6" refreshedVersion="0" deleted="1" background="1" saveData="1">
    <textPr prompt="0" sourceFile="C:\Temp\04-April\Inflow Forecasts\ESP_Traces\CLSC2.espmvol.5yr.adj.csv">
      <textFields>
        <textField/>
      </textFields>
    </textPr>
  </connection>
  <connection id="4"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5"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6" xr16:uid="{67687EA1-1D85-44AB-B6AE-E24BDF8E7B43}" name="DRGC2.espmvol.5yr.adj" type="6" refreshedVersion="0" deleted="1" background="1" saveData="1">
    <textPr prompt="0" sourceFile="C:\Temp\04-April\Inflow Forecasts\ESP_Traces\DRGC2.espmvol.5yr.adj.csv">
      <textFields>
        <textField/>
      </textFields>
    </textPr>
  </connection>
  <connection id="7" xr16:uid="{E3CDF1E0-33FB-4C48-B175-E37E540ED4A8}" name="GBRW4.espmvol.5yr.adj" type="6" refreshedVersion="0" deleted="1" background="1" saveData="1">
    <textPr prompt="0" sourceFile="C:\Temp\04-April\Inflow Forecasts\ESP_Traces\GBRW4.espmvol.5yr.adj.csv">
      <textFields>
        <textField/>
      </textFields>
    </textPr>
  </connection>
  <connection id="8" xr16:uid="{D5E5B9EF-0A2F-4AA5-8665-4CC288226123}" name="GJNC2LOC.espmvol.5yr.adj" type="6" refreshedVersion="0" deleted="1" background="1" saveData="1">
    <textPr prompt="0" sourceFile="C:\Temp\04-April\Inflow Forecasts\ESP_Traces\GJNC2LOC.espmvol.5yr.adj.csv">
      <textFields>
        <textField/>
      </textFields>
    </textPr>
  </connection>
  <connection id="9" xr16:uid="{1BC15021-CC58-435D-A48F-F80F113B35C1}" name="GLDA3.espmvol.5yr.adj" type="6" refreshedVersion="0" deleted="1" background="1" saveData="1">
    <textPr prompt="0" sourceFile="C:\Temp\04-April\Inflow Forecasts\ESP_Traces\GLDA3.espmvol.5yr.adj.csv">
      <textFields>
        <textField/>
      </textFields>
    </textPr>
  </connection>
  <connection id="10" xr16:uid="{ED030024-325B-47AB-8539-CBFFA719B75C}" name="GRNU1.espmvol.5yr.adj" type="6" refreshedVersion="0" deleted="1" background="1" saveData="1">
    <textPr prompt="0" sourceFile="C:\Temp\04-April\Inflow Forecasts\ESP_Traces\GRNU1.espmvol.5yr.adj.csv">
      <textFields>
        <textField/>
      </textFields>
    </textPr>
  </connection>
  <connection id="11" xr16:uid="{761A56A3-C4D7-4DDC-ACFC-ACE118279895}" name="MPSC2.espmvol.5yr.adj" type="6" refreshedVersion="0" deleted="1" background="1" saveData="1">
    <textPr prompt="0" sourceFile="C:\Temp\04-April\Inflow Forecasts\ESP_Traces\MPSC2.espmvol.5yr.adj.csv">
      <textFields>
        <textField/>
      </textFields>
    </textPr>
  </connection>
  <connection id="12" xr16:uid="{730008C2-5418-4746-B11C-D2AB0763E04F}" name="NVRN5.espmvol.5yr.adj" type="6" refreshedVersion="0" deleted="1" background="1" saveData="1">
    <textPr prompt="0" sourceFile="C:\Temp\04-April\Inflow Forecasts\ESP_Traces\NVRN5.espmvol.5yr.adj.csv">
      <textFields>
        <textField/>
      </textFields>
    </textPr>
  </connection>
  <connection id="13" xr16:uid="{723B0E1A-3830-4048-B219-DCE5696EF738}" name="TPIC2.espmvol.5yr.adj" type="6" refreshedVersion="0" deleted="1" background="1" saveData="1">
    <textPr prompt="0" sourceFile="C:\Temp\04-April\Inflow Forecasts\ESP_Traces\TPIC2.espmvol.5yr.adj.csv">
      <textFields>
        <textField/>
      </textFields>
    </textPr>
  </connection>
  <connection id="14" xr16:uid="{A19C3562-6721-4EA4-BE2D-19E6592EAD75}" name="VCRC2.espmvol.5yr.adj" type="6" refreshedVersion="0" deleted="1" background="1" saveData="1">
    <textPr prompt="0" sourceFile="C:\Temp\04-April\Inflow Forecasts\ESP_Traces\VCRC2.espmvol.5yr.adj.csv">
      <textFields>
        <textField/>
      </textFields>
    </textPr>
  </connection>
  <connection id="15" xr16:uid="{FC06EF74-5DF6-406A-BE5C-67EE98B07AB0}" name="YDLC2.espmvol.5yr.adj" type="6" refreshedVersion="0" deleted="1" background="1" saveData="1">
    <textPr prompt="0" sourceFile="C:\Temp\04-April\Inflow Forecasts\ESP_Traces\YDLC2.espmvol.5yr.adj.csv">
      <textFields>
        <textField/>
      </textFields>
    </textPr>
  </connection>
</connections>
</file>

<file path=xl/sharedStrings.xml><?xml version="1.0" encoding="utf-8"?>
<sst xmlns="http://schemas.openxmlformats.org/spreadsheetml/2006/main" count="2826" uniqueCount="213">
  <si>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</si>
  <si>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</si>
  <si>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</si>
  <si>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</si>
  <si>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</si>
  <si>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</si>
  <si>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</si>
  <si>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</si>
  <si>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</si>
  <si>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</si>
  <si>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</si>
  <si>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</si>
  <si>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</si>
  <si>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</si>
  <si>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</si>
  <si>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</si>
  <si>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</si>
  <si>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</si>
  <si>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</si>
  <si>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</si>
  <si>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</si>
  <si>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</si>
  <si>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</si>
  <si>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</si>
  <si>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</si>
  <si>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</si>
  <si>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</si>
  <si>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</si>
  <si>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</si>
  <si>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</si>
  <si>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</si>
  <si>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</si>
  <si>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</si>
  <si>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</si>
  <si>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</si>
  <si>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</si>
  <si>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</si>
  <si>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</si>
  <si>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</si>
  <si>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</si>
  <si>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</si>
  <si>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</si>
  <si>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</si>
  <si>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</si>
  <si>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</si>
  <si>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</si>
  <si>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</si>
  <si>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</si>
  <si>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</si>
  <si>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</si>
  <si>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</si>
  <si>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</si>
  <si>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</si>
  <si>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</si>
  <si>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</si>
  <si>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</si>
  <si>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</si>
  <si>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</si>
  <si>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</si>
  <si>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</si>
  <si>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</si>
  <si>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</si>
  <si>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</si>
  <si>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</si>
  <si>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</si>
  <si>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</si>
  <si>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</si>
  <si>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</si>
  <si>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</si>
  <si>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</si>
  <si>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</si>
  <si>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</si>
  <si>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</si>
  <si>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</si>
  <si>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</si>
  <si>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</si>
  <si>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</si>
  <si>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</si>
  <si>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</si>
  <si>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</si>
  <si>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</si>
  <si>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</si>
  <si>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</si>
  <si>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</si>
  <si>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</si>
  <si>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</si>
  <si>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</si>
  <si>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</si>
  <si>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</si>
  <si>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</si>
  <si>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</si>
  <si>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</si>
  <si>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</si>
  <si>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</si>
  <si>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</si>
  <si>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</si>
  <si>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</si>
  <si>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</si>
  <si>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</si>
  <si>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</si>
  <si>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</si>
  <si>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</si>
  <si>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</si>
  <si>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</si>
  <si>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</si>
  <si>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</si>
  <si>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</si>
  <si>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</si>
  <si>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</si>
  <si>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</si>
  <si>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</si>
  <si>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</si>
  <si>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</si>
  <si>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</si>
  <si>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</si>
  <si>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</si>
  <si>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</si>
  <si>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</si>
  <si>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</si>
  <si>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</si>
  <si>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</si>
  <si>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</si>
  <si>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</si>
  <si>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</si>
  <si>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</si>
  <si>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</si>
  <si>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</si>
  <si>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</si>
  <si>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</si>
  <si>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</si>
  <si>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</si>
  <si>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</si>
  <si>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</si>
  <si>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</si>
  <si>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</si>
  <si>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</si>
  <si>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</si>
  <si>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</si>
  <si>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</si>
  <si>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</si>
  <si>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</si>
  <si>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</si>
  <si>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</si>
  <si>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</si>
  <si>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</si>
  <si>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</si>
  <si>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</si>
  <si>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</si>
  <si>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</si>
  <si>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</si>
  <si>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</si>
  <si>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</si>
  <si>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</si>
  <si>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</si>
  <si>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</si>
  <si>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</si>
  <si>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</si>
  <si>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</si>
  <si>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</si>
  <si>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</si>
  <si>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</si>
  <si>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</si>
  <si>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</si>
  <si>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</si>
  <si>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</si>
  <si>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</si>
  <si>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</si>
  <si>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</si>
  <si>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</si>
  <si>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</si>
  <si>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</si>
  <si>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</si>
  <si>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</si>
  <si>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</si>
  <si>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ImpToMex_In</t>
  </si>
  <si>
    <t>HvrToDvs_In</t>
  </si>
  <si>
    <t>PkrToImp_In</t>
  </si>
  <si>
    <t>DvsToPkr_In</t>
  </si>
  <si>
    <t>TempSheet</t>
  </si>
  <si>
    <t>GainsImpToNib</t>
  </si>
  <si>
    <t>GainsPkrToImp</t>
  </si>
  <si>
    <t/>
  </si>
  <si>
    <t>Gains Crystal to Grand Junction</t>
  </si>
  <si>
    <t>GainsCrystalToGJ</t>
  </si>
  <si>
    <t>CrystaltoGCMin</t>
  </si>
  <si>
    <t>GainsAboveDavis</t>
  </si>
  <si>
    <t>GainsAboveParker</t>
  </si>
  <si>
    <t>Sheet Index</t>
  </si>
  <si>
    <t>Two Year</t>
  </si>
  <si>
    <t>Five-Year</t>
  </si>
  <si>
    <t>Make Sure correct Year</t>
  </si>
  <si>
    <t>SWYTD</t>
  </si>
  <si>
    <t>SacWYTypeDes</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</si>
  <si>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</si>
  <si>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</si>
  <si>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</si>
  <si>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</si>
  <si>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</si>
  <si>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</si>
  <si>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</si>
  <si>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</si>
  <si>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</si>
  <si>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</si>
  <si>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</si>
  <si>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</si>
  <si>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</si>
  <si>
    <t>LCHDB</t>
  </si>
  <si>
    <t>Wrap around 1991</t>
  </si>
  <si>
    <t>Wrap around 1992</t>
  </si>
  <si>
    <t>Wrap around 1993</t>
  </si>
  <si>
    <t>Wrap around 1994</t>
  </si>
  <si>
    <t>Wrap around 1995</t>
  </si>
  <si>
    <t>Wrap around 1996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</si>
</sst>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409]mmmm\ d\,\ yyyy;@"/>
    <numFmt numFmtId="165" formatCode="[$-409]mmmm\-yy;@"/>
    <numFmt numFmtId="166" formatCode="m/d/yy\ h:mm;@"/>
    <numFmt numFmtId="167" formatCode="0.000"/>
    <numFmt numFmtId="168" formatCode="[$-409]mmm\-yy;@"/>
    <numFmt numFmtId="169" formatCode="mm/dd/yy;@"/>
    <numFmt numFmtId="170" formatCode="0.0"/>
    <numFmt numFmtId="171" formatCode="#,##0.0"/>
  </numFmts>
  <fonts count="47"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
      <sz val="8"/>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4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6">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166" fontId="0" fillId="45" borderId="22" xfId="0" applyNumberFormat="1" applyFill="1" applyBorder="1"/>
    <xf numFmtId="166" fontId="0" fillId="45" borderId="23" xfId="0" applyNumberFormat="1" applyFill="1"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2" fontId="0" fillId="0" borderId="0" xfId="0" applyNumberFormat="1"/>
    <xf numFmtId="0" fontId="0" fillId="0" borderId="0" xfId="0"/>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168" fontId="1" fillId="72" borderId="1" xfId="0" applyNumberFormat="1" applyFont="1" applyFill="1" applyBorder="1" applyAlignment="1">
      <alignment horizontal="center"/>
    </xf>
    <xf numFmtId="168" fontId="1" fillId="0" borderId="0" xfId="0" applyNumberFormat="1" applyFont="1" applyFill="1" applyBorder="1" applyAlignment="1">
      <alignment horizontal="center"/>
    </xf>
    <xf numFmtId="2" fontId="0" fillId="0" borderId="0" xfId="0" applyNumberForma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6"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3" fontId="0" fillId="0" borderId="0" xfId="0" applyNumberFormat="1"/>
    <xf numFmtId="4" fontId="0" fillId="0" borderId="0" xfId="0" applyNumberFormat="1"/>
    <xf numFmtId="0" fontId="1" fillId="73" borderId="0" xfId="0" applyFont="1" applyFill="1" applyBorder="1" applyAlignment="1">
      <alignment horizontal="center"/>
    </xf>
    <xf numFmtId="0" fontId="0" fillId="0" borderId="0" xfId="0" applyFill="1" applyAlignment="1">
      <alignment horizontal="center"/>
    </xf>
    <xf numFmtId="0" fontId="1" fillId="73" borderId="37" xfId="0" applyFont="1" applyFill="1" applyBorder="1" applyAlignment="1">
      <alignment horizontal="center"/>
    </xf>
    <xf numFmtId="0" fontId="1" fillId="73" borderId="38" xfId="0" applyFont="1" applyFill="1" applyBorder="1" applyAlignment="1">
      <alignment horizontal="center"/>
    </xf>
    <xf numFmtId="0" fontId="1" fillId="73" borderId="39" xfId="0" applyFont="1" applyFill="1" applyBorder="1" applyAlignment="1">
      <alignment horizontal="center"/>
    </xf>
    <xf numFmtId="17" fontId="1" fillId="73" borderId="38" xfId="0" applyNumberFormat="1" applyFont="1" applyFill="1" applyBorder="1" applyAlignment="1">
      <alignment horizontal="center"/>
    </xf>
    <xf numFmtId="0" fontId="1" fillId="73" borderId="11" xfId="0" applyFont="1" applyFill="1" applyBorder="1" applyAlignment="1">
      <alignment horizontal="center"/>
    </xf>
    <xf numFmtId="0" fontId="1" fillId="73" borderId="12" xfId="0" applyFont="1" applyFill="1" applyBorder="1" applyAlignment="1">
      <alignment horizontal="center"/>
    </xf>
    <xf numFmtId="0" fontId="1" fillId="75" borderId="0" xfId="0" applyFont="1" applyFill="1" applyBorder="1" applyAlignment="1">
      <alignment horizontal="center"/>
    </xf>
    <xf numFmtId="169" fontId="0" fillId="0" borderId="0" xfId="0" applyNumberFormat="1"/>
    <xf numFmtId="0" fontId="38" fillId="3" borderId="12" xfId="0" applyFont="1" applyFill="1" applyBorder="1" applyAlignment="1">
      <alignment horizontal="center"/>
    </xf>
    <xf numFmtId="0" fontId="38" fillId="3" borderId="2" xfId="0" applyFont="1" applyFill="1" applyBorder="1" applyAlignment="1">
      <alignment horizontal="center"/>
    </xf>
    <xf numFmtId="0" fontId="38" fillId="3" borderId="6" xfId="0" applyFont="1" applyFill="1" applyBorder="1" applyAlignment="1">
      <alignment horizontal="center"/>
    </xf>
    <xf numFmtId="0" fontId="1" fillId="12" borderId="0" xfId="0" applyFont="1" applyFill="1" applyBorder="1" applyAlignment="1">
      <alignment horizontal="center"/>
    </xf>
    <xf numFmtId="168" fontId="1" fillId="72" borderId="37" xfId="0" applyNumberFormat="1" applyFont="1" applyFill="1" applyBorder="1" applyAlignment="1">
      <alignment horizontal="center"/>
    </xf>
    <xf numFmtId="168" fontId="1" fillId="72" borderId="38" xfId="0" applyNumberFormat="1" applyFont="1" applyFill="1" applyBorder="1" applyAlignment="1">
      <alignment horizontal="center"/>
    </xf>
    <xf numFmtId="0" fontId="0" fillId="12" borderId="0" xfId="0" applyFill="1"/>
    <xf numFmtId="2" fontId="37" fillId="0" borderId="0" xfId="0" applyNumberFormat="1" applyFont="1" applyFill="1" applyBorder="1" applyAlignment="1">
      <alignment horizontal="center"/>
    </xf>
    <xf numFmtId="2" fontId="37" fillId="0" borderId="0" xfId="0" applyNumberFormat="1" applyFont="1" applyFill="1" applyBorder="1"/>
    <xf numFmtId="0" fontId="37" fillId="0" borderId="0" xfId="0" applyFont="1" applyFill="1" applyBorder="1"/>
    <xf numFmtId="0" fontId="38" fillId="0" borderId="0" xfId="0" applyFont="1" applyFill="1" applyBorder="1" applyAlignment="1">
      <alignment horizontal="center"/>
    </xf>
    <xf numFmtId="0" fontId="0" fillId="12" borderId="0" xfId="0" applyFill="1" applyBorder="1"/>
    <xf numFmtId="2" fontId="0" fillId="12" borderId="0" xfId="0" applyNumberFormat="1" applyFont="1" applyFill="1" applyBorder="1" applyAlignment="1">
      <alignment horizontal="center"/>
    </xf>
    <xf numFmtId="0" fontId="0" fillId="12" borderId="0" xfId="0" applyNumberFormat="1" applyFont="1" applyFill="1" applyBorder="1" applyAlignment="1">
      <alignment horizontal="center"/>
    </xf>
    <xf numFmtId="0" fontId="0" fillId="12" borderId="0" xfId="0" applyFont="1" applyFill="1" applyAlignment="1">
      <alignment horizontal="center"/>
    </xf>
    <xf numFmtId="0" fontId="0" fillId="12" borderId="5" xfId="0" applyNumberFormat="1" applyFill="1" applyBorder="1"/>
    <xf numFmtId="0" fontId="0" fillId="12" borderId="1" xfId="0" applyNumberFormat="1" applyFill="1" applyBorder="1"/>
    <xf numFmtId="0" fontId="0" fillId="12" borderId="1" xfId="0" applyNumberFormat="1" applyFont="1" applyFill="1" applyBorder="1" applyAlignment="1"/>
    <xf numFmtId="0" fontId="0" fillId="12" borderId="1" xfId="0" applyNumberFormat="1" applyFont="1" applyFill="1" applyBorder="1" applyAlignment="1">
      <alignment horizontal="center"/>
    </xf>
    <xf numFmtId="0" fontId="0" fillId="12" borderId="10" xfId="0" applyFill="1" applyBorder="1"/>
    <xf numFmtId="0" fontId="0" fillId="12" borderId="6" xfId="0" applyFill="1" applyBorder="1"/>
    <xf numFmtId="0" fontId="0" fillId="12" borderId="11" xfId="0" applyFill="1" applyBorder="1"/>
    <xf numFmtId="2" fontId="0" fillId="12" borderId="11" xfId="0" applyNumberFormat="1" applyFont="1" applyFill="1" applyBorder="1" applyAlignment="1">
      <alignment horizontal="center"/>
    </xf>
    <xf numFmtId="0" fontId="0" fillId="12" borderId="11" xfId="0" applyNumberFormat="1" applyFont="1" applyFill="1" applyBorder="1" applyAlignment="1">
      <alignment horizontal="center"/>
    </xf>
    <xf numFmtId="0" fontId="1" fillId="0" borderId="0" xfId="0" applyFont="1" applyFill="1" applyAlignment="1">
      <alignment horizontal="center"/>
    </xf>
    <xf numFmtId="2" fontId="0" fillId="12" borderId="5" xfId="0" applyNumberFormat="1" applyFill="1" applyBorder="1"/>
    <xf numFmtId="2" fontId="0" fillId="12" borderId="1" xfId="0" applyNumberFormat="1" applyFill="1" applyBorder="1"/>
    <xf numFmtId="2" fontId="0" fillId="12" borderId="1" xfId="0" applyNumberFormat="1" applyFont="1" applyFill="1" applyBorder="1" applyAlignment="1">
      <alignment horizontal="center"/>
    </xf>
    <xf numFmtId="2" fontId="4" fillId="12" borderId="0" xfId="0" applyNumberFormat="1" applyFont="1" applyFill="1" applyBorder="1" applyAlignment="1">
      <alignment horizontal="center"/>
    </xf>
    <xf numFmtId="2" fontId="4" fillId="12" borderId="11" xfId="0" applyNumberFormat="1" applyFont="1" applyFill="1" applyBorder="1" applyAlignment="1">
      <alignment horizontal="center"/>
    </xf>
    <xf numFmtId="168" fontId="1" fillId="72" borderId="0" xfId="0" applyNumberFormat="1" applyFont="1" applyFill="1" applyBorder="1" applyAlignment="1">
      <alignment horizontal="center"/>
    </xf>
    <xf numFmtId="0" fontId="1" fillId="12" borderId="11" xfId="0" applyFont="1" applyFill="1" applyBorder="1" applyAlignment="1">
      <alignment horizontal="center"/>
    </xf>
    <xf numFmtId="0" fontId="0" fillId="12" borderId="11" xfId="0" applyFill="1" applyBorder="1" applyAlignment="1">
      <alignment horizontal="center"/>
    </xf>
    <xf numFmtId="0" fontId="0" fillId="12" borderId="0" xfId="0" applyFill="1" applyBorder="1" applyAlignment="1">
      <alignment horizontal="center"/>
    </xf>
    <xf numFmtId="2" fontId="0" fillId="12" borderId="10" xfId="0" applyNumberFormat="1" applyFont="1" applyFill="1" applyBorder="1" applyAlignment="1">
      <alignment horizontal="center"/>
    </xf>
    <xf numFmtId="2" fontId="0" fillId="12" borderId="6" xfId="0" applyNumberFormat="1" applyFont="1" applyFill="1" applyBorder="1" applyAlignment="1">
      <alignment horizontal="center"/>
    </xf>
    <xf numFmtId="17" fontId="1" fillId="2" borderId="0" xfId="0" applyNumberFormat="1" applyFont="1" applyFill="1" applyBorder="1" applyAlignment="1">
      <alignment horizontal="center"/>
    </xf>
    <xf numFmtId="0" fontId="0" fillId="12" borderId="5" xfId="0" applyFill="1" applyBorder="1"/>
    <xf numFmtId="0" fontId="0" fillId="12" borderId="1" xfId="0" applyFill="1" applyBorder="1"/>
    <xf numFmtId="2" fontId="0" fillId="12" borderId="0" xfId="0" applyNumberFormat="1" applyFill="1" applyBorder="1"/>
    <xf numFmtId="2" fontId="0" fillId="12" borderId="10" xfId="0" applyNumberFormat="1" applyFill="1" applyBorder="1"/>
    <xf numFmtId="2" fontId="0" fillId="12" borderId="6" xfId="0" applyNumberFormat="1" applyFill="1" applyBorder="1"/>
    <xf numFmtId="2" fontId="0" fillId="12" borderId="11" xfId="0" applyNumberFormat="1" applyFill="1" applyBorder="1"/>
    <xf numFmtId="2" fontId="0" fillId="44" borderId="1" xfId="0" applyNumberFormat="1" applyFont="1" applyFill="1" applyBorder="1" applyAlignment="1">
      <alignment horizontal="center"/>
    </xf>
    <xf numFmtId="2" fontId="0" fillId="44" borderId="11" xfId="0" applyNumberFormat="1" applyFont="1" applyFill="1" applyBorder="1" applyAlignment="1">
      <alignment horizontal="center"/>
    </xf>
    <xf numFmtId="2" fontId="0" fillId="12" borderId="5" xfId="0" applyNumberFormat="1" applyFont="1" applyFill="1" applyBorder="1" applyAlignment="1">
      <alignment horizontal="center"/>
    </xf>
    <xf numFmtId="17" fontId="1" fillId="49" borderId="0" xfId="0" applyNumberFormat="1" applyFont="1" applyFill="1" applyBorder="1" applyAlignment="1">
      <alignment horizontal="center"/>
    </xf>
    <xf numFmtId="3" fontId="12" fillId="0" borderId="0" xfId="1" applyNumberFormat="1"/>
    <xf numFmtId="0" fontId="0" fillId="0" borderId="0" xfId="0" applyFill="1"/>
    <xf numFmtId="170" fontId="0" fillId="0" borderId="0" xfId="0" applyNumberFormat="1"/>
    <xf numFmtId="1" fontId="0" fillId="0" borderId="0" xfId="0" applyNumberFormat="1"/>
    <xf numFmtId="167" fontId="0" fillId="0" borderId="0" xfId="0" applyNumberFormat="1"/>
    <xf numFmtId="0" fontId="12" fillId="0" borderId="0" xfId="1" applyFill="1"/>
    <xf numFmtId="1" fontId="0" fillId="0" borderId="0" xfId="0" applyNumberFormat="1" applyFill="1"/>
    <xf numFmtId="14" fontId="0" fillId="0" borderId="0" xfId="0" applyNumberFormat="1" applyFill="1"/>
    <xf numFmtId="4" fontId="0" fillId="0" borderId="0" xfId="0" applyNumberFormat="1" applyFill="1"/>
    <xf numFmtId="3" fontId="0" fillId="0" borderId="0" xfId="0" applyNumberFormat="1" applyFill="1"/>
    <xf numFmtId="171" fontId="12" fillId="0" borderId="0" xfId="1" applyNumberForma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0"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10" xfId="0" applyFont="1" applyFill="1" applyBorder="1" applyAlignment="1">
      <alignment horizontal="center"/>
    </xf>
    <xf numFmtId="0" fontId="1" fillId="73" borderId="6"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3"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76">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D9D9D9"/>
      <color rgb="FFFF99FF"/>
      <color rgb="FFFF66CC"/>
      <color rgb="FFBC80BD"/>
      <color rgb="FFCCEBC5"/>
      <color rgb="FF99FF66"/>
      <color rgb="FF22C492"/>
      <color rgb="FFBDB091"/>
      <color rgb="FFFDE9D9"/>
      <color rgb="FFE66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1991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Comparison!$Y$4:$Y$69</c:f>
              <c:numCache>
                <c:formatCode>0.00</c:formatCode>
                <c:ptCount val="66"/>
                <c:pt idx="0">
                  <c:v>500.697</c:v>
                </c:pt>
                <c:pt idx="1">
                  <c:v>873.22799999999995</c:v>
                </c:pt>
                <c:pt idx="2">
                  <c:v>1992.63</c:v>
                </c:pt>
                <c:pt idx="3">
                  <c:v>638.85199999999998</c:v>
                </c:pt>
                <c:pt idx="4">
                  <c:v>304.923</c:v>
                </c:pt>
                <c:pt idx="5">
                  <c:v>329</c:v>
                </c:pt>
                <c:pt idx="6">
                  <c:v>298.64</c:v>
                </c:pt>
                <c:pt idx="7">
                  <c:v>398.31700000000001</c:v>
                </c:pt>
                <c:pt idx="8">
                  <c:v>329.834</c:v>
                </c:pt>
                <c:pt idx="9">
                  <c:v>287.13099999999997</c:v>
                </c:pt>
                <c:pt idx="10">
                  <c:v>303.72899999999998</c:v>
                </c:pt>
                <c:pt idx="11">
                  <c:v>500.12599999999998</c:v>
                </c:pt>
                <c:pt idx="12">
                  <c:v>940.06299999999999</c:v>
                </c:pt>
                <c:pt idx="13">
                  <c:v>1793.3309999999999</c:v>
                </c:pt>
                <c:pt idx="14">
                  <c:v>1186.377</c:v>
                </c:pt>
                <c:pt idx="15">
                  <c:v>405.74200000000002</c:v>
                </c:pt>
                <c:pt idx="16">
                  <c:v>258.12299999999999</c:v>
                </c:pt>
                <c:pt idx="17">
                  <c:v>306.72500000000002</c:v>
                </c:pt>
                <c:pt idx="18">
                  <c:v>276.47800000000001</c:v>
                </c:pt>
                <c:pt idx="19">
                  <c:v>349.72899999999998</c:v>
                </c:pt>
                <c:pt idx="20">
                  <c:v>294.02699999999999</c:v>
                </c:pt>
                <c:pt idx="21">
                  <c:v>375.60199999999998</c:v>
                </c:pt>
                <c:pt idx="22">
                  <c:v>489.11099999999999</c:v>
                </c:pt>
                <c:pt idx="23">
                  <c:v>562.34400000000005</c:v>
                </c:pt>
                <c:pt idx="24">
                  <c:v>1320.4870000000001</c:v>
                </c:pt>
                <c:pt idx="25">
                  <c:v>3264.114</c:v>
                </c:pt>
                <c:pt idx="26">
                  <c:v>4491.8059999999996</c:v>
                </c:pt>
                <c:pt idx="27">
                  <c:v>2026.519</c:v>
                </c:pt>
                <c:pt idx="28">
                  <c:v>700.14300000000003</c:v>
                </c:pt>
                <c:pt idx="29">
                  <c:v>632.68100000000004</c:v>
                </c:pt>
                <c:pt idx="30">
                  <c:v>575.46299999999997</c:v>
                </c:pt>
                <c:pt idx="31">
                  <c:v>561.21199999999999</c:v>
                </c:pt>
                <c:pt idx="32">
                  <c:v>416.72199999999998</c:v>
                </c:pt>
                <c:pt idx="33">
                  <c:v>395.97800000000001</c:v>
                </c:pt>
                <c:pt idx="34">
                  <c:v>363.69400000000002</c:v>
                </c:pt>
                <c:pt idx="35">
                  <c:v>612.39099999999996</c:v>
                </c:pt>
                <c:pt idx="36">
                  <c:v>948.39400000000001</c:v>
                </c:pt>
                <c:pt idx="37">
                  <c:v>2110.5010000000002</c:v>
                </c:pt>
                <c:pt idx="38">
                  <c:v>1700.163</c:v>
                </c:pt>
                <c:pt idx="39">
                  <c:v>338.84800000000001</c:v>
                </c:pt>
                <c:pt idx="40">
                  <c:v>185.18100000000001</c:v>
                </c:pt>
                <c:pt idx="41">
                  <c:v>308.30200000000002</c:v>
                </c:pt>
                <c:pt idx="42">
                  <c:v>458.74</c:v>
                </c:pt>
                <c:pt idx="43">
                  <c:v>483.03199999999998</c:v>
                </c:pt>
                <c:pt idx="44">
                  <c:v>365.66199999999998</c:v>
                </c:pt>
                <c:pt idx="45">
                  <c:v>360.30500000000001</c:v>
                </c:pt>
                <c:pt idx="46">
                  <c:v>385.89499999999998</c:v>
                </c:pt>
                <c:pt idx="47">
                  <c:v>989.27700000000004</c:v>
                </c:pt>
                <c:pt idx="48">
                  <c:v>906.61699999999996</c:v>
                </c:pt>
                <c:pt idx="49">
                  <c:v>2331.4989999999998</c:v>
                </c:pt>
                <c:pt idx="50">
                  <c:v>4935.5410000000002</c:v>
                </c:pt>
                <c:pt idx="51">
                  <c:v>4074.3240000000001</c:v>
                </c:pt>
                <c:pt idx="52">
                  <c:v>1095.902</c:v>
                </c:pt>
                <c:pt idx="53">
                  <c:v>583.04499999999996</c:v>
                </c:pt>
                <c:pt idx="54">
                  <c:v>613.41200000000003</c:v>
                </c:pt>
                <c:pt idx="55">
                  <c:v>555.346</c:v>
                </c:pt>
                <c:pt idx="56">
                  <c:v>470.71</c:v>
                </c:pt>
                <c:pt idx="57">
                  <c:v>430.94799999999998</c:v>
                </c:pt>
                <c:pt idx="58">
                  <c:v>449.29</c:v>
                </c:pt>
                <c:pt idx="59">
                  <c:v>619.72699999999998</c:v>
                </c:pt>
                <c:pt idx="60">
                  <c:v>1062.5050000000001</c:v>
                </c:pt>
                <c:pt idx="61">
                  <c:v>3050.288</c:v>
                </c:pt>
                <c:pt idx="62">
                  <c:v>2939.5729999999999</c:v>
                </c:pt>
                <c:pt idx="63">
                  <c:v>1205.048</c:v>
                </c:pt>
                <c:pt idx="64">
                  <c:v>362.23099999999999</c:v>
                </c:pt>
                <c:pt idx="65">
                  <c:v>380.22800000000001</c:v>
                </c:pt>
              </c:numCache>
            </c:numRef>
          </c:yVal>
          <c:smooth val="1"/>
          <c:extLst>
            <c:ext xmlns:c16="http://schemas.microsoft.com/office/drawing/2014/chart" uri="{C3380CC4-5D6E-409C-BE32-E72D297353CC}">
              <c16:uniqueId val="{00000004-3E33-41DC-92BE-7E7E4942E3BC}"/>
            </c:ext>
          </c:extLst>
        </c:ser>
        <c:ser>
          <c:idx val="4"/>
          <c:order val="1"/>
          <c:tx>
            <c:strRef>
              <c:f>RunInformation!$G$7</c:f>
              <c:strCache>
                <c:ptCount val="1"/>
                <c:pt idx="0">
                  <c:v>1992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Comparison!$Z$4:$Z$69</c:f>
              <c:numCache>
                <c:formatCode>0.00</c:formatCode>
                <c:ptCount val="66"/>
                <c:pt idx="0">
                  <c:v>751.21799999999996</c:v>
                </c:pt>
                <c:pt idx="1">
                  <c:v>1921.2539999999999</c:v>
                </c:pt>
                <c:pt idx="2">
                  <c:v>960.89400000000001</c:v>
                </c:pt>
                <c:pt idx="3">
                  <c:v>258.75599999999997</c:v>
                </c:pt>
                <c:pt idx="4">
                  <c:v>211.72200000000001</c:v>
                </c:pt>
                <c:pt idx="5">
                  <c:v>225.142</c:v>
                </c:pt>
                <c:pt idx="6">
                  <c:v>251.71899999999999</c:v>
                </c:pt>
                <c:pt idx="7">
                  <c:v>328.62799999999999</c:v>
                </c:pt>
                <c:pt idx="8">
                  <c:v>278.95499999999998</c:v>
                </c:pt>
                <c:pt idx="9">
                  <c:v>359.95699999999999</c:v>
                </c:pt>
                <c:pt idx="10">
                  <c:v>455.90199999999999</c:v>
                </c:pt>
                <c:pt idx="11">
                  <c:v>526.40599999999995</c:v>
                </c:pt>
                <c:pt idx="12">
                  <c:v>1249.0070000000001</c:v>
                </c:pt>
                <c:pt idx="13">
                  <c:v>3211.114</c:v>
                </c:pt>
                <c:pt idx="14">
                  <c:v>4467.5739999999996</c:v>
                </c:pt>
                <c:pt idx="15">
                  <c:v>2013.47</c:v>
                </c:pt>
                <c:pt idx="16">
                  <c:v>691.04300000000001</c:v>
                </c:pt>
                <c:pt idx="17">
                  <c:v>624.02700000000004</c:v>
                </c:pt>
                <c:pt idx="18">
                  <c:v>568.029</c:v>
                </c:pt>
                <c:pt idx="19">
                  <c:v>554.75</c:v>
                </c:pt>
                <c:pt idx="20">
                  <c:v>412.04700000000003</c:v>
                </c:pt>
                <c:pt idx="21">
                  <c:v>390.48899999999998</c:v>
                </c:pt>
                <c:pt idx="22">
                  <c:v>371.92899999999997</c:v>
                </c:pt>
                <c:pt idx="23">
                  <c:v>615.64200000000005</c:v>
                </c:pt>
                <c:pt idx="24">
                  <c:v>988.56399999999996</c:v>
                </c:pt>
                <c:pt idx="25">
                  <c:v>2137.665</c:v>
                </c:pt>
                <c:pt idx="26">
                  <c:v>1671.452</c:v>
                </c:pt>
                <c:pt idx="27">
                  <c:v>313.45299999999997</c:v>
                </c:pt>
                <c:pt idx="28">
                  <c:v>182.46799999999999</c:v>
                </c:pt>
                <c:pt idx="29">
                  <c:v>306.69099999999997</c:v>
                </c:pt>
                <c:pt idx="30">
                  <c:v>458.50200000000001</c:v>
                </c:pt>
                <c:pt idx="31">
                  <c:v>475.87099999999998</c:v>
                </c:pt>
                <c:pt idx="32">
                  <c:v>361.35199999999998</c:v>
                </c:pt>
                <c:pt idx="33">
                  <c:v>357.52300000000002</c:v>
                </c:pt>
                <c:pt idx="34">
                  <c:v>387.48899999999998</c:v>
                </c:pt>
                <c:pt idx="35">
                  <c:v>988.34699999999998</c:v>
                </c:pt>
                <c:pt idx="36">
                  <c:v>915.59400000000005</c:v>
                </c:pt>
                <c:pt idx="37">
                  <c:v>2437.6559999999999</c:v>
                </c:pt>
                <c:pt idx="38">
                  <c:v>5008.9520000000002</c:v>
                </c:pt>
                <c:pt idx="39">
                  <c:v>3972.4520000000002</c:v>
                </c:pt>
                <c:pt idx="40">
                  <c:v>1056.8499999999999</c:v>
                </c:pt>
                <c:pt idx="41">
                  <c:v>567.27200000000005</c:v>
                </c:pt>
                <c:pt idx="42">
                  <c:v>610.37900000000002</c:v>
                </c:pt>
                <c:pt idx="43">
                  <c:v>551.33500000000004</c:v>
                </c:pt>
                <c:pt idx="44">
                  <c:v>467.16800000000001</c:v>
                </c:pt>
                <c:pt idx="45">
                  <c:v>428.19900000000001</c:v>
                </c:pt>
                <c:pt idx="46">
                  <c:v>455.99200000000002</c:v>
                </c:pt>
                <c:pt idx="47">
                  <c:v>616.75300000000004</c:v>
                </c:pt>
                <c:pt idx="48">
                  <c:v>1062.5050000000001</c:v>
                </c:pt>
                <c:pt idx="49">
                  <c:v>3050.288</c:v>
                </c:pt>
                <c:pt idx="50">
                  <c:v>2939.5729999999999</c:v>
                </c:pt>
                <c:pt idx="51">
                  <c:v>1205.048</c:v>
                </c:pt>
                <c:pt idx="52">
                  <c:v>362.23099999999999</c:v>
                </c:pt>
                <c:pt idx="53">
                  <c:v>380.22800000000001</c:v>
                </c:pt>
                <c:pt idx="54">
                  <c:v>544.69399999999996</c:v>
                </c:pt>
                <c:pt idx="55">
                  <c:v>567.17700000000002</c:v>
                </c:pt>
                <c:pt idx="56">
                  <c:v>487.06</c:v>
                </c:pt>
                <c:pt idx="57">
                  <c:v>465.68700000000001</c:v>
                </c:pt>
                <c:pt idx="58">
                  <c:v>426.93799999999999</c:v>
                </c:pt>
                <c:pt idx="59">
                  <c:v>817.77599999999995</c:v>
                </c:pt>
                <c:pt idx="60">
                  <c:v>1435.691</c:v>
                </c:pt>
                <c:pt idx="61">
                  <c:v>4004.4470000000001</c:v>
                </c:pt>
                <c:pt idx="62">
                  <c:v>4926.9859999999999</c:v>
                </c:pt>
                <c:pt idx="63">
                  <c:v>1778.5930000000001</c:v>
                </c:pt>
                <c:pt idx="64">
                  <c:v>847.43399999999997</c:v>
                </c:pt>
                <c:pt idx="65">
                  <c:v>767.23</c:v>
                </c:pt>
              </c:numCache>
            </c:numRef>
          </c:yVal>
          <c:smooth val="1"/>
          <c:extLst>
            <c:ext xmlns:c16="http://schemas.microsoft.com/office/drawing/2014/chart" uri="{C3380CC4-5D6E-409C-BE32-E72D297353CC}">
              <c16:uniqueId val="{00000005-3E33-41DC-92BE-7E7E4942E3BC}"/>
            </c:ext>
          </c:extLst>
        </c:ser>
        <c:ser>
          <c:idx val="5"/>
          <c:order val="2"/>
          <c:tx>
            <c:strRef>
              <c:f>RunInformation!$G$8</c:f>
              <c:strCache>
                <c:ptCount val="1"/>
                <c:pt idx="0">
                  <c:v>1993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Comparison!$AA$4:$AA$69</c:f>
              <c:numCache>
                <c:formatCode>0.00</c:formatCode>
                <c:ptCount val="66"/>
                <c:pt idx="0">
                  <c:v>440.202</c:v>
                </c:pt>
                <c:pt idx="1">
                  <c:v>1511.202</c:v>
                </c:pt>
                <c:pt idx="2">
                  <c:v>2048.2570000000001</c:v>
                </c:pt>
                <c:pt idx="3">
                  <c:v>668.77499999999998</c:v>
                </c:pt>
                <c:pt idx="4">
                  <c:v>350.26799999999997</c:v>
                </c:pt>
                <c:pt idx="5">
                  <c:v>343.93</c:v>
                </c:pt>
                <c:pt idx="6">
                  <c:v>399.46499999999997</c:v>
                </c:pt>
                <c:pt idx="7">
                  <c:v>418.40600000000001</c:v>
                </c:pt>
                <c:pt idx="8">
                  <c:v>310.49099999999999</c:v>
                </c:pt>
                <c:pt idx="9">
                  <c:v>274.36599999999999</c:v>
                </c:pt>
                <c:pt idx="10">
                  <c:v>246.90299999999999</c:v>
                </c:pt>
                <c:pt idx="11">
                  <c:v>459.24400000000003</c:v>
                </c:pt>
                <c:pt idx="12">
                  <c:v>744.38699999999994</c:v>
                </c:pt>
                <c:pt idx="13">
                  <c:v>1844.0440000000001</c:v>
                </c:pt>
                <c:pt idx="14">
                  <c:v>1560.114</c:v>
                </c:pt>
                <c:pt idx="15">
                  <c:v>277.10599999999999</c:v>
                </c:pt>
                <c:pt idx="16">
                  <c:v>134.09700000000001</c:v>
                </c:pt>
                <c:pt idx="17">
                  <c:v>253.21899999999999</c:v>
                </c:pt>
                <c:pt idx="18">
                  <c:v>403.447</c:v>
                </c:pt>
                <c:pt idx="19">
                  <c:v>433.923</c:v>
                </c:pt>
                <c:pt idx="20">
                  <c:v>328.35899999999998</c:v>
                </c:pt>
                <c:pt idx="21">
                  <c:v>317.322</c:v>
                </c:pt>
                <c:pt idx="22">
                  <c:v>357.05399999999997</c:v>
                </c:pt>
                <c:pt idx="23">
                  <c:v>927.96199999999999</c:v>
                </c:pt>
                <c:pt idx="24">
                  <c:v>860.59199999999998</c:v>
                </c:pt>
                <c:pt idx="25">
                  <c:v>2369.3009999999999</c:v>
                </c:pt>
                <c:pt idx="26">
                  <c:v>4961.5910000000003</c:v>
                </c:pt>
                <c:pt idx="27">
                  <c:v>3953.2649999999999</c:v>
                </c:pt>
                <c:pt idx="28">
                  <c:v>1045.4280000000001</c:v>
                </c:pt>
                <c:pt idx="29">
                  <c:v>554.57100000000003</c:v>
                </c:pt>
                <c:pt idx="30">
                  <c:v>597.23699999999997</c:v>
                </c:pt>
                <c:pt idx="31">
                  <c:v>539.73699999999997</c:v>
                </c:pt>
                <c:pt idx="32">
                  <c:v>457.16500000000002</c:v>
                </c:pt>
                <c:pt idx="33">
                  <c:v>417.197</c:v>
                </c:pt>
                <c:pt idx="34">
                  <c:v>443.70100000000002</c:v>
                </c:pt>
                <c:pt idx="35">
                  <c:v>603.63499999999999</c:v>
                </c:pt>
                <c:pt idx="36">
                  <c:v>1047.162</c:v>
                </c:pt>
                <c:pt idx="37">
                  <c:v>3038.3609999999999</c:v>
                </c:pt>
                <c:pt idx="38">
                  <c:v>2931.3679999999999</c:v>
                </c:pt>
                <c:pt idx="39">
                  <c:v>1198.771</c:v>
                </c:pt>
                <c:pt idx="40">
                  <c:v>356.79599999999999</c:v>
                </c:pt>
                <c:pt idx="41">
                  <c:v>374.346</c:v>
                </c:pt>
                <c:pt idx="42">
                  <c:v>538.84199999999998</c:v>
                </c:pt>
                <c:pt idx="43">
                  <c:v>561.21199999999999</c:v>
                </c:pt>
                <c:pt idx="44">
                  <c:v>482.25599999999997</c:v>
                </c:pt>
                <c:pt idx="45">
                  <c:v>460.27499999999998</c:v>
                </c:pt>
                <c:pt idx="46">
                  <c:v>421.25099999999998</c:v>
                </c:pt>
                <c:pt idx="47">
                  <c:v>809.28700000000003</c:v>
                </c:pt>
                <c:pt idx="48">
                  <c:v>1435.691</c:v>
                </c:pt>
                <c:pt idx="49">
                  <c:v>4004.4470000000001</c:v>
                </c:pt>
                <c:pt idx="50">
                  <c:v>4926.9859999999999</c:v>
                </c:pt>
                <c:pt idx="51">
                  <c:v>1778.5930000000001</c:v>
                </c:pt>
                <c:pt idx="52">
                  <c:v>847.43399999999997</c:v>
                </c:pt>
                <c:pt idx="53">
                  <c:v>767.23</c:v>
                </c:pt>
                <c:pt idx="54">
                  <c:v>918.88800000000003</c:v>
                </c:pt>
                <c:pt idx="55">
                  <c:v>647.58699999999999</c:v>
                </c:pt>
                <c:pt idx="56">
                  <c:v>459.40600000000001</c:v>
                </c:pt>
                <c:pt idx="57">
                  <c:v>439.25599999999997</c:v>
                </c:pt>
                <c:pt idx="58">
                  <c:v>432.53500000000003</c:v>
                </c:pt>
                <c:pt idx="59">
                  <c:v>564.65</c:v>
                </c:pt>
                <c:pt idx="60">
                  <c:v>1101.107</c:v>
                </c:pt>
                <c:pt idx="61">
                  <c:v>2670.8820000000001</c:v>
                </c:pt>
                <c:pt idx="62">
                  <c:v>2584.1329999999998</c:v>
                </c:pt>
                <c:pt idx="63">
                  <c:v>1543.4860000000001</c:v>
                </c:pt>
                <c:pt idx="64">
                  <c:v>560.08500000000004</c:v>
                </c:pt>
                <c:pt idx="65">
                  <c:v>424.12900000000002</c:v>
                </c:pt>
              </c:numCache>
            </c:numRef>
          </c:yVal>
          <c:smooth val="1"/>
          <c:extLst>
            <c:ext xmlns:c16="http://schemas.microsoft.com/office/drawing/2014/chart" uri="{C3380CC4-5D6E-409C-BE32-E72D297353CC}">
              <c16:uniqueId val="{00000006-3E33-41DC-92BE-7E7E4942E3BC}"/>
            </c:ext>
          </c:extLst>
        </c:ser>
        <c:ser>
          <c:idx val="6"/>
          <c:order val="3"/>
          <c:tx>
            <c:strRef>
              <c:f>RunInformation!$G$9</c:f>
              <c:strCache>
                <c:ptCount val="1"/>
                <c:pt idx="0">
                  <c:v>1994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Comparison!$AB$4:$AB$69</c:f>
              <c:numCache>
                <c:formatCode>0.00</c:formatCode>
                <c:ptCount val="66"/>
                <c:pt idx="0">
                  <c:v>821.13499999999999</c:v>
                </c:pt>
                <c:pt idx="1">
                  <c:v>1909.6659999999999</c:v>
                </c:pt>
                <c:pt idx="2">
                  <c:v>1377.8510000000001</c:v>
                </c:pt>
                <c:pt idx="3">
                  <c:v>190.285</c:v>
                </c:pt>
                <c:pt idx="4">
                  <c:v>122.248</c:v>
                </c:pt>
                <c:pt idx="5">
                  <c:v>219.39400000000001</c:v>
                </c:pt>
                <c:pt idx="6">
                  <c:v>401.44900000000001</c:v>
                </c:pt>
                <c:pt idx="7">
                  <c:v>432.49900000000002</c:v>
                </c:pt>
                <c:pt idx="8">
                  <c:v>327.96</c:v>
                </c:pt>
                <c:pt idx="9">
                  <c:v>316.80099999999999</c:v>
                </c:pt>
                <c:pt idx="10">
                  <c:v>337.53800000000001</c:v>
                </c:pt>
                <c:pt idx="11">
                  <c:v>907.85400000000004</c:v>
                </c:pt>
                <c:pt idx="12">
                  <c:v>843.47900000000004</c:v>
                </c:pt>
                <c:pt idx="13">
                  <c:v>2259.2829999999999</c:v>
                </c:pt>
                <c:pt idx="14">
                  <c:v>4876.9679999999998</c:v>
                </c:pt>
                <c:pt idx="15">
                  <c:v>4040.77</c:v>
                </c:pt>
                <c:pt idx="16">
                  <c:v>1078.463</c:v>
                </c:pt>
                <c:pt idx="17">
                  <c:v>567.65899999999999</c:v>
                </c:pt>
                <c:pt idx="18">
                  <c:v>598.221</c:v>
                </c:pt>
                <c:pt idx="19">
                  <c:v>542.45799999999997</c:v>
                </c:pt>
                <c:pt idx="20">
                  <c:v>460.29599999999999</c:v>
                </c:pt>
                <c:pt idx="21">
                  <c:v>419.06700000000001</c:v>
                </c:pt>
                <c:pt idx="22">
                  <c:v>459.834</c:v>
                </c:pt>
                <c:pt idx="23">
                  <c:v>604.30200000000002</c:v>
                </c:pt>
                <c:pt idx="24">
                  <c:v>1050.221</c:v>
                </c:pt>
                <c:pt idx="25">
                  <c:v>3049.261</c:v>
                </c:pt>
                <c:pt idx="26">
                  <c:v>2938.4659999999999</c:v>
                </c:pt>
                <c:pt idx="27">
                  <c:v>1205.5219999999999</c:v>
                </c:pt>
                <c:pt idx="28">
                  <c:v>359.97</c:v>
                </c:pt>
                <c:pt idx="29">
                  <c:v>375.88200000000001</c:v>
                </c:pt>
                <c:pt idx="30">
                  <c:v>540.62400000000002</c:v>
                </c:pt>
                <c:pt idx="31">
                  <c:v>562.21699999999998</c:v>
                </c:pt>
                <c:pt idx="32">
                  <c:v>482.40600000000001</c:v>
                </c:pt>
                <c:pt idx="33">
                  <c:v>460.46899999999999</c:v>
                </c:pt>
                <c:pt idx="34">
                  <c:v>421.43099999999998</c:v>
                </c:pt>
                <c:pt idx="35">
                  <c:v>809.18200000000002</c:v>
                </c:pt>
                <c:pt idx="36">
                  <c:v>1435.8620000000001</c:v>
                </c:pt>
                <c:pt idx="37">
                  <c:v>4006.6869999999999</c:v>
                </c:pt>
                <c:pt idx="38">
                  <c:v>4927.4870000000001</c:v>
                </c:pt>
                <c:pt idx="39">
                  <c:v>1778.63</c:v>
                </c:pt>
                <c:pt idx="40">
                  <c:v>847.33500000000004</c:v>
                </c:pt>
                <c:pt idx="41">
                  <c:v>767.13800000000003</c:v>
                </c:pt>
                <c:pt idx="42">
                  <c:v>918.77200000000005</c:v>
                </c:pt>
                <c:pt idx="43">
                  <c:v>647.58000000000004</c:v>
                </c:pt>
                <c:pt idx="44">
                  <c:v>459.39100000000002</c:v>
                </c:pt>
                <c:pt idx="45">
                  <c:v>439.22699999999998</c:v>
                </c:pt>
                <c:pt idx="46">
                  <c:v>432.49599999999998</c:v>
                </c:pt>
                <c:pt idx="47">
                  <c:v>564.72799999999995</c:v>
                </c:pt>
                <c:pt idx="48">
                  <c:v>1101.107</c:v>
                </c:pt>
                <c:pt idx="49">
                  <c:v>2670.8820000000001</c:v>
                </c:pt>
                <c:pt idx="50">
                  <c:v>2584.1329999999998</c:v>
                </c:pt>
                <c:pt idx="51">
                  <c:v>1543.4860000000001</c:v>
                </c:pt>
                <c:pt idx="52">
                  <c:v>560.08500000000004</c:v>
                </c:pt>
                <c:pt idx="53">
                  <c:v>424.12900000000002</c:v>
                </c:pt>
                <c:pt idx="54">
                  <c:v>524.66</c:v>
                </c:pt>
                <c:pt idx="55">
                  <c:v>626.72199999999998</c:v>
                </c:pt>
                <c:pt idx="56">
                  <c:v>461.77100000000002</c:v>
                </c:pt>
                <c:pt idx="57">
                  <c:v>400.28399999999999</c:v>
                </c:pt>
                <c:pt idx="58">
                  <c:v>389.87700000000001</c:v>
                </c:pt>
                <c:pt idx="59">
                  <c:v>515.38300000000004</c:v>
                </c:pt>
                <c:pt idx="60">
                  <c:v>707.99099999999999</c:v>
                </c:pt>
                <c:pt idx="61">
                  <c:v>2101.819</c:v>
                </c:pt>
                <c:pt idx="62">
                  <c:v>3380.0770000000002</c:v>
                </c:pt>
                <c:pt idx="63">
                  <c:v>1969.8150000000001</c:v>
                </c:pt>
                <c:pt idx="64">
                  <c:v>779.58199999999999</c:v>
                </c:pt>
                <c:pt idx="65">
                  <c:v>539.72299999999996</c:v>
                </c:pt>
              </c:numCache>
            </c:numRef>
          </c:yVal>
          <c:smooth val="1"/>
          <c:extLst>
            <c:ext xmlns:c16="http://schemas.microsoft.com/office/drawing/2014/chart" uri="{C3380CC4-5D6E-409C-BE32-E72D297353CC}">
              <c16:uniqueId val="{00000007-3E33-41DC-92BE-7E7E4942E3BC}"/>
            </c:ext>
          </c:extLst>
        </c:ser>
        <c:ser>
          <c:idx val="7"/>
          <c:order val="4"/>
          <c:tx>
            <c:strRef>
              <c:f>RunInformation!$G$10</c:f>
              <c:strCache>
                <c:ptCount val="1"/>
                <c:pt idx="0">
                  <c:v>1995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Comparison!$AC$4:$AC$69</c:f>
              <c:numCache>
                <c:formatCode>0.00</c:formatCode>
                <c:ptCount val="66"/>
                <c:pt idx="0">
                  <c:v>469.91899999999998</c:v>
                </c:pt>
                <c:pt idx="1">
                  <c:v>1422.2639999999999</c:v>
                </c:pt>
                <c:pt idx="2">
                  <c:v>3383.3380000000002</c:v>
                </c:pt>
                <c:pt idx="3">
                  <c:v>2021.2760000000001</c:v>
                </c:pt>
                <c:pt idx="4">
                  <c:v>716.31700000000001</c:v>
                </c:pt>
                <c:pt idx="5">
                  <c:v>383.06599999999997</c:v>
                </c:pt>
                <c:pt idx="6">
                  <c:v>498.54</c:v>
                </c:pt>
                <c:pt idx="7">
                  <c:v>469.94099999999997</c:v>
                </c:pt>
                <c:pt idx="8">
                  <c:v>404.53699999999998</c:v>
                </c:pt>
                <c:pt idx="9">
                  <c:v>355.05399999999997</c:v>
                </c:pt>
                <c:pt idx="10">
                  <c:v>367.65100000000001</c:v>
                </c:pt>
                <c:pt idx="11">
                  <c:v>532.721</c:v>
                </c:pt>
                <c:pt idx="12">
                  <c:v>910.15</c:v>
                </c:pt>
                <c:pt idx="13">
                  <c:v>2833.79</c:v>
                </c:pt>
                <c:pt idx="14">
                  <c:v>2845.0830000000001</c:v>
                </c:pt>
                <c:pt idx="15">
                  <c:v>1229.3340000000001</c:v>
                </c:pt>
                <c:pt idx="16">
                  <c:v>339.584</c:v>
                </c:pt>
                <c:pt idx="17">
                  <c:v>343.42200000000003</c:v>
                </c:pt>
                <c:pt idx="18">
                  <c:v>515.99699999999996</c:v>
                </c:pt>
                <c:pt idx="19">
                  <c:v>539.35599999999999</c:v>
                </c:pt>
                <c:pt idx="20">
                  <c:v>469.90499999999997</c:v>
                </c:pt>
                <c:pt idx="21">
                  <c:v>440.73399999999998</c:v>
                </c:pt>
                <c:pt idx="22">
                  <c:v>420.613</c:v>
                </c:pt>
                <c:pt idx="23">
                  <c:v>776.89400000000001</c:v>
                </c:pt>
                <c:pt idx="24">
                  <c:v>1399.2750000000001</c:v>
                </c:pt>
                <c:pt idx="25">
                  <c:v>3971.92</c:v>
                </c:pt>
                <c:pt idx="26">
                  <c:v>4919.4179999999997</c:v>
                </c:pt>
                <c:pt idx="27">
                  <c:v>1777.6990000000001</c:v>
                </c:pt>
                <c:pt idx="28">
                  <c:v>843.78499999999997</c:v>
                </c:pt>
                <c:pt idx="29">
                  <c:v>761.96100000000001</c:v>
                </c:pt>
                <c:pt idx="30">
                  <c:v>914.11400000000003</c:v>
                </c:pt>
                <c:pt idx="31">
                  <c:v>643.21600000000001</c:v>
                </c:pt>
                <c:pt idx="32">
                  <c:v>455.38299999999998</c:v>
                </c:pt>
                <c:pt idx="33">
                  <c:v>434.59199999999998</c:v>
                </c:pt>
                <c:pt idx="34">
                  <c:v>427.88400000000001</c:v>
                </c:pt>
                <c:pt idx="35">
                  <c:v>559.45600000000002</c:v>
                </c:pt>
                <c:pt idx="36">
                  <c:v>1093.8789999999999</c:v>
                </c:pt>
                <c:pt idx="37">
                  <c:v>2663.6790000000001</c:v>
                </c:pt>
                <c:pt idx="38">
                  <c:v>2580.933</c:v>
                </c:pt>
                <c:pt idx="39">
                  <c:v>1540.9659999999999</c:v>
                </c:pt>
                <c:pt idx="40">
                  <c:v>558.08399999999995</c:v>
                </c:pt>
                <c:pt idx="41">
                  <c:v>422.12</c:v>
                </c:pt>
                <c:pt idx="42">
                  <c:v>522.375</c:v>
                </c:pt>
                <c:pt idx="43">
                  <c:v>624.05799999999999</c:v>
                </c:pt>
                <c:pt idx="44">
                  <c:v>459.952</c:v>
                </c:pt>
                <c:pt idx="45">
                  <c:v>398.34500000000003</c:v>
                </c:pt>
                <c:pt idx="46">
                  <c:v>387.88299999999998</c:v>
                </c:pt>
                <c:pt idx="47">
                  <c:v>513.26599999999996</c:v>
                </c:pt>
                <c:pt idx="48">
                  <c:v>707.99099999999999</c:v>
                </c:pt>
                <c:pt idx="49">
                  <c:v>2101.819</c:v>
                </c:pt>
                <c:pt idx="50">
                  <c:v>3380.0770000000002</c:v>
                </c:pt>
                <c:pt idx="51">
                  <c:v>1969.8150000000001</c:v>
                </c:pt>
                <c:pt idx="52">
                  <c:v>779.58199999999999</c:v>
                </c:pt>
                <c:pt idx="53">
                  <c:v>539.72299999999996</c:v>
                </c:pt>
                <c:pt idx="54">
                  <c:v>404.25299999999999</c:v>
                </c:pt>
                <c:pt idx="55">
                  <c:v>413.38099999999997</c:v>
                </c:pt>
                <c:pt idx="56">
                  <c:v>355.041</c:v>
                </c:pt>
                <c:pt idx="57">
                  <c:v>346.75099999999998</c:v>
                </c:pt>
                <c:pt idx="58">
                  <c:v>378.584</c:v>
                </c:pt>
                <c:pt idx="59">
                  <c:v>485.34800000000001</c:v>
                </c:pt>
                <c:pt idx="60">
                  <c:v>818.971</c:v>
                </c:pt>
                <c:pt idx="61">
                  <c:v>2061.2269999999999</c:v>
                </c:pt>
                <c:pt idx="62">
                  <c:v>1423.7370000000001</c:v>
                </c:pt>
                <c:pt idx="63">
                  <c:v>250.22200000000001</c:v>
                </c:pt>
                <c:pt idx="64">
                  <c:v>149.53700000000001</c:v>
                </c:pt>
                <c:pt idx="65">
                  <c:v>246.94399999999999</c:v>
                </c:pt>
              </c:numCache>
            </c:numRef>
          </c:yVal>
          <c:smooth val="1"/>
          <c:extLst>
            <c:ext xmlns:c16="http://schemas.microsoft.com/office/drawing/2014/chart" uri="{C3380CC4-5D6E-409C-BE32-E72D297353CC}">
              <c16:uniqueId val="{00000008-3E33-41DC-92BE-7E7E4942E3BC}"/>
            </c:ext>
          </c:extLst>
        </c:ser>
        <c:ser>
          <c:idx val="8"/>
          <c:order val="5"/>
          <c:tx>
            <c:strRef>
              <c:f>RunInformation!$G$11</c:f>
              <c:strCache>
                <c:ptCount val="1"/>
                <c:pt idx="0">
                  <c:v>1996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Comparison!$AD$4:$AD$69</c:f>
              <c:numCache>
                <c:formatCode>0.00</c:formatCode>
                <c:ptCount val="66"/>
                <c:pt idx="0">
                  <c:v>614.67200000000003</c:v>
                </c:pt>
                <c:pt idx="1">
                  <c:v>1619.0239999999999</c:v>
                </c:pt>
                <c:pt idx="2">
                  <c:v>1275.7080000000001</c:v>
                </c:pt>
                <c:pt idx="3">
                  <c:v>330.97399999999999</c:v>
                </c:pt>
                <c:pt idx="4">
                  <c:v>130.67400000000001</c:v>
                </c:pt>
                <c:pt idx="5">
                  <c:v>201.50399999999999</c:v>
                </c:pt>
                <c:pt idx="6">
                  <c:v>408.947</c:v>
                </c:pt>
                <c:pt idx="7">
                  <c:v>446.16199999999998</c:v>
                </c:pt>
                <c:pt idx="8">
                  <c:v>396.51</c:v>
                </c:pt>
                <c:pt idx="9">
                  <c:v>368.12799999999999</c:v>
                </c:pt>
                <c:pt idx="10">
                  <c:v>333.92599999999999</c:v>
                </c:pt>
                <c:pt idx="11">
                  <c:v>694.23900000000003</c:v>
                </c:pt>
                <c:pt idx="12">
                  <c:v>1287.8209999999999</c:v>
                </c:pt>
                <c:pt idx="13">
                  <c:v>3694.9690000000001</c:v>
                </c:pt>
                <c:pt idx="14">
                  <c:v>4739.5219999999999</c:v>
                </c:pt>
                <c:pt idx="15">
                  <c:v>1728.5509999999999</c:v>
                </c:pt>
                <c:pt idx="16">
                  <c:v>815.79300000000001</c:v>
                </c:pt>
                <c:pt idx="17">
                  <c:v>736.41200000000003</c:v>
                </c:pt>
                <c:pt idx="18">
                  <c:v>891.85199999999998</c:v>
                </c:pt>
                <c:pt idx="19">
                  <c:v>626.18200000000002</c:v>
                </c:pt>
                <c:pt idx="20">
                  <c:v>442.74</c:v>
                </c:pt>
                <c:pt idx="21">
                  <c:v>420.18299999999999</c:v>
                </c:pt>
                <c:pt idx="22">
                  <c:v>430.05900000000003</c:v>
                </c:pt>
                <c:pt idx="23">
                  <c:v>569.495</c:v>
                </c:pt>
                <c:pt idx="24">
                  <c:v>1108.174</c:v>
                </c:pt>
                <c:pt idx="25">
                  <c:v>2696.8829999999998</c:v>
                </c:pt>
                <c:pt idx="26">
                  <c:v>2560.3069999999998</c:v>
                </c:pt>
                <c:pt idx="27">
                  <c:v>1500.6379999999999</c:v>
                </c:pt>
                <c:pt idx="28">
                  <c:v>532.20100000000002</c:v>
                </c:pt>
                <c:pt idx="29">
                  <c:v>413.88499999999999</c:v>
                </c:pt>
                <c:pt idx="30">
                  <c:v>530.24300000000005</c:v>
                </c:pt>
                <c:pt idx="31">
                  <c:v>604.92899999999997</c:v>
                </c:pt>
                <c:pt idx="32">
                  <c:v>452.459</c:v>
                </c:pt>
                <c:pt idx="33">
                  <c:v>392.608</c:v>
                </c:pt>
                <c:pt idx="34">
                  <c:v>382.62799999999999</c:v>
                </c:pt>
                <c:pt idx="35">
                  <c:v>520.14400000000001</c:v>
                </c:pt>
                <c:pt idx="36">
                  <c:v>732.83399999999995</c:v>
                </c:pt>
                <c:pt idx="37">
                  <c:v>2202.36</c:v>
                </c:pt>
                <c:pt idx="38">
                  <c:v>3375.2829999999999</c:v>
                </c:pt>
                <c:pt idx="39">
                  <c:v>1880.7739999999999</c:v>
                </c:pt>
                <c:pt idx="40">
                  <c:v>758.29499999999996</c:v>
                </c:pt>
                <c:pt idx="41">
                  <c:v>528.95600000000002</c:v>
                </c:pt>
                <c:pt idx="42">
                  <c:v>397.089</c:v>
                </c:pt>
                <c:pt idx="43">
                  <c:v>409.88200000000001</c:v>
                </c:pt>
                <c:pt idx="44">
                  <c:v>353.05099999999999</c:v>
                </c:pt>
                <c:pt idx="45">
                  <c:v>347.89400000000001</c:v>
                </c:pt>
                <c:pt idx="46">
                  <c:v>377.63299999999998</c:v>
                </c:pt>
                <c:pt idx="47">
                  <c:v>488.649</c:v>
                </c:pt>
                <c:pt idx="48">
                  <c:v>818.971</c:v>
                </c:pt>
                <c:pt idx="49">
                  <c:v>2061.2269999999999</c:v>
                </c:pt>
                <c:pt idx="50">
                  <c:v>1423.7370000000001</c:v>
                </c:pt>
                <c:pt idx="51">
                  <c:v>250.22200000000001</c:v>
                </c:pt>
                <c:pt idx="52">
                  <c:v>149.53700000000001</c:v>
                </c:pt>
                <c:pt idx="53">
                  <c:v>246.94399999999999</c:v>
                </c:pt>
                <c:pt idx="54">
                  <c:v>415.51900000000001</c:v>
                </c:pt>
                <c:pt idx="55">
                  <c:v>412.06200000000001</c:v>
                </c:pt>
                <c:pt idx="56">
                  <c:v>313.04399999999998</c:v>
                </c:pt>
                <c:pt idx="57">
                  <c:v>293.48</c:v>
                </c:pt>
                <c:pt idx="58">
                  <c:v>272.28300000000002</c:v>
                </c:pt>
                <c:pt idx="59">
                  <c:v>480.47199999999998</c:v>
                </c:pt>
                <c:pt idx="60">
                  <c:v>786.22500000000002</c:v>
                </c:pt>
                <c:pt idx="61">
                  <c:v>2290.17</c:v>
                </c:pt>
                <c:pt idx="62">
                  <c:v>1588.1569999999999</c:v>
                </c:pt>
                <c:pt idx="63">
                  <c:v>336.24900000000002</c:v>
                </c:pt>
                <c:pt idx="64">
                  <c:v>240.22</c:v>
                </c:pt>
                <c:pt idx="65">
                  <c:v>228.70599999999999</c:v>
                </c:pt>
              </c:numCache>
            </c:numRef>
          </c:yVal>
          <c:smooth val="1"/>
          <c:extLst>
            <c:ext xmlns:c16="http://schemas.microsoft.com/office/drawing/2014/chart" uri="{C3380CC4-5D6E-409C-BE32-E72D297353CC}">
              <c16:uniqueId val="{00000009-3E33-41DC-92BE-7E7E4942E3BC}"/>
            </c:ext>
          </c:extLst>
        </c:ser>
        <c:ser>
          <c:idx val="9"/>
          <c:order val="6"/>
          <c:tx>
            <c:strRef>
              <c:f>RunInformation!$G$12</c:f>
              <c:strCache>
                <c:ptCount val="1"/>
                <c:pt idx="0">
                  <c:v>1997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Comparison!$AE$4:$AE$69</c:f>
              <c:numCache>
                <c:formatCode>0.00</c:formatCode>
                <c:ptCount val="66"/>
                <c:pt idx="0">
                  <c:v>562.72699999999998</c:v>
                </c:pt>
                <c:pt idx="1">
                  <c:v>1820.008</c:v>
                </c:pt>
                <c:pt idx="2">
                  <c:v>2266.7669999999998</c:v>
                </c:pt>
                <c:pt idx="3">
                  <c:v>560.57899999999995</c:v>
                </c:pt>
                <c:pt idx="4">
                  <c:v>456.59899999999999</c:v>
                </c:pt>
                <c:pt idx="5">
                  <c:v>464.80700000000002</c:v>
                </c:pt>
                <c:pt idx="6">
                  <c:v>718.43899999999996</c:v>
                </c:pt>
                <c:pt idx="7">
                  <c:v>504.05900000000003</c:v>
                </c:pt>
                <c:pt idx="8">
                  <c:v>355.02199999999999</c:v>
                </c:pt>
                <c:pt idx="9">
                  <c:v>323.60899999999998</c:v>
                </c:pt>
                <c:pt idx="10">
                  <c:v>321.142</c:v>
                </c:pt>
                <c:pt idx="11">
                  <c:v>427.69499999999999</c:v>
                </c:pt>
                <c:pt idx="12">
                  <c:v>898.11099999999999</c:v>
                </c:pt>
                <c:pt idx="13">
                  <c:v>2361.0390000000002</c:v>
                </c:pt>
                <c:pt idx="14">
                  <c:v>2392.5639999999999</c:v>
                </c:pt>
                <c:pt idx="15">
                  <c:v>1466.5909999999999</c:v>
                </c:pt>
                <c:pt idx="16">
                  <c:v>515.125</c:v>
                </c:pt>
                <c:pt idx="17">
                  <c:v>382.90499999999997</c:v>
                </c:pt>
                <c:pt idx="18">
                  <c:v>482.60300000000001</c:v>
                </c:pt>
                <c:pt idx="19">
                  <c:v>585.03899999999999</c:v>
                </c:pt>
                <c:pt idx="20">
                  <c:v>431.10300000000001</c:v>
                </c:pt>
                <c:pt idx="21">
                  <c:v>367.55</c:v>
                </c:pt>
                <c:pt idx="22">
                  <c:v>370.375</c:v>
                </c:pt>
                <c:pt idx="23">
                  <c:v>489.88</c:v>
                </c:pt>
                <c:pt idx="24">
                  <c:v>699.18</c:v>
                </c:pt>
                <c:pt idx="25">
                  <c:v>2169.2809999999999</c:v>
                </c:pt>
                <c:pt idx="26">
                  <c:v>3357.527</c:v>
                </c:pt>
                <c:pt idx="27">
                  <c:v>1874.0329999999999</c:v>
                </c:pt>
                <c:pt idx="28">
                  <c:v>749.52700000000004</c:v>
                </c:pt>
                <c:pt idx="29">
                  <c:v>519.92899999999997</c:v>
                </c:pt>
                <c:pt idx="30">
                  <c:v>388.66</c:v>
                </c:pt>
                <c:pt idx="31">
                  <c:v>401.86700000000002</c:v>
                </c:pt>
                <c:pt idx="32">
                  <c:v>345.81299999999999</c:v>
                </c:pt>
                <c:pt idx="33">
                  <c:v>339.483</c:v>
                </c:pt>
                <c:pt idx="34">
                  <c:v>368.89100000000002</c:v>
                </c:pt>
                <c:pt idx="35">
                  <c:v>479.84</c:v>
                </c:pt>
                <c:pt idx="36">
                  <c:v>806.47799999999995</c:v>
                </c:pt>
                <c:pt idx="37">
                  <c:v>2053.598</c:v>
                </c:pt>
                <c:pt idx="38">
                  <c:v>1418.597</c:v>
                </c:pt>
                <c:pt idx="39">
                  <c:v>246.21899999999999</c:v>
                </c:pt>
                <c:pt idx="40">
                  <c:v>145.92099999999999</c:v>
                </c:pt>
                <c:pt idx="41">
                  <c:v>242.97800000000001</c:v>
                </c:pt>
                <c:pt idx="42">
                  <c:v>411.41899999999998</c:v>
                </c:pt>
                <c:pt idx="43">
                  <c:v>407.73899999999998</c:v>
                </c:pt>
                <c:pt idx="44">
                  <c:v>309.75900000000001</c:v>
                </c:pt>
                <c:pt idx="45">
                  <c:v>289.64400000000001</c:v>
                </c:pt>
                <c:pt idx="46">
                  <c:v>268.44099999999997</c:v>
                </c:pt>
                <c:pt idx="47">
                  <c:v>475.44200000000001</c:v>
                </c:pt>
                <c:pt idx="48">
                  <c:v>786.22500000000002</c:v>
                </c:pt>
                <c:pt idx="49">
                  <c:v>2290.17</c:v>
                </c:pt>
                <c:pt idx="50">
                  <c:v>1588.1569999999999</c:v>
                </c:pt>
                <c:pt idx="51">
                  <c:v>336.24900000000002</c:v>
                </c:pt>
                <c:pt idx="52">
                  <c:v>240.22</c:v>
                </c:pt>
                <c:pt idx="53">
                  <c:v>228.70599999999999</c:v>
                </c:pt>
                <c:pt idx="54">
                  <c:v>271.16699999999997</c:v>
                </c:pt>
                <c:pt idx="55">
                  <c:v>353.846</c:v>
                </c:pt>
                <c:pt idx="56">
                  <c:v>311.33600000000001</c:v>
                </c:pt>
                <c:pt idx="57">
                  <c:v>275.52199999999999</c:v>
                </c:pt>
                <c:pt idx="58">
                  <c:v>219.59800000000001</c:v>
                </c:pt>
                <c:pt idx="59">
                  <c:v>267.36399999999998</c:v>
                </c:pt>
                <c:pt idx="60">
                  <c:v>465.786</c:v>
                </c:pt>
                <c:pt idx="61">
                  <c:v>332.02</c:v>
                </c:pt>
                <c:pt idx="62">
                  <c:v>398.78800000000001</c:v>
                </c:pt>
                <c:pt idx="63">
                  <c:v>9.69</c:v>
                </c:pt>
                <c:pt idx="64">
                  <c:v>41.494999999999997</c:v>
                </c:pt>
                <c:pt idx="65">
                  <c:v>200.99199999999999</c:v>
                </c:pt>
              </c:numCache>
            </c:numRef>
          </c:yVal>
          <c:smooth val="1"/>
          <c:extLst>
            <c:ext xmlns:c16="http://schemas.microsoft.com/office/drawing/2014/chart" uri="{C3380CC4-5D6E-409C-BE32-E72D297353CC}">
              <c16:uniqueId val="{0000000A-3E33-41DC-92BE-7E7E4942E3BC}"/>
            </c:ext>
          </c:extLst>
        </c:ser>
        <c:ser>
          <c:idx val="10"/>
          <c:order val="7"/>
          <c:tx>
            <c:strRef>
              <c:f>RunInformation!$G$13</c:f>
              <c:strCache>
                <c:ptCount val="1"/>
                <c:pt idx="0">
                  <c:v>1998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Comparison!$AF$4:$AF$69</c:f>
              <c:numCache>
                <c:formatCode>0.00</c:formatCode>
                <c:ptCount val="66"/>
                <c:pt idx="0">
                  <c:v>440.77600000000001</c:v>
                </c:pt>
                <c:pt idx="1">
                  <c:v>1270.059</c:v>
                </c:pt>
                <c:pt idx="2">
                  <c:v>1502.39</c:v>
                </c:pt>
                <c:pt idx="3">
                  <c:v>737.553</c:v>
                </c:pt>
                <c:pt idx="4">
                  <c:v>341.38299999999998</c:v>
                </c:pt>
                <c:pt idx="5">
                  <c:v>248.97300000000001</c:v>
                </c:pt>
                <c:pt idx="6">
                  <c:v>392.142</c:v>
                </c:pt>
                <c:pt idx="7">
                  <c:v>502.49799999999999</c:v>
                </c:pt>
                <c:pt idx="8">
                  <c:v>370.21800000000002</c:v>
                </c:pt>
                <c:pt idx="9">
                  <c:v>303.76499999999999</c:v>
                </c:pt>
                <c:pt idx="10">
                  <c:v>293.16800000000001</c:v>
                </c:pt>
                <c:pt idx="11">
                  <c:v>405.738</c:v>
                </c:pt>
                <c:pt idx="12">
                  <c:v>580.84400000000005</c:v>
                </c:pt>
                <c:pt idx="13">
                  <c:v>1909.2729999999999</c:v>
                </c:pt>
                <c:pt idx="14">
                  <c:v>3219.0410000000002</c:v>
                </c:pt>
                <c:pt idx="15">
                  <c:v>1910.327</c:v>
                </c:pt>
                <c:pt idx="16">
                  <c:v>735.53200000000004</c:v>
                </c:pt>
                <c:pt idx="17">
                  <c:v>501.48099999999999</c:v>
                </c:pt>
                <c:pt idx="18">
                  <c:v>371.226</c:v>
                </c:pt>
                <c:pt idx="19">
                  <c:v>383.291</c:v>
                </c:pt>
                <c:pt idx="20">
                  <c:v>330.83600000000001</c:v>
                </c:pt>
                <c:pt idx="21">
                  <c:v>318.52600000000001</c:v>
                </c:pt>
                <c:pt idx="22">
                  <c:v>364.524</c:v>
                </c:pt>
                <c:pt idx="23">
                  <c:v>458.14299999999997</c:v>
                </c:pt>
                <c:pt idx="24">
                  <c:v>777.93100000000004</c:v>
                </c:pt>
                <c:pt idx="25">
                  <c:v>2038.4760000000001</c:v>
                </c:pt>
                <c:pt idx="26">
                  <c:v>1409.864</c:v>
                </c:pt>
                <c:pt idx="27">
                  <c:v>242.32400000000001</c:v>
                </c:pt>
                <c:pt idx="28">
                  <c:v>141.20500000000001</c:v>
                </c:pt>
                <c:pt idx="29">
                  <c:v>236.227</c:v>
                </c:pt>
                <c:pt idx="30">
                  <c:v>404.54199999999997</c:v>
                </c:pt>
                <c:pt idx="31">
                  <c:v>400.00599999999997</c:v>
                </c:pt>
                <c:pt idx="32">
                  <c:v>303.41399999999999</c:v>
                </c:pt>
                <c:pt idx="33">
                  <c:v>282.38200000000001</c:v>
                </c:pt>
                <c:pt idx="34">
                  <c:v>261.21600000000001</c:v>
                </c:pt>
                <c:pt idx="35">
                  <c:v>466.14600000000002</c:v>
                </c:pt>
                <c:pt idx="36">
                  <c:v>774.03599999999994</c:v>
                </c:pt>
                <c:pt idx="37">
                  <c:v>2280.6909999999998</c:v>
                </c:pt>
                <c:pt idx="38">
                  <c:v>1583.45</c:v>
                </c:pt>
                <c:pt idx="39">
                  <c:v>332.71300000000002</c:v>
                </c:pt>
                <c:pt idx="40">
                  <c:v>236.934</c:v>
                </c:pt>
                <c:pt idx="41">
                  <c:v>225.48699999999999</c:v>
                </c:pt>
                <c:pt idx="42">
                  <c:v>268.03500000000003</c:v>
                </c:pt>
                <c:pt idx="43">
                  <c:v>350.68299999999999</c:v>
                </c:pt>
                <c:pt idx="44">
                  <c:v>308.62400000000002</c:v>
                </c:pt>
                <c:pt idx="45">
                  <c:v>272.34100000000001</c:v>
                </c:pt>
                <c:pt idx="46">
                  <c:v>216.47499999999999</c:v>
                </c:pt>
                <c:pt idx="47">
                  <c:v>264.09199999999998</c:v>
                </c:pt>
                <c:pt idx="48">
                  <c:v>465.786</c:v>
                </c:pt>
                <c:pt idx="49">
                  <c:v>332.02</c:v>
                </c:pt>
                <c:pt idx="50">
                  <c:v>398.78800000000001</c:v>
                </c:pt>
                <c:pt idx="51">
                  <c:v>9.69</c:v>
                </c:pt>
                <c:pt idx="52">
                  <c:v>41.494999999999997</c:v>
                </c:pt>
                <c:pt idx="53">
                  <c:v>200.99199999999999</c:v>
                </c:pt>
                <c:pt idx="54">
                  <c:v>319.79599999999999</c:v>
                </c:pt>
                <c:pt idx="55">
                  <c:v>329.351</c:v>
                </c:pt>
                <c:pt idx="56">
                  <c:v>264.75799999999998</c:v>
                </c:pt>
                <c:pt idx="57">
                  <c:v>224.495</c:v>
                </c:pt>
                <c:pt idx="58">
                  <c:v>242.03100000000001</c:v>
                </c:pt>
                <c:pt idx="59">
                  <c:v>404.13600000000002</c:v>
                </c:pt>
                <c:pt idx="60">
                  <c:v>552.55999999999995</c:v>
                </c:pt>
                <c:pt idx="61">
                  <c:v>1325.9770000000001</c:v>
                </c:pt>
                <c:pt idx="62">
                  <c:v>2243.0070000000001</c:v>
                </c:pt>
                <c:pt idx="63">
                  <c:v>539.18700000000001</c:v>
                </c:pt>
                <c:pt idx="64">
                  <c:v>206.25299999999999</c:v>
                </c:pt>
                <c:pt idx="65">
                  <c:v>401.452</c:v>
                </c:pt>
              </c:numCache>
            </c:numRef>
          </c:yVal>
          <c:smooth val="1"/>
          <c:extLst>
            <c:ext xmlns:c16="http://schemas.microsoft.com/office/drawing/2014/chart" uri="{C3380CC4-5D6E-409C-BE32-E72D297353CC}">
              <c16:uniqueId val="{0000000B-3E33-41DC-92BE-7E7E4942E3BC}"/>
            </c:ext>
          </c:extLst>
        </c:ser>
        <c:ser>
          <c:idx val="11"/>
          <c:order val="8"/>
          <c:tx>
            <c:strRef>
              <c:f>RunInformation!$G$14</c:f>
              <c:strCache>
                <c:ptCount val="1"/>
                <c:pt idx="0">
                  <c:v>1999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Comparison!$AG$4:$AG$69</c:f>
              <c:numCache>
                <c:formatCode>0.00</c:formatCode>
                <c:ptCount val="66"/>
                <c:pt idx="0">
                  <c:v>550.41200000000003</c:v>
                </c:pt>
                <c:pt idx="1">
                  <c:v>1830.1579999999999</c:v>
                </c:pt>
                <c:pt idx="2">
                  <c:v>2920.9859999999999</c:v>
                </c:pt>
                <c:pt idx="3">
                  <c:v>1300.761</c:v>
                </c:pt>
                <c:pt idx="4">
                  <c:v>681.53099999999995</c:v>
                </c:pt>
                <c:pt idx="5">
                  <c:v>433.34300000000002</c:v>
                </c:pt>
                <c:pt idx="6">
                  <c:v>368.00400000000002</c:v>
                </c:pt>
                <c:pt idx="7">
                  <c:v>382.84</c:v>
                </c:pt>
                <c:pt idx="8">
                  <c:v>330.98599999999999</c:v>
                </c:pt>
                <c:pt idx="9">
                  <c:v>319.08199999999999</c:v>
                </c:pt>
                <c:pt idx="10">
                  <c:v>348.46</c:v>
                </c:pt>
                <c:pt idx="11">
                  <c:v>449.51600000000002</c:v>
                </c:pt>
                <c:pt idx="12">
                  <c:v>758.98500000000001</c:v>
                </c:pt>
                <c:pt idx="13">
                  <c:v>1983.7449999999999</c:v>
                </c:pt>
                <c:pt idx="14">
                  <c:v>1433.4280000000001</c:v>
                </c:pt>
                <c:pt idx="15">
                  <c:v>255.50899999999999</c:v>
                </c:pt>
                <c:pt idx="16">
                  <c:v>141.6</c:v>
                </c:pt>
                <c:pt idx="17">
                  <c:v>234.18799999999999</c:v>
                </c:pt>
                <c:pt idx="18">
                  <c:v>401.54599999999999</c:v>
                </c:pt>
                <c:pt idx="19">
                  <c:v>405.661</c:v>
                </c:pt>
                <c:pt idx="20">
                  <c:v>304.733</c:v>
                </c:pt>
                <c:pt idx="21">
                  <c:v>282.447</c:v>
                </c:pt>
                <c:pt idx="22">
                  <c:v>271.58600000000001</c:v>
                </c:pt>
                <c:pt idx="23">
                  <c:v>465.89499999999998</c:v>
                </c:pt>
                <c:pt idx="24">
                  <c:v>772.88400000000001</c:v>
                </c:pt>
                <c:pt idx="25">
                  <c:v>2283.9789999999998</c:v>
                </c:pt>
                <c:pt idx="26">
                  <c:v>1587.0039999999999</c:v>
                </c:pt>
                <c:pt idx="27">
                  <c:v>337.55700000000002</c:v>
                </c:pt>
                <c:pt idx="28">
                  <c:v>239.9</c:v>
                </c:pt>
                <c:pt idx="29">
                  <c:v>227.45599999999999</c:v>
                </c:pt>
                <c:pt idx="30">
                  <c:v>269.66199999999998</c:v>
                </c:pt>
                <c:pt idx="31">
                  <c:v>351.59899999999999</c:v>
                </c:pt>
                <c:pt idx="32">
                  <c:v>308.47199999999998</c:v>
                </c:pt>
                <c:pt idx="33">
                  <c:v>272.19099999999997</c:v>
                </c:pt>
                <c:pt idx="34">
                  <c:v>216.291</c:v>
                </c:pt>
                <c:pt idx="35">
                  <c:v>263.928</c:v>
                </c:pt>
                <c:pt idx="36">
                  <c:v>465.50099999999998</c:v>
                </c:pt>
                <c:pt idx="37">
                  <c:v>332.02800000000002</c:v>
                </c:pt>
                <c:pt idx="38">
                  <c:v>398.75299999999999</c:v>
                </c:pt>
                <c:pt idx="39">
                  <c:v>10.007</c:v>
                </c:pt>
                <c:pt idx="40">
                  <c:v>41.68</c:v>
                </c:pt>
                <c:pt idx="41">
                  <c:v>200.93899999999999</c:v>
                </c:pt>
                <c:pt idx="42">
                  <c:v>319.78699999999998</c:v>
                </c:pt>
                <c:pt idx="43">
                  <c:v>329.202</c:v>
                </c:pt>
                <c:pt idx="44">
                  <c:v>264.52800000000002</c:v>
                </c:pt>
                <c:pt idx="45">
                  <c:v>224.2</c:v>
                </c:pt>
                <c:pt idx="46">
                  <c:v>241.703</c:v>
                </c:pt>
                <c:pt idx="47">
                  <c:v>403.74</c:v>
                </c:pt>
                <c:pt idx="48">
                  <c:v>552.55999999999995</c:v>
                </c:pt>
                <c:pt idx="49">
                  <c:v>1325.9770000000001</c:v>
                </c:pt>
                <c:pt idx="50">
                  <c:v>2243.0070000000001</c:v>
                </c:pt>
                <c:pt idx="51">
                  <c:v>539.18700000000001</c:v>
                </c:pt>
                <c:pt idx="52">
                  <c:v>206.25299999999999</c:v>
                </c:pt>
                <c:pt idx="53">
                  <c:v>401.452</c:v>
                </c:pt>
                <c:pt idx="54">
                  <c:v>318.80500000000001</c:v>
                </c:pt>
                <c:pt idx="55">
                  <c:v>359.18900000000002</c:v>
                </c:pt>
                <c:pt idx="56">
                  <c:v>319.34100000000001</c:v>
                </c:pt>
                <c:pt idx="57">
                  <c:v>284.44299999999998</c:v>
                </c:pt>
                <c:pt idx="58">
                  <c:v>247.12899999999999</c:v>
                </c:pt>
                <c:pt idx="59">
                  <c:v>586.178</c:v>
                </c:pt>
                <c:pt idx="60">
                  <c:v>1397.9870000000001</c:v>
                </c:pt>
                <c:pt idx="61">
                  <c:v>1809.508</c:v>
                </c:pt>
                <c:pt idx="62">
                  <c:v>1056.6320000000001</c:v>
                </c:pt>
                <c:pt idx="63">
                  <c:v>409.55799999999999</c:v>
                </c:pt>
                <c:pt idx="64">
                  <c:v>193.27699999999999</c:v>
                </c:pt>
                <c:pt idx="65">
                  <c:v>333.64800000000002</c:v>
                </c:pt>
              </c:numCache>
            </c:numRef>
          </c:yVal>
          <c:smooth val="1"/>
          <c:extLst>
            <c:ext xmlns:c16="http://schemas.microsoft.com/office/drawing/2014/chart" uri="{C3380CC4-5D6E-409C-BE32-E72D297353CC}">
              <c16:uniqueId val="{0000000C-3E33-41DC-92BE-7E7E4942E3BC}"/>
            </c:ext>
          </c:extLst>
        </c:ser>
        <c:ser>
          <c:idx val="12"/>
          <c:order val="9"/>
          <c:tx>
            <c:strRef>
              <c:f>RunInformation!$G$15</c:f>
              <c:strCache>
                <c:ptCount val="1"/>
                <c:pt idx="0">
                  <c:v>2000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Comparison!$AH$4:$AH$69</c:f>
              <c:numCache>
                <c:formatCode>0.00</c:formatCode>
                <c:ptCount val="66"/>
                <c:pt idx="0">
                  <c:v>685.15</c:v>
                </c:pt>
                <c:pt idx="1">
                  <c:v>1792.962</c:v>
                </c:pt>
                <c:pt idx="2">
                  <c:v>978.43</c:v>
                </c:pt>
                <c:pt idx="3">
                  <c:v>97.272999999999996</c:v>
                </c:pt>
                <c:pt idx="4">
                  <c:v>84.600999999999999</c:v>
                </c:pt>
                <c:pt idx="5">
                  <c:v>168.99299999999999</c:v>
                </c:pt>
                <c:pt idx="6">
                  <c:v>362.42399999999998</c:v>
                </c:pt>
                <c:pt idx="7">
                  <c:v>364.93900000000002</c:v>
                </c:pt>
                <c:pt idx="8">
                  <c:v>279.74799999999999</c:v>
                </c:pt>
                <c:pt idx="9">
                  <c:v>255.489</c:v>
                </c:pt>
                <c:pt idx="10">
                  <c:v>234.315</c:v>
                </c:pt>
                <c:pt idx="11">
                  <c:v>431.01799999999997</c:v>
                </c:pt>
                <c:pt idx="12">
                  <c:v>722.02300000000002</c:v>
                </c:pt>
                <c:pt idx="13">
                  <c:v>2202.232</c:v>
                </c:pt>
                <c:pt idx="14">
                  <c:v>1549.5440000000001</c:v>
                </c:pt>
                <c:pt idx="15">
                  <c:v>317.31200000000001</c:v>
                </c:pt>
                <c:pt idx="16">
                  <c:v>224.73400000000001</c:v>
                </c:pt>
                <c:pt idx="17">
                  <c:v>214.31399999999999</c:v>
                </c:pt>
                <c:pt idx="18">
                  <c:v>258.04199999999997</c:v>
                </c:pt>
                <c:pt idx="19">
                  <c:v>340.94799999999998</c:v>
                </c:pt>
                <c:pt idx="20">
                  <c:v>300.649</c:v>
                </c:pt>
                <c:pt idx="21">
                  <c:v>262.899</c:v>
                </c:pt>
                <c:pt idx="22">
                  <c:v>216.06399999999999</c:v>
                </c:pt>
                <c:pt idx="23">
                  <c:v>258.61599999999999</c:v>
                </c:pt>
                <c:pt idx="24">
                  <c:v>465.86399999999998</c:v>
                </c:pt>
                <c:pt idx="25">
                  <c:v>339.20299999999997</c:v>
                </c:pt>
                <c:pt idx="26">
                  <c:v>386.25900000000001</c:v>
                </c:pt>
                <c:pt idx="27">
                  <c:v>0.44</c:v>
                </c:pt>
                <c:pt idx="28">
                  <c:v>37.353000000000002</c:v>
                </c:pt>
                <c:pt idx="29">
                  <c:v>200.142</c:v>
                </c:pt>
                <c:pt idx="30">
                  <c:v>316.64400000000001</c:v>
                </c:pt>
                <c:pt idx="31">
                  <c:v>320.54599999999999</c:v>
                </c:pt>
                <c:pt idx="32">
                  <c:v>259.541</c:v>
                </c:pt>
                <c:pt idx="33">
                  <c:v>219.893</c:v>
                </c:pt>
                <c:pt idx="34">
                  <c:v>242.09299999999999</c:v>
                </c:pt>
                <c:pt idx="35">
                  <c:v>404.21</c:v>
                </c:pt>
                <c:pt idx="36">
                  <c:v>564.10299999999995</c:v>
                </c:pt>
                <c:pt idx="37">
                  <c:v>1428.2449999999999</c:v>
                </c:pt>
                <c:pt idx="38">
                  <c:v>2171.768</c:v>
                </c:pt>
                <c:pt idx="39">
                  <c:v>507.26400000000001</c:v>
                </c:pt>
                <c:pt idx="40">
                  <c:v>201.292</c:v>
                </c:pt>
                <c:pt idx="41">
                  <c:v>399.83600000000001</c:v>
                </c:pt>
                <c:pt idx="42">
                  <c:v>312.267</c:v>
                </c:pt>
                <c:pt idx="43">
                  <c:v>356.74700000000001</c:v>
                </c:pt>
                <c:pt idx="44">
                  <c:v>317.92099999999999</c:v>
                </c:pt>
                <c:pt idx="45">
                  <c:v>280.95499999999998</c:v>
                </c:pt>
                <c:pt idx="46">
                  <c:v>250.16</c:v>
                </c:pt>
                <c:pt idx="47">
                  <c:v>612.13900000000001</c:v>
                </c:pt>
                <c:pt idx="48">
                  <c:v>1397.9870000000001</c:v>
                </c:pt>
                <c:pt idx="49">
                  <c:v>1809.508</c:v>
                </c:pt>
                <c:pt idx="50">
                  <c:v>1056.6320000000001</c:v>
                </c:pt>
                <c:pt idx="51">
                  <c:v>409.55799999999999</c:v>
                </c:pt>
                <c:pt idx="52">
                  <c:v>193.27699999999999</c:v>
                </c:pt>
                <c:pt idx="53">
                  <c:v>333.64800000000002</c:v>
                </c:pt>
                <c:pt idx="54">
                  <c:v>501.26299999999998</c:v>
                </c:pt>
                <c:pt idx="55">
                  <c:v>607.34299999999996</c:v>
                </c:pt>
                <c:pt idx="56">
                  <c:v>367.99299999999999</c:v>
                </c:pt>
                <c:pt idx="57">
                  <c:v>541.70600000000002</c:v>
                </c:pt>
                <c:pt idx="58">
                  <c:v>531.58900000000006</c:v>
                </c:pt>
                <c:pt idx="59">
                  <c:v>703.33</c:v>
                </c:pt>
                <c:pt idx="60">
                  <c:v>1410.3910000000001</c:v>
                </c:pt>
                <c:pt idx="61">
                  <c:v>2984.9870000000001</c:v>
                </c:pt>
                <c:pt idx="62">
                  <c:v>3572.2570000000001</c:v>
                </c:pt>
                <c:pt idx="63">
                  <c:v>1500.2439999999999</c:v>
                </c:pt>
                <c:pt idx="64">
                  <c:v>496.92</c:v>
                </c:pt>
                <c:pt idx="65">
                  <c:v>388.721</c:v>
                </c:pt>
              </c:numCache>
            </c:numRef>
          </c:yVal>
          <c:smooth val="1"/>
          <c:extLst>
            <c:ext xmlns:c16="http://schemas.microsoft.com/office/drawing/2014/chart" uri="{C3380CC4-5D6E-409C-BE32-E72D297353CC}">
              <c16:uniqueId val="{0000000D-3E33-41DC-92BE-7E7E4942E3BC}"/>
            </c:ext>
          </c:extLst>
        </c:ser>
        <c:ser>
          <c:idx val="13"/>
          <c:order val="10"/>
          <c:tx>
            <c:strRef>
              <c:f>RunInformation!$G$16</c:f>
              <c:strCache>
                <c:ptCount val="1"/>
                <c:pt idx="0">
                  <c:v>2001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Comparison!$AI$4:$AI$69</c:f>
              <c:numCache>
                <c:formatCode>0.00</c:formatCode>
                <c:ptCount val="66"/>
                <c:pt idx="0">
                  <c:v>691.29399999999998</c:v>
                </c:pt>
                <c:pt idx="1">
                  <c:v>2322.5129999999999</c:v>
                </c:pt>
                <c:pt idx="2">
                  <c:v>1301.9349999999999</c:v>
                </c:pt>
                <c:pt idx="3">
                  <c:v>223.93199999999999</c:v>
                </c:pt>
                <c:pt idx="4">
                  <c:v>211.74700000000001</c:v>
                </c:pt>
                <c:pt idx="5">
                  <c:v>186.09200000000001</c:v>
                </c:pt>
                <c:pt idx="6">
                  <c:v>254.90100000000001</c:v>
                </c:pt>
                <c:pt idx="7">
                  <c:v>338.72</c:v>
                </c:pt>
                <c:pt idx="8">
                  <c:v>298.35599999999999</c:v>
                </c:pt>
                <c:pt idx="9">
                  <c:v>259.464</c:v>
                </c:pt>
                <c:pt idx="10">
                  <c:v>203.52699999999999</c:v>
                </c:pt>
                <c:pt idx="11">
                  <c:v>250.51300000000001</c:v>
                </c:pt>
                <c:pt idx="12">
                  <c:v>449.54</c:v>
                </c:pt>
                <c:pt idx="13">
                  <c:v>322.04399999999998</c:v>
                </c:pt>
                <c:pt idx="14">
                  <c:v>389.25299999999999</c:v>
                </c:pt>
                <c:pt idx="15">
                  <c:v>4.3979999999999997</c:v>
                </c:pt>
                <c:pt idx="16">
                  <c:v>37.045000000000002</c:v>
                </c:pt>
                <c:pt idx="17">
                  <c:v>193.828</c:v>
                </c:pt>
                <c:pt idx="18">
                  <c:v>312.613</c:v>
                </c:pt>
                <c:pt idx="19">
                  <c:v>322.041</c:v>
                </c:pt>
                <c:pt idx="20">
                  <c:v>258.66899999999998</c:v>
                </c:pt>
                <c:pt idx="21">
                  <c:v>217.339</c:v>
                </c:pt>
                <c:pt idx="22">
                  <c:v>247.40899999999999</c:v>
                </c:pt>
                <c:pt idx="23">
                  <c:v>399.18400000000003</c:v>
                </c:pt>
                <c:pt idx="24">
                  <c:v>559.89599999999996</c:v>
                </c:pt>
                <c:pt idx="25">
                  <c:v>1429.2639999999999</c:v>
                </c:pt>
                <c:pt idx="26">
                  <c:v>2176.6179999999999</c:v>
                </c:pt>
                <c:pt idx="27">
                  <c:v>511.27100000000002</c:v>
                </c:pt>
                <c:pt idx="28">
                  <c:v>202.1</c:v>
                </c:pt>
                <c:pt idx="29">
                  <c:v>399.14499999999998</c:v>
                </c:pt>
                <c:pt idx="30">
                  <c:v>312.64699999999999</c:v>
                </c:pt>
                <c:pt idx="31">
                  <c:v>355.77300000000002</c:v>
                </c:pt>
                <c:pt idx="32">
                  <c:v>316.49099999999999</c:v>
                </c:pt>
                <c:pt idx="33">
                  <c:v>279.423</c:v>
                </c:pt>
                <c:pt idx="34">
                  <c:v>248.554</c:v>
                </c:pt>
                <c:pt idx="35">
                  <c:v>608.72699999999998</c:v>
                </c:pt>
                <c:pt idx="36">
                  <c:v>1395.2809999999999</c:v>
                </c:pt>
                <c:pt idx="37">
                  <c:v>1808.8240000000001</c:v>
                </c:pt>
                <c:pt idx="38">
                  <c:v>1056.4190000000001</c:v>
                </c:pt>
                <c:pt idx="39">
                  <c:v>409.00099999999998</c:v>
                </c:pt>
                <c:pt idx="40">
                  <c:v>192.75700000000001</c:v>
                </c:pt>
                <c:pt idx="41">
                  <c:v>667.82</c:v>
                </c:pt>
                <c:pt idx="42">
                  <c:v>500.512</c:v>
                </c:pt>
                <c:pt idx="43">
                  <c:v>606.45500000000004</c:v>
                </c:pt>
                <c:pt idx="44">
                  <c:v>367.29199999999997</c:v>
                </c:pt>
                <c:pt idx="45">
                  <c:v>540.63199999999995</c:v>
                </c:pt>
                <c:pt idx="46">
                  <c:v>530.36800000000005</c:v>
                </c:pt>
                <c:pt idx="47">
                  <c:v>701.76099999999997</c:v>
                </c:pt>
                <c:pt idx="48">
                  <c:v>1410.3910000000001</c:v>
                </c:pt>
                <c:pt idx="49">
                  <c:v>2984.9870000000001</c:v>
                </c:pt>
                <c:pt idx="50">
                  <c:v>3572.2570000000001</c:v>
                </c:pt>
                <c:pt idx="51">
                  <c:v>1500.2439999999999</c:v>
                </c:pt>
                <c:pt idx="52">
                  <c:v>496.92</c:v>
                </c:pt>
                <c:pt idx="53">
                  <c:v>388.721</c:v>
                </c:pt>
                <c:pt idx="54">
                  <c:v>614.76400000000001</c:v>
                </c:pt>
                <c:pt idx="55">
                  <c:v>578.75800000000004</c:v>
                </c:pt>
                <c:pt idx="56">
                  <c:v>410.40800000000002</c:v>
                </c:pt>
                <c:pt idx="57">
                  <c:v>396.983</c:v>
                </c:pt>
                <c:pt idx="58">
                  <c:v>339.17399999999998</c:v>
                </c:pt>
                <c:pt idx="59">
                  <c:v>443.113</c:v>
                </c:pt>
                <c:pt idx="60">
                  <c:v>1081.626</c:v>
                </c:pt>
                <c:pt idx="61">
                  <c:v>2427.6039999999998</c:v>
                </c:pt>
                <c:pt idx="62">
                  <c:v>2058.357</c:v>
                </c:pt>
                <c:pt idx="63">
                  <c:v>499.69900000000001</c:v>
                </c:pt>
                <c:pt idx="64">
                  <c:v>297.01499999999999</c:v>
                </c:pt>
                <c:pt idx="65">
                  <c:v>357.84</c:v>
                </c:pt>
              </c:numCache>
            </c:numRef>
          </c:yVal>
          <c:smooth val="1"/>
          <c:extLst>
            <c:ext xmlns:c16="http://schemas.microsoft.com/office/drawing/2014/chart" uri="{C3380CC4-5D6E-409C-BE32-E72D297353CC}">
              <c16:uniqueId val="{0000000E-3E33-41DC-92BE-7E7E4942E3BC}"/>
            </c:ext>
          </c:extLst>
        </c:ser>
        <c:ser>
          <c:idx val="14"/>
          <c:order val="11"/>
          <c:tx>
            <c:strRef>
              <c:f>RunInformation!$G$17</c:f>
              <c:strCache>
                <c:ptCount val="1"/>
                <c:pt idx="0">
                  <c:v>2002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Comparison!$AJ$4:$AJ$69</c:f>
              <c:numCache>
                <c:formatCode>0.00</c:formatCode>
                <c:ptCount val="66"/>
                <c:pt idx="0">
                  <c:v>733.16700000000003</c:v>
                </c:pt>
                <c:pt idx="1">
                  <c:v>879.76900000000001</c:v>
                </c:pt>
                <c:pt idx="2">
                  <c:v>890.76700000000005</c:v>
                </c:pt>
                <c:pt idx="3">
                  <c:v>80.061999999999998</c:v>
                </c:pt>
                <c:pt idx="4">
                  <c:v>73.457999999999998</c:v>
                </c:pt>
                <c:pt idx="5">
                  <c:v>211.14500000000001</c:v>
                </c:pt>
                <c:pt idx="6">
                  <c:v>358.69</c:v>
                </c:pt>
                <c:pt idx="7">
                  <c:v>357.41399999999999</c:v>
                </c:pt>
                <c:pt idx="8">
                  <c:v>283.95800000000003</c:v>
                </c:pt>
                <c:pt idx="9">
                  <c:v>244.96700000000001</c:v>
                </c:pt>
                <c:pt idx="10">
                  <c:v>261.44200000000001</c:v>
                </c:pt>
                <c:pt idx="11">
                  <c:v>423.19</c:v>
                </c:pt>
                <c:pt idx="12">
                  <c:v>584.76</c:v>
                </c:pt>
                <c:pt idx="13">
                  <c:v>1410.521</c:v>
                </c:pt>
                <c:pt idx="14">
                  <c:v>2294.549</c:v>
                </c:pt>
                <c:pt idx="15">
                  <c:v>550.30700000000002</c:v>
                </c:pt>
                <c:pt idx="16">
                  <c:v>213.18799999999999</c:v>
                </c:pt>
                <c:pt idx="17">
                  <c:v>406.608</c:v>
                </c:pt>
                <c:pt idx="18">
                  <c:v>323.32900000000001</c:v>
                </c:pt>
                <c:pt idx="19">
                  <c:v>362.87599999999998</c:v>
                </c:pt>
                <c:pt idx="20">
                  <c:v>321.822</c:v>
                </c:pt>
                <c:pt idx="21">
                  <c:v>287.125</c:v>
                </c:pt>
                <c:pt idx="22">
                  <c:v>263.92200000000003</c:v>
                </c:pt>
                <c:pt idx="23">
                  <c:v>618.04499999999996</c:v>
                </c:pt>
                <c:pt idx="24">
                  <c:v>1409.578</c:v>
                </c:pt>
                <c:pt idx="25">
                  <c:v>1820.81</c:v>
                </c:pt>
                <c:pt idx="26">
                  <c:v>1062.991</c:v>
                </c:pt>
                <c:pt idx="27">
                  <c:v>415.79500000000002</c:v>
                </c:pt>
                <c:pt idx="28">
                  <c:v>197.22399999999999</c:v>
                </c:pt>
                <c:pt idx="29">
                  <c:v>336.30599999999998</c:v>
                </c:pt>
                <c:pt idx="30">
                  <c:v>503.96300000000002</c:v>
                </c:pt>
                <c:pt idx="31">
                  <c:v>609.51599999999996</c:v>
                </c:pt>
                <c:pt idx="32">
                  <c:v>368.94799999999998</c:v>
                </c:pt>
                <c:pt idx="33">
                  <c:v>542.82000000000005</c:v>
                </c:pt>
                <c:pt idx="34">
                  <c:v>532.55700000000002</c:v>
                </c:pt>
                <c:pt idx="35">
                  <c:v>704.16899999999998</c:v>
                </c:pt>
                <c:pt idx="36">
                  <c:v>1413.6410000000001</c:v>
                </c:pt>
                <c:pt idx="37">
                  <c:v>2990.0720000000001</c:v>
                </c:pt>
                <c:pt idx="38">
                  <c:v>3575.2739999999999</c:v>
                </c:pt>
                <c:pt idx="39">
                  <c:v>1501.277</c:v>
                </c:pt>
                <c:pt idx="40">
                  <c:v>497.46699999999998</c:v>
                </c:pt>
                <c:pt idx="41">
                  <c:v>389.19799999999998</c:v>
                </c:pt>
                <c:pt idx="42">
                  <c:v>615.27499999999998</c:v>
                </c:pt>
                <c:pt idx="43">
                  <c:v>579.25900000000001</c:v>
                </c:pt>
                <c:pt idx="44">
                  <c:v>410.82600000000002</c:v>
                </c:pt>
                <c:pt idx="45">
                  <c:v>397.464</c:v>
                </c:pt>
                <c:pt idx="46">
                  <c:v>339.63799999999998</c:v>
                </c:pt>
                <c:pt idx="47">
                  <c:v>443.6</c:v>
                </c:pt>
                <c:pt idx="48">
                  <c:v>1081.626</c:v>
                </c:pt>
                <c:pt idx="49">
                  <c:v>2427.6039999999998</c:v>
                </c:pt>
                <c:pt idx="50">
                  <c:v>2058.357</c:v>
                </c:pt>
                <c:pt idx="51">
                  <c:v>499.69900000000001</c:v>
                </c:pt>
                <c:pt idx="52">
                  <c:v>297.01499999999999</c:v>
                </c:pt>
                <c:pt idx="53">
                  <c:v>357.84</c:v>
                </c:pt>
                <c:pt idx="54">
                  <c:v>1109.3710000000001</c:v>
                </c:pt>
                <c:pt idx="55">
                  <c:v>620.36300000000006</c:v>
                </c:pt>
                <c:pt idx="56">
                  <c:v>415.95299999999997</c:v>
                </c:pt>
                <c:pt idx="57">
                  <c:v>372.30799999999999</c:v>
                </c:pt>
                <c:pt idx="58">
                  <c:v>376.18700000000001</c:v>
                </c:pt>
                <c:pt idx="59">
                  <c:v>812.899</c:v>
                </c:pt>
                <c:pt idx="60">
                  <c:v>1174.069</c:v>
                </c:pt>
                <c:pt idx="61">
                  <c:v>2075.2739999999999</c:v>
                </c:pt>
                <c:pt idx="62">
                  <c:v>1202.5730000000001</c:v>
                </c:pt>
                <c:pt idx="63">
                  <c:v>333.11</c:v>
                </c:pt>
                <c:pt idx="64">
                  <c:v>274.35899999999998</c:v>
                </c:pt>
                <c:pt idx="65">
                  <c:v>355.36599999999999</c:v>
                </c:pt>
              </c:numCache>
            </c:numRef>
          </c:yVal>
          <c:smooth val="1"/>
          <c:extLst>
            <c:ext xmlns:c16="http://schemas.microsoft.com/office/drawing/2014/chart" uri="{C3380CC4-5D6E-409C-BE32-E72D297353CC}">
              <c16:uniqueId val="{0000000F-3E33-41DC-92BE-7E7E4942E3BC}"/>
            </c:ext>
          </c:extLst>
        </c:ser>
        <c:ser>
          <c:idx val="15"/>
          <c:order val="12"/>
          <c:tx>
            <c:strRef>
              <c:f>RunInformation!$G$18</c:f>
              <c:strCache>
                <c:ptCount val="1"/>
                <c:pt idx="0">
                  <c:v>2003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Comparison!$AK$4:$AK$69</c:f>
              <c:numCache>
                <c:formatCode>0.00</c:formatCode>
                <c:ptCount val="66"/>
                <c:pt idx="0">
                  <c:v>596.01599999999996</c:v>
                </c:pt>
                <c:pt idx="1">
                  <c:v>1449.5930000000001</c:v>
                </c:pt>
                <c:pt idx="2">
                  <c:v>1836.1320000000001</c:v>
                </c:pt>
                <c:pt idx="3">
                  <c:v>304.24299999999999</c:v>
                </c:pt>
                <c:pt idx="4">
                  <c:v>168.51499999999999</c:v>
                </c:pt>
                <c:pt idx="5">
                  <c:v>341.52800000000002</c:v>
                </c:pt>
                <c:pt idx="6">
                  <c:v>312.78199999999998</c:v>
                </c:pt>
                <c:pt idx="7">
                  <c:v>355.03500000000003</c:v>
                </c:pt>
                <c:pt idx="8">
                  <c:v>315.90100000000001</c:v>
                </c:pt>
                <c:pt idx="9">
                  <c:v>280.94400000000002</c:v>
                </c:pt>
                <c:pt idx="10">
                  <c:v>243.61500000000001</c:v>
                </c:pt>
                <c:pt idx="11">
                  <c:v>574.75099999999998</c:v>
                </c:pt>
                <c:pt idx="12">
                  <c:v>1385.952</c:v>
                </c:pt>
                <c:pt idx="13">
                  <c:v>1763.838</c:v>
                </c:pt>
                <c:pt idx="14">
                  <c:v>1053.498</c:v>
                </c:pt>
                <c:pt idx="15">
                  <c:v>415.41300000000001</c:v>
                </c:pt>
                <c:pt idx="16">
                  <c:v>198.68899999999999</c:v>
                </c:pt>
                <c:pt idx="17">
                  <c:v>325.58600000000001</c:v>
                </c:pt>
                <c:pt idx="18">
                  <c:v>500.89299999999997</c:v>
                </c:pt>
                <c:pt idx="19">
                  <c:v>612.37800000000004</c:v>
                </c:pt>
                <c:pt idx="20">
                  <c:v>371.04300000000001</c:v>
                </c:pt>
                <c:pt idx="21">
                  <c:v>533.86199999999997</c:v>
                </c:pt>
                <c:pt idx="22">
                  <c:v>557.101</c:v>
                </c:pt>
                <c:pt idx="23">
                  <c:v>706.49900000000002</c:v>
                </c:pt>
                <c:pt idx="24">
                  <c:v>1414.836</c:v>
                </c:pt>
                <c:pt idx="25">
                  <c:v>2992.3620000000001</c:v>
                </c:pt>
                <c:pt idx="26">
                  <c:v>3581.433</c:v>
                </c:pt>
                <c:pt idx="27">
                  <c:v>1506.624</c:v>
                </c:pt>
                <c:pt idx="28">
                  <c:v>500.11900000000003</c:v>
                </c:pt>
                <c:pt idx="29">
                  <c:v>390.43299999999999</c:v>
                </c:pt>
                <c:pt idx="30">
                  <c:v>616.39599999999996</c:v>
                </c:pt>
                <c:pt idx="31">
                  <c:v>579.74199999999996</c:v>
                </c:pt>
                <c:pt idx="32">
                  <c:v>410.57499999999999</c:v>
                </c:pt>
                <c:pt idx="33">
                  <c:v>397.23099999999999</c:v>
                </c:pt>
                <c:pt idx="34">
                  <c:v>339.39100000000002</c:v>
                </c:pt>
                <c:pt idx="35">
                  <c:v>443.34</c:v>
                </c:pt>
                <c:pt idx="36">
                  <c:v>1081.181</c:v>
                </c:pt>
                <c:pt idx="37">
                  <c:v>2429.672</c:v>
                </c:pt>
                <c:pt idx="38">
                  <c:v>2058.34</c:v>
                </c:pt>
                <c:pt idx="39">
                  <c:v>499.512</c:v>
                </c:pt>
                <c:pt idx="40">
                  <c:v>296.767</c:v>
                </c:pt>
                <c:pt idx="41">
                  <c:v>357.49900000000002</c:v>
                </c:pt>
                <c:pt idx="42">
                  <c:v>1108.8589999999999</c:v>
                </c:pt>
                <c:pt idx="43">
                  <c:v>620.16600000000005</c:v>
                </c:pt>
                <c:pt idx="44">
                  <c:v>415.834</c:v>
                </c:pt>
                <c:pt idx="45">
                  <c:v>372.11399999999998</c:v>
                </c:pt>
                <c:pt idx="46">
                  <c:v>375.928</c:v>
                </c:pt>
                <c:pt idx="47">
                  <c:v>812.59900000000005</c:v>
                </c:pt>
                <c:pt idx="48">
                  <c:v>1174.069</c:v>
                </c:pt>
                <c:pt idx="49">
                  <c:v>2075.2739999999999</c:v>
                </c:pt>
                <c:pt idx="50">
                  <c:v>1202.5730000000001</c:v>
                </c:pt>
                <c:pt idx="51">
                  <c:v>333.11</c:v>
                </c:pt>
                <c:pt idx="52">
                  <c:v>274.35899999999998</c:v>
                </c:pt>
                <c:pt idx="53">
                  <c:v>355.36599999999999</c:v>
                </c:pt>
                <c:pt idx="54">
                  <c:v>536.82299999999998</c:v>
                </c:pt>
                <c:pt idx="55">
                  <c:v>490.15499999999997</c:v>
                </c:pt>
                <c:pt idx="56">
                  <c:v>396.11500000000001</c:v>
                </c:pt>
                <c:pt idx="57">
                  <c:v>331.92599999999999</c:v>
                </c:pt>
                <c:pt idx="58">
                  <c:v>306.97800000000001</c:v>
                </c:pt>
                <c:pt idx="59">
                  <c:v>412.12900000000002</c:v>
                </c:pt>
                <c:pt idx="60">
                  <c:v>675.99400000000003</c:v>
                </c:pt>
                <c:pt idx="61">
                  <c:v>2175.4470000000001</c:v>
                </c:pt>
                <c:pt idx="62">
                  <c:v>3759.2759999999998</c:v>
                </c:pt>
                <c:pt idx="63">
                  <c:v>1905.271</c:v>
                </c:pt>
                <c:pt idx="64">
                  <c:v>565.88699999999994</c:v>
                </c:pt>
                <c:pt idx="65">
                  <c:v>440.63099999999997</c:v>
                </c:pt>
              </c:numCache>
            </c:numRef>
          </c:yVal>
          <c:smooth val="1"/>
          <c:extLst>
            <c:ext xmlns:c16="http://schemas.microsoft.com/office/drawing/2014/chart" uri="{C3380CC4-5D6E-409C-BE32-E72D297353CC}">
              <c16:uniqueId val="{00000010-3E33-41DC-92BE-7E7E4942E3BC}"/>
            </c:ext>
          </c:extLst>
        </c:ser>
        <c:ser>
          <c:idx val="16"/>
          <c:order val="13"/>
          <c:tx>
            <c:strRef>
              <c:f>RunInformation!$G$19</c:f>
              <c:strCache>
                <c:ptCount val="1"/>
                <c:pt idx="0">
                  <c:v>2004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Comparison!$AL$4:$AL$69</c:f>
              <c:numCache>
                <c:formatCode>0.00</c:formatCode>
                <c:ptCount val="66"/>
                <c:pt idx="0">
                  <c:v>941.62699999999995</c:v>
                </c:pt>
                <c:pt idx="1">
                  <c:v>1879.298</c:v>
                </c:pt>
                <c:pt idx="2">
                  <c:v>1067.8</c:v>
                </c:pt>
                <c:pt idx="3">
                  <c:v>332.56799999999998</c:v>
                </c:pt>
                <c:pt idx="4">
                  <c:v>189.01</c:v>
                </c:pt>
                <c:pt idx="5">
                  <c:v>275.65800000000002</c:v>
                </c:pt>
                <c:pt idx="6">
                  <c:v>488.39800000000002</c:v>
                </c:pt>
                <c:pt idx="7">
                  <c:v>595.35199999999998</c:v>
                </c:pt>
                <c:pt idx="8">
                  <c:v>360.39299999999997</c:v>
                </c:pt>
                <c:pt idx="9">
                  <c:v>528.98</c:v>
                </c:pt>
                <c:pt idx="10">
                  <c:v>516.80499999999995</c:v>
                </c:pt>
                <c:pt idx="11">
                  <c:v>682.88499999999999</c:v>
                </c:pt>
                <c:pt idx="12">
                  <c:v>1380.2349999999999</c:v>
                </c:pt>
                <c:pt idx="13">
                  <c:v>2969.971</c:v>
                </c:pt>
                <c:pt idx="14">
                  <c:v>3573.027</c:v>
                </c:pt>
                <c:pt idx="15">
                  <c:v>1496.617</c:v>
                </c:pt>
                <c:pt idx="16">
                  <c:v>493.14800000000002</c:v>
                </c:pt>
                <c:pt idx="17">
                  <c:v>385</c:v>
                </c:pt>
                <c:pt idx="18">
                  <c:v>610.69299999999998</c:v>
                </c:pt>
                <c:pt idx="19">
                  <c:v>575.73699999999997</c:v>
                </c:pt>
                <c:pt idx="20">
                  <c:v>408.05399999999997</c:v>
                </c:pt>
                <c:pt idx="21">
                  <c:v>394.16500000000002</c:v>
                </c:pt>
                <c:pt idx="22">
                  <c:v>349.01600000000002</c:v>
                </c:pt>
                <c:pt idx="23">
                  <c:v>448.78100000000001</c:v>
                </c:pt>
                <c:pt idx="24">
                  <c:v>1120.29</c:v>
                </c:pt>
                <c:pt idx="25">
                  <c:v>2517.1840000000002</c:v>
                </c:pt>
                <c:pt idx="26">
                  <c:v>1976.896</c:v>
                </c:pt>
                <c:pt idx="27">
                  <c:v>481.178</c:v>
                </c:pt>
                <c:pt idx="28">
                  <c:v>296.25099999999998</c:v>
                </c:pt>
                <c:pt idx="29">
                  <c:v>356.63299999999998</c:v>
                </c:pt>
                <c:pt idx="30">
                  <c:v>1109.046</c:v>
                </c:pt>
                <c:pt idx="31">
                  <c:v>608.89200000000005</c:v>
                </c:pt>
                <c:pt idx="32">
                  <c:v>410.93700000000001</c:v>
                </c:pt>
                <c:pt idx="33">
                  <c:v>368.23700000000002</c:v>
                </c:pt>
                <c:pt idx="34">
                  <c:v>376.541</c:v>
                </c:pt>
                <c:pt idx="35">
                  <c:v>834.91399999999999</c:v>
                </c:pt>
                <c:pt idx="36">
                  <c:v>1162.722</c:v>
                </c:pt>
                <c:pt idx="37">
                  <c:v>2123.4430000000002</c:v>
                </c:pt>
                <c:pt idx="38">
                  <c:v>1181.7059999999999</c:v>
                </c:pt>
                <c:pt idx="39">
                  <c:v>307.12</c:v>
                </c:pt>
                <c:pt idx="40">
                  <c:v>270.75299999999999</c:v>
                </c:pt>
                <c:pt idx="41">
                  <c:v>358.69499999999999</c:v>
                </c:pt>
                <c:pt idx="42">
                  <c:v>530.495</c:v>
                </c:pt>
                <c:pt idx="43">
                  <c:v>479.072</c:v>
                </c:pt>
                <c:pt idx="44">
                  <c:v>393.12400000000002</c:v>
                </c:pt>
                <c:pt idx="45">
                  <c:v>330.16899999999998</c:v>
                </c:pt>
                <c:pt idx="46">
                  <c:v>308.67899999999997</c:v>
                </c:pt>
                <c:pt idx="47">
                  <c:v>416.26600000000002</c:v>
                </c:pt>
                <c:pt idx="48">
                  <c:v>675.99400000000003</c:v>
                </c:pt>
                <c:pt idx="49">
                  <c:v>2175.4470000000001</c:v>
                </c:pt>
                <c:pt idx="50">
                  <c:v>3759.2759999999998</c:v>
                </c:pt>
                <c:pt idx="51">
                  <c:v>1905.271</c:v>
                </c:pt>
                <c:pt idx="52">
                  <c:v>565.88699999999994</c:v>
                </c:pt>
                <c:pt idx="53">
                  <c:v>440.63099999999997</c:v>
                </c:pt>
                <c:pt idx="54">
                  <c:v>427.613</c:v>
                </c:pt>
                <c:pt idx="55">
                  <c:v>456.08499999999998</c:v>
                </c:pt>
                <c:pt idx="56">
                  <c:v>391.43700000000001</c:v>
                </c:pt>
                <c:pt idx="57">
                  <c:v>391.25599999999997</c:v>
                </c:pt>
                <c:pt idx="58">
                  <c:v>386.44600000000003</c:v>
                </c:pt>
                <c:pt idx="59">
                  <c:v>628.41099999999994</c:v>
                </c:pt>
                <c:pt idx="60">
                  <c:v>790.19399999999996</c:v>
                </c:pt>
                <c:pt idx="61">
                  <c:v>2787.2489999999998</c:v>
                </c:pt>
                <c:pt idx="62">
                  <c:v>2631.4079999999999</c:v>
                </c:pt>
                <c:pt idx="63">
                  <c:v>1560.0419999999999</c:v>
                </c:pt>
                <c:pt idx="64">
                  <c:v>451.30500000000001</c:v>
                </c:pt>
                <c:pt idx="65">
                  <c:v>319.75400000000002</c:v>
                </c:pt>
              </c:numCache>
            </c:numRef>
          </c:yVal>
          <c:smooth val="1"/>
          <c:extLst>
            <c:ext xmlns:c16="http://schemas.microsoft.com/office/drawing/2014/chart" uri="{C3380CC4-5D6E-409C-BE32-E72D297353CC}">
              <c16:uniqueId val="{00000011-3E33-41DC-92BE-7E7E4942E3BC}"/>
            </c:ext>
          </c:extLst>
        </c:ser>
        <c:ser>
          <c:idx val="17"/>
          <c:order val="14"/>
          <c:tx>
            <c:strRef>
              <c:f>RunInformation!$G$20</c:f>
              <c:strCache>
                <c:ptCount val="1"/>
                <c:pt idx="0">
                  <c:v>2005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Comparison!$AM$4:$AM$69</c:f>
              <c:numCache>
                <c:formatCode>0.00</c:formatCode>
                <c:ptCount val="66"/>
                <c:pt idx="0">
                  <c:v>603.98299999999995</c:v>
                </c:pt>
                <c:pt idx="1">
                  <c:v>1499.867</c:v>
                </c:pt>
                <c:pt idx="2">
                  <c:v>1707.585</c:v>
                </c:pt>
                <c:pt idx="3">
                  <c:v>526.16700000000003</c:v>
                </c:pt>
                <c:pt idx="4">
                  <c:v>260.30200000000002</c:v>
                </c:pt>
                <c:pt idx="5">
                  <c:v>209.262</c:v>
                </c:pt>
                <c:pt idx="6">
                  <c:v>469.88099999999997</c:v>
                </c:pt>
                <c:pt idx="7">
                  <c:v>462.03100000000001</c:v>
                </c:pt>
                <c:pt idx="8">
                  <c:v>323.15800000000002</c:v>
                </c:pt>
                <c:pt idx="9">
                  <c:v>298.35500000000002</c:v>
                </c:pt>
                <c:pt idx="10">
                  <c:v>245.7</c:v>
                </c:pt>
                <c:pt idx="11">
                  <c:v>343.03899999999999</c:v>
                </c:pt>
                <c:pt idx="12">
                  <c:v>914.07100000000003</c:v>
                </c:pt>
                <c:pt idx="13">
                  <c:v>2217.27</c:v>
                </c:pt>
                <c:pt idx="14">
                  <c:v>1943.3209999999999</c:v>
                </c:pt>
                <c:pt idx="15">
                  <c:v>448.60899999999998</c:v>
                </c:pt>
                <c:pt idx="16">
                  <c:v>253.51900000000001</c:v>
                </c:pt>
                <c:pt idx="17">
                  <c:v>308.358</c:v>
                </c:pt>
                <c:pt idx="18">
                  <c:v>1052.0450000000001</c:v>
                </c:pt>
                <c:pt idx="19">
                  <c:v>582.19000000000005</c:v>
                </c:pt>
                <c:pt idx="20">
                  <c:v>388.50099999999998</c:v>
                </c:pt>
                <c:pt idx="21">
                  <c:v>340.55500000000001</c:v>
                </c:pt>
                <c:pt idx="22">
                  <c:v>357.06599999999997</c:v>
                </c:pt>
                <c:pt idx="23">
                  <c:v>796.37900000000002</c:v>
                </c:pt>
                <c:pt idx="24">
                  <c:v>1128.79</c:v>
                </c:pt>
                <c:pt idx="25">
                  <c:v>2089.69</c:v>
                </c:pt>
                <c:pt idx="26">
                  <c:v>1169.1469999999999</c:v>
                </c:pt>
                <c:pt idx="27">
                  <c:v>300.339</c:v>
                </c:pt>
                <c:pt idx="28">
                  <c:v>261.73899999999998</c:v>
                </c:pt>
                <c:pt idx="29">
                  <c:v>346.82499999999999</c:v>
                </c:pt>
                <c:pt idx="30">
                  <c:v>518.83199999999999</c:v>
                </c:pt>
                <c:pt idx="31">
                  <c:v>468.46300000000002</c:v>
                </c:pt>
                <c:pt idx="32">
                  <c:v>383.05799999999999</c:v>
                </c:pt>
                <c:pt idx="33">
                  <c:v>318.95299999999997</c:v>
                </c:pt>
                <c:pt idx="34">
                  <c:v>297.536</c:v>
                </c:pt>
                <c:pt idx="35">
                  <c:v>402.315</c:v>
                </c:pt>
                <c:pt idx="36">
                  <c:v>656.72799999999995</c:v>
                </c:pt>
                <c:pt idx="37">
                  <c:v>2160.62</c:v>
                </c:pt>
                <c:pt idx="38">
                  <c:v>3752.203</c:v>
                </c:pt>
                <c:pt idx="39">
                  <c:v>1899.6959999999999</c:v>
                </c:pt>
                <c:pt idx="40">
                  <c:v>560.97199999999998</c:v>
                </c:pt>
                <c:pt idx="41">
                  <c:v>435.971</c:v>
                </c:pt>
                <c:pt idx="42">
                  <c:v>423.142</c:v>
                </c:pt>
                <c:pt idx="43">
                  <c:v>451.60899999999998</c:v>
                </c:pt>
                <c:pt idx="44">
                  <c:v>387.58</c:v>
                </c:pt>
                <c:pt idx="45">
                  <c:v>386.67399999999998</c:v>
                </c:pt>
                <c:pt idx="46">
                  <c:v>381.51100000000002</c:v>
                </c:pt>
                <c:pt idx="47">
                  <c:v>622.524</c:v>
                </c:pt>
                <c:pt idx="48">
                  <c:v>790.19399999999996</c:v>
                </c:pt>
                <c:pt idx="49">
                  <c:v>2787.2489999999998</c:v>
                </c:pt>
                <c:pt idx="50">
                  <c:v>2631.4079999999999</c:v>
                </c:pt>
                <c:pt idx="51">
                  <c:v>1560.0419999999999</c:v>
                </c:pt>
                <c:pt idx="52">
                  <c:v>451.30500000000001</c:v>
                </c:pt>
                <c:pt idx="53">
                  <c:v>319.75400000000002</c:v>
                </c:pt>
                <c:pt idx="54">
                  <c:v>392.39499999999998</c:v>
                </c:pt>
                <c:pt idx="55">
                  <c:v>456.93599999999998</c:v>
                </c:pt>
                <c:pt idx="56">
                  <c:v>370.18799999999999</c:v>
                </c:pt>
                <c:pt idx="57">
                  <c:v>342.37</c:v>
                </c:pt>
                <c:pt idx="58">
                  <c:v>372.303</c:v>
                </c:pt>
                <c:pt idx="59">
                  <c:v>520.24300000000005</c:v>
                </c:pt>
                <c:pt idx="60">
                  <c:v>734.19100000000003</c:v>
                </c:pt>
                <c:pt idx="61">
                  <c:v>1008.268</c:v>
                </c:pt>
                <c:pt idx="62">
                  <c:v>2610.375</c:v>
                </c:pt>
                <c:pt idx="63">
                  <c:v>888.51400000000001</c:v>
                </c:pt>
                <c:pt idx="64">
                  <c:v>404.02800000000002</c:v>
                </c:pt>
                <c:pt idx="65">
                  <c:v>292.81299999999999</c:v>
                </c:pt>
              </c:numCache>
            </c:numRef>
          </c:yVal>
          <c:smooth val="1"/>
          <c:extLst>
            <c:ext xmlns:c16="http://schemas.microsoft.com/office/drawing/2014/chart" uri="{C3380CC4-5D6E-409C-BE32-E72D297353CC}">
              <c16:uniqueId val="{00000012-3E33-41DC-92BE-7E7E4942E3BC}"/>
            </c:ext>
          </c:extLst>
        </c:ser>
        <c:ser>
          <c:idx val="18"/>
          <c:order val="15"/>
          <c:tx>
            <c:strRef>
              <c:f>RunInformation!$G$21</c:f>
              <c:strCache>
                <c:ptCount val="1"/>
                <c:pt idx="0">
                  <c:v>2006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Comparison!$AN$4:$AN$69</c:f>
              <c:numCache>
                <c:formatCode>0.00</c:formatCode>
                <c:ptCount val="66"/>
                <c:pt idx="0">
                  <c:v>792.04300000000001</c:v>
                </c:pt>
                <c:pt idx="1">
                  <c:v>1490.05</c:v>
                </c:pt>
                <c:pt idx="2">
                  <c:v>927.17200000000003</c:v>
                </c:pt>
                <c:pt idx="3">
                  <c:v>118.533</c:v>
                </c:pt>
                <c:pt idx="4">
                  <c:v>149.57599999999999</c:v>
                </c:pt>
                <c:pt idx="5">
                  <c:v>214.23</c:v>
                </c:pt>
                <c:pt idx="6">
                  <c:v>970.57799999999997</c:v>
                </c:pt>
                <c:pt idx="7">
                  <c:v>525.64800000000002</c:v>
                </c:pt>
                <c:pt idx="8">
                  <c:v>350.52300000000002</c:v>
                </c:pt>
                <c:pt idx="9">
                  <c:v>299.90100000000001</c:v>
                </c:pt>
                <c:pt idx="10">
                  <c:v>302.05799999999999</c:v>
                </c:pt>
                <c:pt idx="11">
                  <c:v>710.447</c:v>
                </c:pt>
                <c:pt idx="12">
                  <c:v>1053.7429999999999</c:v>
                </c:pt>
                <c:pt idx="13">
                  <c:v>1922.865</c:v>
                </c:pt>
                <c:pt idx="14">
                  <c:v>1138.373</c:v>
                </c:pt>
                <c:pt idx="15">
                  <c:v>302.78800000000001</c:v>
                </c:pt>
                <c:pt idx="16">
                  <c:v>247.26300000000001</c:v>
                </c:pt>
                <c:pt idx="17">
                  <c:v>324.226</c:v>
                </c:pt>
                <c:pt idx="18">
                  <c:v>507.57799999999997</c:v>
                </c:pt>
                <c:pt idx="19">
                  <c:v>464.69600000000003</c:v>
                </c:pt>
                <c:pt idx="20">
                  <c:v>375.85500000000002</c:v>
                </c:pt>
                <c:pt idx="21">
                  <c:v>309.32600000000002</c:v>
                </c:pt>
                <c:pt idx="22">
                  <c:v>298.56</c:v>
                </c:pt>
                <c:pt idx="23">
                  <c:v>392.78699999999998</c:v>
                </c:pt>
                <c:pt idx="24">
                  <c:v>645.40099999999995</c:v>
                </c:pt>
                <c:pt idx="25">
                  <c:v>2143.826</c:v>
                </c:pt>
                <c:pt idx="26">
                  <c:v>3739.1129999999998</c:v>
                </c:pt>
                <c:pt idx="27">
                  <c:v>1897.135</c:v>
                </c:pt>
                <c:pt idx="28">
                  <c:v>560.53</c:v>
                </c:pt>
                <c:pt idx="29">
                  <c:v>434.24599999999998</c:v>
                </c:pt>
                <c:pt idx="30">
                  <c:v>421.39499999999998</c:v>
                </c:pt>
                <c:pt idx="31">
                  <c:v>449.589</c:v>
                </c:pt>
                <c:pt idx="32">
                  <c:v>385.25400000000002</c:v>
                </c:pt>
                <c:pt idx="33">
                  <c:v>384.07799999999997</c:v>
                </c:pt>
                <c:pt idx="34">
                  <c:v>378.59500000000003</c:v>
                </c:pt>
                <c:pt idx="35">
                  <c:v>619.55799999999999</c:v>
                </c:pt>
                <c:pt idx="36">
                  <c:v>786.822</c:v>
                </c:pt>
                <c:pt idx="37">
                  <c:v>2784.08</c:v>
                </c:pt>
                <c:pt idx="38">
                  <c:v>2628.3560000000002</c:v>
                </c:pt>
                <c:pt idx="39">
                  <c:v>1558.4459999999999</c:v>
                </c:pt>
                <c:pt idx="40">
                  <c:v>450.23</c:v>
                </c:pt>
                <c:pt idx="41">
                  <c:v>318.73599999999999</c:v>
                </c:pt>
                <c:pt idx="42">
                  <c:v>391.346</c:v>
                </c:pt>
                <c:pt idx="43">
                  <c:v>455.91699999999997</c:v>
                </c:pt>
                <c:pt idx="44">
                  <c:v>369.30700000000002</c:v>
                </c:pt>
                <c:pt idx="45">
                  <c:v>341.35399999999998</c:v>
                </c:pt>
                <c:pt idx="46">
                  <c:v>371.32600000000002</c:v>
                </c:pt>
                <c:pt idx="47">
                  <c:v>519.25099999999998</c:v>
                </c:pt>
                <c:pt idx="48">
                  <c:v>734.19100000000003</c:v>
                </c:pt>
                <c:pt idx="49">
                  <c:v>1008.268</c:v>
                </c:pt>
                <c:pt idx="50">
                  <c:v>2610.375</c:v>
                </c:pt>
                <c:pt idx="51">
                  <c:v>888.51400000000001</c:v>
                </c:pt>
                <c:pt idx="52">
                  <c:v>404.02800000000002</c:v>
                </c:pt>
                <c:pt idx="53">
                  <c:v>292.81299999999999</c:v>
                </c:pt>
                <c:pt idx="54">
                  <c:v>450.42700000000002</c:v>
                </c:pt>
                <c:pt idx="55">
                  <c:v>471.19099999999997</c:v>
                </c:pt>
                <c:pt idx="56">
                  <c:v>400.73599999999999</c:v>
                </c:pt>
                <c:pt idx="57">
                  <c:v>387.55</c:v>
                </c:pt>
                <c:pt idx="58">
                  <c:v>325.36599999999999</c:v>
                </c:pt>
                <c:pt idx="59">
                  <c:v>486.76600000000002</c:v>
                </c:pt>
                <c:pt idx="60">
                  <c:v>1095.442</c:v>
                </c:pt>
                <c:pt idx="61">
                  <c:v>2292.7530000000002</c:v>
                </c:pt>
                <c:pt idx="62">
                  <c:v>5047.3869999999997</c:v>
                </c:pt>
                <c:pt idx="63">
                  <c:v>3847.6390000000001</c:v>
                </c:pt>
                <c:pt idx="64">
                  <c:v>897.95500000000004</c:v>
                </c:pt>
                <c:pt idx="65">
                  <c:v>551.53200000000004</c:v>
                </c:pt>
              </c:numCache>
            </c:numRef>
          </c:yVal>
          <c:smooth val="1"/>
          <c:extLst>
            <c:ext xmlns:c16="http://schemas.microsoft.com/office/drawing/2014/chart" uri="{C3380CC4-5D6E-409C-BE32-E72D297353CC}">
              <c16:uniqueId val="{00000013-3E33-41DC-92BE-7E7E4942E3BC}"/>
            </c:ext>
          </c:extLst>
        </c:ser>
        <c:ser>
          <c:idx val="19"/>
          <c:order val="16"/>
          <c:tx>
            <c:strRef>
              <c:f>RunInformation!$G$22</c:f>
              <c:strCache>
                <c:ptCount val="1"/>
                <c:pt idx="0">
                  <c:v>2007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Comparison!$AO$4:$AO$69</c:f>
              <c:numCache>
                <c:formatCode>0.00</c:formatCode>
                <c:ptCount val="66"/>
                <c:pt idx="0">
                  <c:v>610.00699999999995</c:v>
                </c:pt>
                <c:pt idx="1">
                  <c:v>1844.547</c:v>
                </c:pt>
                <c:pt idx="2">
                  <c:v>1113.6289999999999</c:v>
                </c:pt>
                <c:pt idx="3">
                  <c:v>241.458</c:v>
                </c:pt>
                <c:pt idx="4">
                  <c:v>236.334</c:v>
                </c:pt>
                <c:pt idx="5">
                  <c:v>277.58100000000002</c:v>
                </c:pt>
                <c:pt idx="6">
                  <c:v>496.31900000000002</c:v>
                </c:pt>
                <c:pt idx="7">
                  <c:v>457.303</c:v>
                </c:pt>
                <c:pt idx="8">
                  <c:v>369.06900000000002</c:v>
                </c:pt>
                <c:pt idx="9">
                  <c:v>301.774</c:v>
                </c:pt>
                <c:pt idx="10">
                  <c:v>277.26799999999997</c:v>
                </c:pt>
                <c:pt idx="11">
                  <c:v>375.32799999999997</c:v>
                </c:pt>
                <c:pt idx="12">
                  <c:v>592.58799999999997</c:v>
                </c:pt>
                <c:pt idx="13">
                  <c:v>2034.6890000000001</c:v>
                </c:pt>
                <c:pt idx="14">
                  <c:v>3703.0410000000002</c:v>
                </c:pt>
                <c:pt idx="15">
                  <c:v>1981.8630000000001</c:v>
                </c:pt>
                <c:pt idx="16">
                  <c:v>575.08699999999999</c:v>
                </c:pt>
                <c:pt idx="17">
                  <c:v>433.99400000000003</c:v>
                </c:pt>
                <c:pt idx="18">
                  <c:v>420.54</c:v>
                </c:pt>
                <c:pt idx="19">
                  <c:v>445.60899999999998</c:v>
                </c:pt>
                <c:pt idx="20">
                  <c:v>387.86200000000002</c:v>
                </c:pt>
                <c:pt idx="21">
                  <c:v>379.40100000000001</c:v>
                </c:pt>
                <c:pt idx="22">
                  <c:v>392.89499999999998</c:v>
                </c:pt>
                <c:pt idx="23">
                  <c:v>616.65499999999997</c:v>
                </c:pt>
                <c:pt idx="24">
                  <c:v>782.29399999999998</c:v>
                </c:pt>
                <c:pt idx="25">
                  <c:v>2788.9690000000001</c:v>
                </c:pt>
                <c:pt idx="26">
                  <c:v>2633.3440000000001</c:v>
                </c:pt>
                <c:pt idx="27">
                  <c:v>1564.4359999999999</c:v>
                </c:pt>
                <c:pt idx="28">
                  <c:v>452.01499999999999</c:v>
                </c:pt>
                <c:pt idx="29">
                  <c:v>319.08100000000002</c:v>
                </c:pt>
                <c:pt idx="30">
                  <c:v>391.68900000000002</c:v>
                </c:pt>
                <c:pt idx="31">
                  <c:v>455.61200000000002</c:v>
                </c:pt>
                <c:pt idx="32">
                  <c:v>368.45400000000001</c:v>
                </c:pt>
                <c:pt idx="33">
                  <c:v>340.39699999999999</c:v>
                </c:pt>
                <c:pt idx="34">
                  <c:v>370.16</c:v>
                </c:pt>
                <c:pt idx="35">
                  <c:v>517.71500000000003</c:v>
                </c:pt>
                <c:pt idx="36">
                  <c:v>732.20500000000004</c:v>
                </c:pt>
                <c:pt idx="37">
                  <c:v>1007.205</c:v>
                </c:pt>
                <c:pt idx="38">
                  <c:v>2610.826</c:v>
                </c:pt>
                <c:pt idx="39">
                  <c:v>887.95899999999995</c:v>
                </c:pt>
                <c:pt idx="40">
                  <c:v>403.37200000000001</c:v>
                </c:pt>
                <c:pt idx="41">
                  <c:v>292.23</c:v>
                </c:pt>
                <c:pt idx="42">
                  <c:v>449.61099999999999</c:v>
                </c:pt>
                <c:pt idx="43">
                  <c:v>470.49799999999999</c:v>
                </c:pt>
                <c:pt idx="44">
                  <c:v>400.173</c:v>
                </c:pt>
                <c:pt idx="45">
                  <c:v>386.87299999999999</c:v>
                </c:pt>
                <c:pt idx="46">
                  <c:v>324.637</c:v>
                </c:pt>
                <c:pt idx="47">
                  <c:v>485.91199999999998</c:v>
                </c:pt>
                <c:pt idx="48">
                  <c:v>1095.442</c:v>
                </c:pt>
                <c:pt idx="49">
                  <c:v>2292.7530000000002</c:v>
                </c:pt>
                <c:pt idx="50">
                  <c:v>5047.3869999999997</c:v>
                </c:pt>
                <c:pt idx="51">
                  <c:v>3847.6390000000001</c:v>
                </c:pt>
                <c:pt idx="52">
                  <c:v>897.95500000000004</c:v>
                </c:pt>
                <c:pt idx="53">
                  <c:v>551.53200000000004</c:v>
                </c:pt>
                <c:pt idx="54">
                  <c:v>619.63</c:v>
                </c:pt>
                <c:pt idx="55">
                  <c:v>593.21900000000005</c:v>
                </c:pt>
                <c:pt idx="56">
                  <c:v>450.358</c:v>
                </c:pt>
                <c:pt idx="57">
                  <c:v>440.334</c:v>
                </c:pt>
                <c:pt idx="58">
                  <c:v>400.67599999999999</c:v>
                </c:pt>
                <c:pt idx="59">
                  <c:v>558.57299999999998</c:v>
                </c:pt>
                <c:pt idx="60">
                  <c:v>1201.6279999999999</c:v>
                </c:pt>
                <c:pt idx="61">
                  <c:v>1394.6189999999999</c:v>
                </c:pt>
                <c:pt idx="62">
                  <c:v>434.80900000000003</c:v>
                </c:pt>
                <c:pt idx="63">
                  <c:v>91.878</c:v>
                </c:pt>
                <c:pt idx="64">
                  <c:v>134.38499999999999</c:v>
                </c:pt>
                <c:pt idx="65">
                  <c:v>178.24600000000001</c:v>
                </c:pt>
              </c:numCache>
            </c:numRef>
          </c:yVal>
          <c:smooth val="1"/>
          <c:extLst>
            <c:ext xmlns:c16="http://schemas.microsoft.com/office/drawing/2014/chart" uri="{C3380CC4-5D6E-409C-BE32-E72D297353CC}">
              <c16:uniqueId val="{00000014-3E33-41DC-92BE-7E7E4942E3BC}"/>
            </c:ext>
          </c:extLst>
        </c:ser>
        <c:ser>
          <c:idx val="20"/>
          <c:order val="17"/>
          <c:tx>
            <c:strRef>
              <c:f>RunInformation!$G$23</c:f>
              <c:strCache>
                <c:ptCount val="1"/>
                <c:pt idx="0">
                  <c:v>2008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Comparison!$AP$4:$AP$69</c:f>
              <c:numCache>
                <c:formatCode>0.00</c:formatCode>
                <c:ptCount val="66"/>
                <c:pt idx="0">
                  <c:v>401.88400000000001</c:v>
                </c:pt>
                <c:pt idx="1">
                  <c:v>890.39400000000001</c:v>
                </c:pt>
                <c:pt idx="2">
                  <c:v>1704.3889999999999</c:v>
                </c:pt>
                <c:pt idx="3">
                  <c:v>637.19200000000001</c:v>
                </c:pt>
                <c:pt idx="4">
                  <c:v>277.10599999999999</c:v>
                </c:pt>
                <c:pt idx="5">
                  <c:v>246.22</c:v>
                </c:pt>
                <c:pt idx="6">
                  <c:v>307.81599999999997</c:v>
                </c:pt>
                <c:pt idx="7">
                  <c:v>354.15</c:v>
                </c:pt>
                <c:pt idx="8">
                  <c:v>313.654</c:v>
                </c:pt>
                <c:pt idx="9">
                  <c:v>302.19600000000003</c:v>
                </c:pt>
                <c:pt idx="10">
                  <c:v>297.70299999999997</c:v>
                </c:pt>
                <c:pt idx="11">
                  <c:v>511.00599999999997</c:v>
                </c:pt>
                <c:pt idx="12">
                  <c:v>648.50400000000002</c:v>
                </c:pt>
                <c:pt idx="13">
                  <c:v>2509.9389999999999</c:v>
                </c:pt>
                <c:pt idx="14">
                  <c:v>2486.48</c:v>
                </c:pt>
                <c:pt idx="15">
                  <c:v>1503.76</c:v>
                </c:pt>
                <c:pt idx="16">
                  <c:v>418.69400000000002</c:v>
                </c:pt>
                <c:pt idx="17">
                  <c:v>289.76299999999998</c:v>
                </c:pt>
                <c:pt idx="18">
                  <c:v>364.38099999999997</c:v>
                </c:pt>
                <c:pt idx="19">
                  <c:v>431.15199999999999</c:v>
                </c:pt>
                <c:pt idx="20">
                  <c:v>349.98700000000002</c:v>
                </c:pt>
                <c:pt idx="21">
                  <c:v>319.32299999999998</c:v>
                </c:pt>
                <c:pt idx="22">
                  <c:v>362.37599999999998</c:v>
                </c:pt>
                <c:pt idx="23">
                  <c:v>498.28100000000001</c:v>
                </c:pt>
                <c:pt idx="24">
                  <c:v>724.90899999999999</c:v>
                </c:pt>
                <c:pt idx="25">
                  <c:v>1037.5060000000001</c:v>
                </c:pt>
                <c:pt idx="26">
                  <c:v>2589.6149999999998</c:v>
                </c:pt>
                <c:pt idx="27">
                  <c:v>834.846</c:v>
                </c:pt>
                <c:pt idx="28">
                  <c:v>385.81599999999997</c:v>
                </c:pt>
                <c:pt idx="29">
                  <c:v>282.303</c:v>
                </c:pt>
                <c:pt idx="30">
                  <c:v>442.48899999999998</c:v>
                </c:pt>
                <c:pt idx="31">
                  <c:v>459.01400000000001</c:v>
                </c:pt>
                <c:pt idx="32">
                  <c:v>394.65499999999997</c:v>
                </c:pt>
                <c:pt idx="33">
                  <c:v>374.51299999999998</c:v>
                </c:pt>
                <c:pt idx="34">
                  <c:v>317.94499999999999</c:v>
                </c:pt>
                <c:pt idx="35">
                  <c:v>482.63200000000001</c:v>
                </c:pt>
                <c:pt idx="36">
                  <c:v>1133.3789999999999</c:v>
                </c:pt>
                <c:pt idx="37">
                  <c:v>2381.11</c:v>
                </c:pt>
                <c:pt idx="38">
                  <c:v>5096.2110000000002</c:v>
                </c:pt>
                <c:pt idx="39">
                  <c:v>3722.5149999999999</c:v>
                </c:pt>
                <c:pt idx="40">
                  <c:v>854.55</c:v>
                </c:pt>
                <c:pt idx="41">
                  <c:v>543.077</c:v>
                </c:pt>
                <c:pt idx="42">
                  <c:v>619.36099999999999</c:v>
                </c:pt>
                <c:pt idx="43">
                  <c:v>582.11699999999996</c:v>
                </c:pt>
                <c:pt idx="44">
                  <c:v>445.786</c:v>
                </c:pt>
                <c:pt idx="45">
                  <c:v>436.65800000000002</c:v>
                </c:pt>
                <c:pt idx="46">
                  <c:v>397.52800000000002</c:v>
                </c:pt>
                <c:pt idx="47">
                  <c:v>575.77800000000002</c:v>
                </c:pt>
                <c:pt idx="48">
                  <c:v>1201.6279999999999</c:v>
                </c:pt>
                <c:pt idx="49">
                  <c:v>1394.6189999999999</c:v>
                </c:pt>
                <c:pt idx="50">
                  <c:v>434.80900000000003</c:v>
                </c:pt>
                <c:pt idx="51">
                  <c:v>91.878</c:v>
                </c:pt>
                <c:pt idx="52">
                  <c:v>134.38499999999999</c:v>
                </c:pt>
                <c:pt idx="53">
                  <c:v>178.24600000000001</c:v>
                </c:pt>
                <c:pt idx="54">
                  <c:v>256.65100000000001</c:v>
                </c:pt>
                <c:pt idx="55">
                  <c:v>323.726</c:v>
                </c:pt>
                <c:pt idx="56">
                  <c:v>299.24099999999999</c:v>
                </c:pt>
                <c:pt idx="57">
                  <c:v>274.774</c:v>
                </c:pt>
                <c:pt idx="58">
                  <c:v>273.108</c:v>
                </c:pt>
                <c:pt idx="59">
                  <c:v>359.94900000000001</c:v>
                </c:pt>
                <c:pt idx="60">
                  <c:v>355.863</c:v>
                </c:pt>
                <c:pt idx="61">
                  <c:v>772.79899999999998</c:v>
                </c:pt>
                <c:pt idx="62">
                  <c:v>1249.895</c:v>
                </c:pt>
                <c:pt idx="63">
                  <c:v>282.649</c:v>
                </c:pt>
                <c:pt idx="64">
                  <c:v>214.749</c:v>
                </c:pt>
                <c:pt idx="65">
                  <c:v>473.49400000000003</c:v>
                </c:pt>
              </c:numCache>
            </c:numRef>
          </c:yVal>
          <c:smooth val="1"/>
          <c:extLst>
            <c:ext xmlns:c16="http://schemas.microsoft.com/office/drawing/2014/chart" uri="{C3380CC4-5D6E-409C-BE32-E72D297353CC}">
              <c16:uniqueId val="{00000015-3E33-41DC-92BE-7E7E4942E3BC}"/>
            </c:ext>
          </c:extLst>
        </c:ser>
        <c:ser>
          <c:idx val="21"/>
          <c:order val="18"/>
          <c:tx>
            <c:strRef>
              <c:f>RunInformation!$G$24</c:f>
              <c:strCache>
                <c:ptCount val="1"/>
                <c:pt idx="0">
                  <c:v>2009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Comparison!$AQ$4:$AQ$69</c:f>
              <c:numCache>
                <c:formatCode>0.00</c:formatCode>
                <c:ptCount val="66"/>
                <c:pt idx="0">
                  <c:v>566.44299999999998</c:v>
                </c:pt>
                <c:pt idx="1">
                  <c:v>1969.376</c:v>
                </c:pt>
                <c:pt idx="2">
                  <c:v>1616.231</c:v>
                </c:pt>
                <c:pt idx="3">
                  <c:v>753.86699999999996</c:v>
                </c:pt>
                <c:pt idx="4">
                  <c:v>283.21199999999999</c:v>
                </c:pt>
                <c:pt idx="5">
                  <c:v>201.38300000000001</c:v>
                </c:pt>
                <c:pt idx="6">
                  <c:v>320.89499999999998</c:v>
                </c:pt>
                <c:pt idx="7">
                  <c:v>395.43599999999998</c:v>
                </c:pt>
                <c:pt idx="8">
                  <c:v>324.53199999999998</c:v>
                </c:pt>
                <c:pt idx="9">
                  <c:v>288.601</c:v>
                </c:pt>
                <c:pt idx="10">
                  <c:v>318.762</c:v>
                </c:pt>
                <c:pt idx="11">
                  <c:v>459.53899999999999</c:v>
                </c:pt>
                <c:pt idx="12">
                  <c:v>633.83299999999997</c:v>
                </c:pt>
                <c:pt idx="13">
                  <c:v>900.84799999999996</c:v>
                </c:pt>
                <c:pt idx="14">
                  <c:v>2517.998</c:v>
                </c:pt>
                <c:pt idx="15">
                  <c:v>848.20600000000002</c:v>
                </c:pt>
                <c:pt idx="16">
                  <c:v>377.00599999999997</c:v>
                </c:pt>
                <c:pt idx="17">
                  <c:v>270.52999999999997</c:v>
                </c:pt>
                <c:pt idx="18">
                  <c:v>429.27699999999999</c:v>
                </c:pt>
                <c:pt idx="19">
                  <c:v>451.214</c:v>
                </c:pt>
                <c:pt idx="20">
                  <c:v>385.19600000000003</c:v>
                </c:pt>
                <c:pt idx="21">
                  <c:v>369.79599999999999</c:v>
                </c:pt>
                <c:pt idx="22">
                  <c:v>319.928</c:v>
                </c:pt>
                <c:pt idx="23">
                  <c:v>472.16399999999999</c:v>
                </c:pt>
                <c:pt idx="24">
                  <c:v>1115.6220000000001</c:v>
                </c:pt>
                <c:pt idx="25">
                  <c:v>2363.3270000000002</c:v>
                </c:pt>
                <c:pt idx="26">
                  <c:v>5092.241</c:v>
                </c:pt>
                <c:pt idx="27">
                  <c:v>3725.4189999999999</c:v>
                </c:pt>
                <c:pt idx="28">
                  <c:v>855.35400000000004</c:v>
                </c:pt>
                <c:pt idx="29">
                  <c:v>542.178</c:v>
                </c:pt>
                <c:pt idx="30">
                  <c:v>618.51300000000003</c:v>
                </c:pt>
                <c:pt idx="31">
                  <c:v>580.75300000000004</c:v>
                </c:pt>
                <c:pt idx="32">
                  <c:v>444.51100000000002</c:v>
                </c:pt>
                <c:pt idx="33">
                  <c:v>434.91</c:v>
                </c:pt>
                <c:pt idx="34">
                  <c:v>395.76400000000001</c:v>
                </c:pt>
                <c:pt idx="35">
                  <c:v>573.64700000000005</c:v>
                </c:pt>
                <c:pt idx="36">
                  <c:v>1199.45</c:v>
                </c:pt>
                <c:pt idx="37">
                  <c:v>1393.028</c:v>
                </c:pt>
                <c:pt idx="38">
                  <c:v>433.62599999999998</c:v>
                </c:pt>
                <c:pt idx="39">
                  <c:v>90.951999999999998</c:v>
                </c:pt>
                <c:pt idx="40">
                  <c:v>133.43199999999999</c:v>
                </c:pt>
                <c:pt idx="41">
                  <c:v>177.41200000000001</c:v>
                </c:pt>
                <c:pt idx="42">
                  <c:v>255.62899999999999</c:v>
                </c:pt>
                <c:pt idx="43">
                  <c:v>322.84399999999999</c:v>
                </c:pt>
                <c:pt idx="44">
                  <c:v>298.51400000000001</c:v>
                </c:pt>
                <c:pt idx="45">
                  <c:v>273.959</c:v>
                </c:pt>
                <c:pt idx="46">
                  <c:v>272.22800000000001</c:v>
                </c:pt>
                <c:pt idx="47">
                  <c:v>359.012</c:v>
                </c:pt>
                <c:pt idx="48">
                  <c:v>355.863</c:v>
                </c:pt>
                <c:pt idx="49">
                  <c:v>772.79899999999998</c:v>
                </c:pt>
                <c:pt idx="50">
                  <c:v>1249.895</c:v>
                </c:pt>
                <c:pt idx="51">
                  <c:v>282.649</c:v>
                </c:pt>
                <c:pt idx="52">
                  <c:v>214.749</c:v>
                </c:pt>
                <c:pt idx="53">
                  <c:v>473.49400000000003</c:v>
                </c:pt>
                <c:pt idx="54">
                  <c:v>576.46100000000001</c:v>
                </c:pt>
                <c:pt idx="55">
                  <c:v>493.03100000000001</c:v>
                </c:pt>
                <c:pt idx="56">
                  <c:v>339.197</c:v>
                </c:pt>
                <c:pt idx="57">
                  <c:v>283.255</c:v>
                </c:pt>
                <c:pt idx="58">
                  <c:v>275.98200000000003</c:v>
                </c:pt>
                <c:pt idx="59">
                  <c:v>452.24900000000002</c:v>
                </c:pt>
                <c:pt idx="60">
                  <c:v>657.45699999999999</c:v>
                </c:pt>
                <c:pt idx="61">
                  <c:v>1682.289</c:v>
                </c:pt>
                <c:pt idx="62">
                  <c:v>3020.59</c:v>
                </c:pt>
                <c:pt idx="63">
                  <c:v>1072.2270000000001</c:v>
                </c:pt>
                <c:pt idx="64">
                  <c:v>433.19099999999997</c:v>
                </c:pt>
                <c:pt idx="65">
                  <c:v>450.52499999999998</c:v>
                </c:pt>
              </c:numCache>
            </c:numRef>
          </c:yVal>
          <c:smooth val="1"/>
          <c:extLst>
            <c:ext xmlns:c16="http://schemas.microsoft.com/office/drawing/2014/chart" uri="{C3380CC4-5D6E-409C-BE32-E72D297353CC}">
              <c16:uniqueId val="{00000016-3E33-41DC-92BE-7E7E4942E3BC}"/>
            </c:ext>
          </c:extLst>
        </c:ser>
        <c:ser>
          <c:idx val="22"/>
          <c:order val="19"/>
          <c:tx>
            <c:strRef>
              <c:f>RunInformation!$G$25</c:f>
              <c:strCache>
                <c:ptCount val="1"/>
                <c:pt idx="0">
                  <c:v>2010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Comparison!$AR$4:$AR$69</c:f>
              <c:numCache>
                <c:formatCode>0.00</c:formatCode>
                <c:ptCount val="66"/>
                <c:pt idx="0">
                  <c:v>584.89300000000003</c:v>
                </c:pt>
                <c:pt idx="1">
                  <c:v>872.80499999999995</c:v>
                </c:pt>
                <c:pt idx="2">
                  <c:v>2362.7629999999999</c:v>
                </c:pt>
                <c:pt idx="3">
                  <c:v>687.72199999999998</c:v>
                </c:pt>
                <c:pt idx="4">
                  <c:v>369.14499999999998</c:v>
                </c:pt>
                <c:pt idx="5">
                  <c:v>236.26400000000001</c:v>
                </c:pt>
                <c:pt idx="6">
                  <c:v>417.452</c:v>
                </c:pt>
                <c:pt idx="7">
                  <c:v>442.12299999999999</c:v>
                </c:pt>
                <c:pt idx="8">
                  <c:v>376.25</c:v>
                </c:pt>
                <c:pt idx="9">
                  <c:v>359.51400000000001</c:v>
                </c:pt>
                <c:pt idx="10">
                  <c:v>295.77800000000002</c:v>
                </c:pt>
                <c:pt idx="11">
                  <c:v>448.27600000000001</c:v>
                </c:pt>
                <c:pt idx="12">
                  <c:v>1030.8399999999999</c:v>
                </c:pt>
                <c:pt idx="13">
                  <c:v>2232.7800000000002</c:v>
                </c:pt>
                <c:pt idx="14">
                  <c:v>5033.0860000000002</c:v>
                </c:pt>
                <c:pt idx="15">
                  <c:v>3836.29</c:v>
                </c:pt>
                <c:pt idx="16">
                  <c:v>882.83199999999999</c:v>
                </c:pt>
                <c:pt idx="17">
                  <c:v>535.98699999999997</c:v>
                </c:pt>
                <c:pt idx="18">
                  <c:v>603.96600000000001</c:v>
                </c:pt>
                <c:pt idx="19">
                  <c:v>580.52599999999995</c:v>
                </c:pt>
                <c:pt idx="20">
                  <c:v>440.35399999999998</c:v>
                </c:pt>
                <c:pt idx="21">
                  <c:v>428.18400000000003</c:v>
                </c:pt>
                <c:pt idx="22">
                  <c:v>403.60399999999998</c:v>
                </c:pt>
                <c:pt idx="23">
                  <c:v>564.54300000000001</c:v>
                </c:pt>
                <c:pt idx="24">
                  <c:v>1195.5129999999999</c:v>
                </c:pt>
                <c:pt idx="25">
                  <c:v>1390.9110000000001</c:v>
                </c:pt>
                <c:pt idx="26">
                  <c:v>432.45800000000003</c:v>
                </c:pt>
                <c:pt idx="27">
                  <c:v>91.266999999999996</c:v>
                </c:pt>
                <c:pt idx="28">
                  <c:v>132.34200000000001</c:v>
                </c:pt>
                <c:pt idx="29">
                  <c:v>174.79400000000001</c:v>
                </c:pt>
                <c:pt idx="30">
                  <c:v>253.476</c:v>
                </c:pt>
                <c:pt idx="31">
                  <c:v>320.28100000000001</c:v>
                </c:pt>
                <c:pt idx="32">
                  <c:v>295.78199999999998</c:v>
                </c:pt>
                <c:pt idx="33">
                  <c:v>270.71699999999998</c:v>
                </c:pt>
                <c:pt idx="34">
                  <c:v>268.73</c:v>
                </c:pt>
                <c:pt idx="35">
                  <c:v>355.065</c:v>
                </c:pt>
                <c:pt idx="36">
                  <c:v>352.37</c:v>
                </c:pt>
                <c:pt idx="37">
                  <c:v>771.05499999999995</c:v>
                </c:pt>
                <c:pt idx="38">
                  <c:v>1248.519</c:v>
                </c:pt>
                <c:pt idx="39">
                  <c:v>280.95999999999998</c:v>
                </c:pt>
                <c:pt idx="40">
                  <c:v>213.01300000000001</c:v>
                </c:pt>
                <c:pt idx="41">
                  <c:v>471.25700000000001</c:v>
                </c:pt>
                <c:pt idx="42">
                  <c:v>574.54200000000003</c:v>
                </c:pt>
                <c:pt idx="43">
                  <c:v>491.33699999999999</c:v>
                </c:pt>
                <c:pt idx="44">
                  <c:v>337.70800000000003</c:v>
                </c:pt>
                <c:pt idx="45">
                  <c:v>281.50299999999999</c:v>
                </c:pt>
                <c:pt idx="46">
                  <c:v>274.173</c:v>
                </c:pt>
                <c:pt idx="47">
                  <c:v>450.19400000000002</c:v>
                </c:pt>
                <c:pt idx="48">
                  <c:v>657.45699999999999</c:v>
                </c:pt>
                <c:pt idx="49">
                  <c:v>1682.289</c:v>
                </c:pt>
                <c:pt idx="50">
                  <c:v>3020.59</c:v>
                </c:pt>
                <c:pt idx="51">
                  <c:v>1072.2270000000001</c:v>
                </c:pt>
                <c:pt idx="52">
                  <c:v>433.19099999999997</c:v>
                </c:pt>
                <c:pt idx="53">
                  <c:v>450.52499999999998</c:v>
                </c:pt>
                <c:pt idx="54">
                  <c:v>666.36599999999999</c:v>
                </c:pt>
                <c:pt idx="55">
                  <c:v>483.72699999999998</c:v>
                </c:pt>
                <c:pt idx="56">
                  <c:v>372.16699999999997</c:v>
                </c:pt>
                <c:pt idx="57">
                  <c:v>347.53699999999998</c:v>
                </c:pt>
                <c:pt idx="58">
                  <c:v>438.45400000000001</c:v>
                </c:pt>
                <c:pt idx="59">
                  <c:v>659.32299999999998</c:v>
                </c:pt>
                <c:pt idx="60">
                  <c:v>710.06100000000004</c:v>
                </c:pt>
                <c:pt idx="61">
                  <c:v>1393.509</c:v>
                </c:pt>
                <c:pt idx="62">
                  <c:v>2231.538</c:v>
                </c:pt>
                <c:pt idx="63">
                  <c:v>841.10799999999995</c:v>
                </c:pt>
                <c:pt idx="64">
                  <c:v>271.77199999999999</c:v>
                </c:pt>
                <c:pt idx="65">
                  <c:v>262.13200000000001</c:v>
                </c:pt>
              </c:numCache>
            </c:numRef>
          </c:yVal>
          <c:smooth val="1"/>
          <c:extLst>
            <c:ext xmlns:c16="http://schemas.microsoft.com/office/drawing/2014/chart" uri="{C3380CC4-5D6E-409C-BE32-E72D297353CC}">
              <c16:uniqueId val="{00000017-3E33-41DC-92BE-7E7E4942E3BC}"/>
            </c:ext>
          </c:extLst>
        </c:ser>
        <c:ser>
          <c:idx val="23"/>
          <c:order val="20"/>
          <c:tx>
            <c:strRef>
              <c:f>RunInformation!$G$26</c:f>
              <c:strCache>
                <c:ptCount val="1"/>
                <c:pt idx="0">
                  <c:v>2011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Comparison!$AS$4:$AS$69</c:f>
              <c:numCache>
                <c:formatCode>0.00</c:formatCode>
                <c:ptCount val="66"/>
                <c:pt idx="0">
                  <c:v>630.26099999999997</c:v>
                </c:pt>
                <c:pt idx="1">
                  <c:v>1222.3810000000001</c:v>
                </c:pt>
                <c:pt idx="2">
                  <c:v>2649.529</c:v>
                </c:pt>
                <c:pt idx="3">
                  <c:v>1369.769</c:v>
                </c:pt>
                <c:pt idx="4">
                  <c:v>459.84100000000001</c:v>
                </c:pt>
                <c:pt idx="5">
                  <c:v>314.71699999999998</c:v>
                </c:pt>
                <c:pt idx="6">
                  <c:v>463.00599999999997</c:v>
                </c:pt>
                <c:pt idx="7">
                  <c:v>469.19200000000001</c:v>
                </c:pt>
                <c:pt idx="8">
                  <c:v>358.75400000000002</c:v>
                </c:pt>
                <c:pt idx="9">
                  <c:v>336.709</c:v>
                </c:pt>
                <c:pt idx="10">
                  <c:v>301.35199999999998</c:v>
                </c:pt>
                <c:pt idx="11">
                  <c:v>437.25299999999999</c:v>
                </c:pt>
                <c:pt idx="12">
                  <c:v>986.06299999999999</c:v>
                </c:pt>
                <c:pt idx="13">
                  <c:v>1244.4970000000001</c:v>
                </c:pt>
                <c:pt idx="14">
                  <c:v>389.79399999999998</c:v>
                </c:pt>
                <c:pt idx="15">
                  <c:v>54.658000000000001</c:v>
                </c:pt>
                <c:pt idx="16">
                  <c:v>98.566999999999993</c:v>
                </c:pt>
                <c:pt idx="17">
                  <c:v>138.42099999999999</c:v>
                </c:pt>
                <c:pt idx="18">
                  <c:v>216.589</c:v>
                </c:pt>
                <c:pt idx="19">
                  <c:v>284.73599999999999</c:v>
                </c:pt>
                <c:pt idx="20">
                  <c:v>268.91699999999997</c:v>
                </c:pt>
                <c:pt idx="21">
                  <c:v>234.51300000000001</c:v>
                </c:pt>
                <c:pt idx="22">
                  <c:v>255.82400000000001</c:v>
                </c:pt>
                <c:pt idx="23">
                  <c:v>323.22800000000001</c:v>
                </c:pt>
                <c:pt idx="24">
                  <c:v>314.41399999999999</c:v>
                </c:pt>
                <c:pt idx="25">
                  <c:v>729.20899999999995</c:v>
                </c:pt>
                <c:pt idx="26">
                  <c:v>1229.5550000000001</c:v>
                </c:pt>
                <c:pt idx="27">
                  <c:v>272.86900000000003</c:v>
                </c:pt>
                <c:pt idx="28">
                  <c:v>204.35599999999999</c:v>
                </c:pt>
                <c:pt idx="29">
                  <c:v>458.82</c:v>
                </c:pt>
                <c:pt idx="30">
                  <c:v>561.97400000000005</c:v>
                </c:pt>
                <c:pt idx="31">
                  <c:v>479.81599999999997</c:v>
                </c:pt>
                <c:pt idx="32">
                  <c:v>327.90199999999999</c:v>
                </c:pt>
                <c:pt idx="33">
                  <c:v>270.33199999999999</c:v>
                </c:pt>
                <c:pt idx="34">
                  <c:v>262.916</c:v>
                </c:pt>
                <c:pt idx="35">
                  <c:v>436.95299999999997</c:v>
                </c:pt>
                <c:pt idx="36">
                  <c:v>640.91800000000001</c:v>
                </c:pt>
                <c:pt idx="37">
                  <c:v>1668.328</c:v>
                </c:pt>
                <c:pt idx="38">
                  <c:v>3012.05</c:v>
                </c:pt>
                <c:pt idx="39">
                  <c:v>1067.087</c:v>
                </c:pt>
                <c:pt idx="40">
                  <c:v>429.14600000000002</c:v>
                </c:pt>
                <c:pt idx="41">
                  <c:v>445.459</c:v>
                </c:pt>
                <c:pt idx="42">
                  <c:v>661.149</c:v>
                </c:pt>
                <c:pt idx="43">
                  <c:v>479.24299999999999</c:v>
                </c:pt>
                <c:pt idx="44">
                  <c:v>368.21</c:v>
                </c:pt>
                <c:pt idx="45">
                  <c:v>342.98500000000001</c:v>
                </c:pt>
                <c:pt idx="46">
                  <c:v>433.28199999999998</c:v>
                </c:pt>
                <c:pt idx="47">
                  <c:v>653.45100000000002</c:v>
                </c:pt>
                <c:pt idx="48">
                  <c:v>710.06100000000004</c:v>
                </c:pt>
                <c:pt idx="49">
                  <c:v>1393.509</c:v>
                </c:pt>
                <c:pt idx="50">
                  <c:v>2231.538</c:v>
                </c:pt>
                <c:pt idx="51">
                  <c:v>841.10799999999995</c:v>
                </c:pt>
                <c:pt idx="52">
                  <c:v>271.77199999999999</c:v>
                </c:pt>
                <c:pt idx="53">
                  <c:v>262.13200000000001</c:v>
                </c:pt>
                <c:pt idx="54">
                  <c:v>384.625</c:v>
                </c:pt>
                <c:pt idx="55">
                  <c:v>402.92399999999998</c:v>
                </c:pt>
                <c:pt idx="56">
                  <c:v>326.19200000000001</c:v>
                </c:pt>
                <c:pt idx="57">
                  <c:v>303.12400000000002</c:v>
                </c:pt>
                <c:pt idx="58">
                  <c:v>334.86099999999999</c:v>
                </c:pt>
                <c:pt idx="59">
                  <c:v>528.96400000000006</c:v>
                </c:pt>
                <c:pt idx="60">
                  <c:v>769.26499999999999</c:v>
                </c:pt>
                <c:pt idx="61">
                  <c:v>2042.3589999999999</c:v>
                </c:pt>
                <c:pt idx="62">
                  <c:v>2547.3960000000002</c:v>
                </c:pt>
                <c:pt idx="63">
                  <c:v>746.89700000000005</c:v>
                </c:pt>
                <c:pt idx="64">
                  <c:v>331.36200000000002</c:v>
                </c:pt>
                <c:pt idx="65">
                  <c:v>372.005</c:v>
                </c:pt>
              </c:numCache>
            </c:numRef>
          </c:yVal>
          <c:smooth val="1"/>
          <c:extLst>
            <c:ext xmlns:c16="http://schemas.microsoft.com/office/drawing/2014/chart" uri="{C3380CC4-5D6E-409C-BE32-E72D297353CC}">
              <c16:uniqueId val="{00000018-3E33-41DC-92BE-7E7E4942E3BC}"/>
            </c:ext>
          </c:extLst>
        </c:ser>
        <c:ser>
          <c:idx val="24"/>
          <c:order val="21"/>
          <c:tx>
            <c:strRef>
              <c:f>RunInformation!$G$27</c:f>
              <c:strCache>
                <c:ptCount val="1"/>
                <c:pt idx="0">
                  <c:v>2012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Comparison!$AT$4:$AT$69</c:f>
              <c:numCache>
                <c:formatCode>0.00</c:formatCode>
                <c:ptCount val="66"/>
                <c:pt idx="0">
                  <c:v>754.52200000000005</c:v>
                </c:pt>
                <c:pt idx="1">
                  <c:v>1565.451</c:v>
                </c:pt>
                <c:pt idx="2">
                  <c:v>582.32000000000005</c:v>
                </c:pt>
                <c:pt idx="3">
                  <c:v>64.531999999999996</c:v>
                </c:pt>
                <c:pt idx="4">
                  <c:v>95.7</c:v>
                </c:pt>
                <c:pt idx="5">
                  <c:v>124.73699999999999</c:v>
                </c:pt>
                <c:pt idx="6">
                  <c:v>216.178</c:v>
                </c:pt>
                <c:pt idx="7">
                  <c:v>282.54399999999998</c:v>
                </c:pt>
                <c:pt idx="8">
                  <c:v>266.36700000000002</c:v>
                </c:pt>
                <c:pt idx="9">
                  <c:v>238.85499999999999</c:v>
                </c:pt>
                <c:pt idx="10">
                  <c:v>236.208</c:v>
                </c:pt>
                <c:pt idx="11">
                  <c:v>319.03500000000003</c:v>
                </c:pt>
                <c:pt idx="12">
                  <c:v>311.053</c:v>
                </c:pt>
                <c:pt idx="13">
                  <c:v>754.13099999999997</c:v>
                </c:pt>
                <c:pt idx="14">
                  <c:v>1242.086</c:v>
                </c:pt>
                <c:pt idx="15">
                  <c:v>268.73200000000003</c:v>
                </c:pt>
                <c:pt idx="16">
                  <c:v>200.578</c:v>
                </c:pt>
                <c:pt idx="17">
                  <c:v>453.18099999999998</c:v>
                </c:pt>
                <c:pt idx="18">
                  <c:v>558.76700000000005</c:v>
                </c:pt>
                <c:pt idx="19">
                  <c:v>477.73500000000001</c:v>
                </c:pt>
                <c:pt idx="20">
                  <c:v>326.38299999999998</c:v>
                </c:pt>
                <c:pt idx="21">
                  <c:v>268.30799999999999</c:v>
                </c:pt>
                <c:pt idx="22">
                  <c:v>273.80500000000001</c:v>
                </c:pt>
                <c:pt idx="23">
                  <c:v>436.52600000000001</c:v>
                </c:pt>
                <c:pt idx="24">
                  <c:v>676.13699999999994</c:v>
                </c:pt>
                <c:pt idx="25">
                  <c:v>1755.817</c:v>
                </c:pt>
                <c:pt idx="26">
                  <c:v>2974.701</c:v>
                </c:pt>
                <c:pt idx="27">
                  <c:v>1031.1759999999999</c:v>
                </c:pt>
                <c:pt idx="28">
                  <c:v>422.73599999999999</c:v>
                </c:pt>
                <c:pt idx="29">
                  <c:v>446.245</c:v>
                </c:pt>
                <c:pt idx="30">
                  <c:v>655.13800000000003</c:v>
                </c:pt>
                <c:pt idx="31">
                  <c:v>470.62200000000001</c:v>
                </c:pt>
                <c:pt idx="32">
                  <c:v>365.23500000000001</c:v>
                </c:pt>
                <c:pt idx="33">
                  <c:v>341.15899999999999</c:v>
                </c:pt>
                <c:pt idx="34">
                  <c:v>436.40300000000002</c:v>
                </c:pt>
                <c:pt idx="35">
                  <c:v>656.779</c:v>
                </c:pt>
                <c:pt idx="36">
                  <c:v>707.74800000000005</c:v>
                </c:pt>
                <c:pt idx="37">
                  <c:v>1452.336</c:v>
                </c:pt>
                <c:pt idx="38">
                  <c:v>2243.3760000000002</c:v>
                </c:pt>
                <c:pt idx="39">
                  <c:v>795.66800000000001</c:v>
                </c:pt>
                <c:pt idx="40">
                  <c:v>265.98099999999999</c:v>
                </c:pt>
                <c:pt idx="41">
                  <c:v>258.33</c:v>
                </c:pt>
                <c:pt idx="42">
                  <c:v>385.96300000000002</c:v>
                </c:pt>
                <c:pt idx="43">
                  <c:v>398.00299999999999</c:v>
                </c:pt>
                <c:pt idx="44">
                  <c:v>324.39699999999999</c:v>
                </c:pt>
                <c:pt idx="45">
                  <c:v>302.46100000000001</c:v>
                </c:pt>
                <c:pt idx="46">
                  <c:v>338.36700000000002</c:v>
                </c:pt>
                <c:pt idx="47">
                  <c:v>527.51700000000005</c:v>
                </c:pt>
                <c:pt idx="48">
                  <c:v>769.26499999999999</c:v>
                </c:pt>
                <c:pt idx="49">
                  <c:v>2042.3589999999999</c:v>
                </c:pt>
                <c:pt idx="50">
                  <c:v>2547.3960000000002</c:v>
                </c:pt>
                <c:pt idx="51">
                  <c:v>746.89700000000005</c:v>
                </c:pt>
                <c:pt idx="52">
                  <c:v>331.36200000000002</c:v>
                </c:pt>
                <c:pt idx="53">
                  <c:v>372.005</c:v>
                </c:pt>
                <c:pt idx="54">
                  <c:v>461.10700000000003</c:v>
                </c:pt>
                <c:pt idx="55">
                  <c:v>445.15199999999999</c:v>
                </c:pt>
                <c:pt idx="56">
                  <c:v>368.54199999999997</c:v>
                </c:pt>
                <c:pt idx="57">
                  <c:v>412.08199999999999</c:v>
                </c:pt>
                <c:pt idx="58">
                  <c:v>544.94399999999996</c:v>
                </c:pt>
                <c:pt idx="59">
                  <c:v>1200.9870000000001</c:v>
                </c:pt>
                <c:pt idx="60">
                  <c:v>1923.2339999999999</c:v>
                </c:pt>
                <c:pt idx="61">
                  <c:v>2501.4810000000002</c:v>
                </c:pt>
                <c:pt idx="62">
                  <c:v>3297.71</c:v>
                </c:pt>
                <c:pt idx="63">
                  <c:v>1176.905</c:v>
                </c:pt>
                <c:pt idx="64">
                  <c:v>488.41399999999999</c:v>
                </c:pt>
                <c:pt idx="65">
                  <c:v>366.82400000000001</c:v>
                </c:pt>
              </c:numCache>
            </c:numRef>
          </c:yVal>
          <c:smooth val="1"/>
          <c:extLst>
            <c:ext xmlns:c16="http://schemas.microsoft.com/office/drawing/2014/chart" uri="{C3380CC4-5D6E-409C-BE32-E72D297353CC}">
              <c16:uniqueId val="{00000019-3E33-41DC-92BE-7E7E4942E3BC}"/>
            </c:ext>
          </c:extLst>
        </c:ser>
        <c:ser>
          <c:idx val="25"/>
          <c:order val="22"/>
          <c:tx>
            <c:strRef>
              <c:f>RunInformation!$G$28</c:f>
              <c:strCache>
                <c:ptCount val="1"/>
                <c:pt idx="0">
                  <c:v>2013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Comparison!$AU$4:$AU$69</c:f>
              <c:numCache>
                <c:formatCode>0.00</c:formatCode>
                <c:ptCount val="66"/>
                <c:pt idx="0">
                  <c:v>499.52600000000001</c:v>
                </c:pt>
                <c:pt idx="1">
                  <c:v>1500.134</c:v>
                </c:pt>
                <c:pt idx="2">
                  <c:v>1758.567</c:v>
                </c:pt>
                <c:pt idx="3">
                  <c:v>367.43200000000002</c:v>
                </c:pt>
                <c:pt idx="4">
                  <c:v>277.072</c:v>
                </c:pt>
                <c:pt idx="5">
                  <c:v>457.00700000000001</c:v>
                </c:pt>
                <c:pt idx="6">
                  <c:v>611.90800000000002</c:v>
                </c:pt>
                <c:pt idx="7">
                  <c:v>518.45000000000005</c:v>
                </c:pt>
                <c:pt idx="8">
                  <c:v>353.88400000000001</c:v>
                </c:pt>
                <c:pt idx="9">
                  <c:v>299.05500000000001</c:v>
                </c:pt>
                <c:pt idx="10">
                  <c:v>291.09199999999998</c:v>
                </c:pt>
                <c:pt idx="11">
                  <c:v>465.995</c:v>
                </c:pt>
                <c:pt idx="12">
                  <c:v>688.12900000000002</c:v>
                </c:pt>
                <c:pt idx="13">
                  <c:v>1757.0119999999999</c:v>
                </c:pt>
                <c:pt idx="14">
                  <c:v>3082.0369999999998</c:v>
                </c:pt>
                <c:pt idx="15">
                  <c:v>1080.9739999999999</c:v>
                </c:pt>
                <c:pt idx="16">
                  <c:v>437.03899999999999</c:v>
                </c:pt>
                <c:pt idx="17">
                  <c:v>452.988</c:v>
                </c:pt>
                <c:pt idx="18">
                  <c:v>670.11900000000003</c:v>
                </c:pt>
                <c:pt idx="19">
                  <c:v>486.315</c:v>
                </c:pt>
                <c:pt idx="20">
                  <c:v>373.36900000000003</c:v>
                </c:pt>
                <c:pt idx="21">
                  <c:v>348.53699999999998</c:v>
                </c:pt>
                <c:pt idx="22">
                  <c:v>458.63</c:v>
                </c:pt>
                <c:pt idx="23">
                  <c:v>667.34</c:v>
                </c:pt>
                <c:pt idx="24">
                  <c:v>719.476</c:v>
                </c:pt>
                <c:pt idx="25">
                  <c:v>1466.356</c:v>
                </c:pt>
                <c:pt idx="26">
                  <c:v>2256.8809999999999</c:v>
                </c:pt>
                <c:pt idx="27">
                  <c:v>804.49</c:v>
                </c:pt>
                <c:pt idx="28">
                  <c:v>270.97199999999998</c:v>
                </c:pt>
                <c:pt idx="29">
                  <c:v>261.75099999999998</c:v>
                </c:pt>
                <c:pt idx="30">
                  <c:v>389.63600000000002</c:v>
                </c:pt>
                <c:pt idx="31">
                  <c:v>400.73500000000001</c:v>
                </c:pt>
                <c:pt idx="32">
                  <c:v>326.16300000000001</c:v>
                </c:pt>
                <c:pt idx="33">
                  <c:v>304.62</c:v>
                </c:pt>
                <c:pt idx="34">
                  <c:v>340.351</c:v>
                </c:pt>
                <c:pt idx="35">
                  <c:v>529.976</c:v>
                </c:pt>
                <c:pt idx="36">
                  <c:v>772.40899999999999</c:v>
                </c:pt>
                <c:pt idx="37">
                  <c:v>2046.5419999999999</c:v>
                </c:pt>
                <c:pt idx="38">
                  <c:v>2551.518</c:v>
                </c:pt>
                <c:pt idx="39">
                  <c:v>747.85</c:v>
                </c:pt>
                <c:pt idx="40">
                  <c:v>331.86599999999999</c:v>
                </c:pt>
                <c:pt idx="41">
                  <c:v>372.596</c:v>
                </c:pt>
                <c:pt idx="42">
                  <c:v>461.88900000000001</c:v>
                </c:pt>
                <c:pt idx="43">
                  <c:v>445.84199999999998</c:v>
                </c:pt>
                <c:pt idx="44">
                  <c:v>369.09500000000003</c:v>
                </c:pt>
                <c:pt idx="45">
                  <c:v>412.68299999999999</c:v>
                </c:pt>
                <c:pt idx="46">
                  <c:v>545.54600000000005</c:v>
                </c:pt>
                <c:pt idx="47">
                  <c:v>1201.934</c:v>
                </c:pt>
                <c:pt idx="48">
                  <c:v>1923.2339999999999</c:v>
                </c:pt>
                <c:pt idx="49">
                  <c:v>2501.4810000000002</c:v>
                </c:pt>
                <c:pt idx="50">
                  <c:v>3297.71</c:v>
                </c:pt>
                <c:pt idx="51">
                  <c:v>1176.905</c:v>
                </c:pt>
                <c:pt idx="52">
                  <c:v>488.41399999999999</c:v>
                </c:pt>
                <c:pt idx="53">
                  <c:v>366.82400000000001</c:v>
                </c:pt>
                <c:pt idx="54">
                  <c:v>546.75699999999995</c:v>
                </c:pt>
                <c:pt idx="55">
                  <c:v>490.48899999999998</c:v>
                </c:pt>
                <c:pt idx="56">
                  <c:v>412.71499999999997</c:v>
                </c:pt>
                <c:pt idx="57">
                  <c:v>379.76299999999998</c:v>
                </c:pt>
                <c:pt idx="58">
                  <c:v>365.56900000000002</c:v>
                </c:pt>
                <c:pt idx="59">
                  <c:v>424.82400000000001</c:v>
                </c:pt>
                <c:pt idx="60">
                  <c:v>482.66699999999997</c:v>
                </c:pt>
                <c:pt idx="61">
                  <c:v>1318.6759999999999</c:v>
                </c:pt>
                <c:pt idx="62">
                  <c:v>974.84400000000005</c:v>
                </c:pt>
                <c:pt idx="63">
                  <c:v>257.78399999999999</c:v>
                </c:pt>
                <c:pt idx="64">
                  <c:v>144.83000000000001</c:v>
                </c:pt>
                <c:pt idx="65">
                  <c:v>169.88499999999999</c:v>
                </c:pt>
              </c:numCache>
            </c:numRef>
          </c:yVal>
          <c:smooth val="1"/>
          <c:extLst>
            <c:ext xmlns:c16="http://schemas.microsoft.com/office/drawing/2014/chart" uri="{C3380CC4-5D6E-409C-BE32-E72D297353CC}">
              <c16:uniqueId val="{0000001A-3E33-41DC-92BE-7E7E4942E3BC}"/>
            </c:ext>
          </c:extLst>
        </c:ser>
        <c:ser>
          <c:idx val="26"/>
          <c:order val="23"/>
          <c:tx>
            <c:strRef>
              <c:f>RunInformation!$G$29</c:f>
              <c:strCache>
                <c:ptCount val="1"/>
                <c:pt idx="0">
                  <c:v>2014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Comparison!$AV$4:$AV$69</c:f>
              <c:numCache>
                <c:formatCode>0.00</c:formatCode>
                <c:ptCount val="66"/>
                <c:pt idx="0">
                  <c:v>542.23800000000006</c:v>
                </c:pt>
                <c:pt idx="1">
                  <c:v>1109.241</c:v>
                </c:pt>
                <c:pt idx="2">
                  <c:v>1683.769</c:v>
                </c:pt>
                <c:pt idx="3">
                  <c:v>317.97199999999998</c:v>
                </c:pt>
                <c:pt idx="4">
                  <c:v>239.69800000000001</c:v>
                </c:pt>
                <c:pt idx="5">
                  <c:v>299.63200000000001</c:v>
                </c:pt>
                <c:pt idx="6">
                  <c:v>580.90599999999995</c:v>
                </c:pt>
                <c:pt idx="7">
                  <c:v>428.66800000000001</c:v>
                </c:pt>
                <c:pt idx="8">
                  <c:v>331.161</c:v>
                </c:pt>
                <c:pt idx="9">
                  <c:v>303.14999999999998</c:v>
                </c:pt>
                <c:pt idx="10">
                  <c:v>390.286</c:v>
                </c:pt>
                <c:pt idx="11">
                  <c:v>601.35299999999995</c:v>
                </c:pt>
                <c:pt idx="12">
                  <c:v>640.63300000000004</c:v>
                </c:pt>
                <c:pt idx="13">
                  <c:v>1269.0319999999999</c:v>
                </c:pt>
                <c:pt idx="14">
                  <c:v>2146.3969999999999</c:v>
                </c:pt>
                <c:pt idx="15">
                  <c:v>817.23299999999995</c:v>
                </c:pt>
                <c:pt idx="16">
                  <c:v>258.024</c:v>
                </c:pt>
                <c:pt idx="17">
                  <c:v>249.44399999999999</c:v>
                </c:pt>
                <c:pt idx="18">
                  <c:v>372.63400000000001</c:v>
                </c:pt>
                <c:pt idx="19">
                  <c:v>392.68799999999999</c:v>
                </c:pt>
                <c:pt idx="20">
                  <c:v>318.21100000000001</c:v>
                </c:pt>
                <c:pt idx="21">
                  <c:v>292.589</c:v>
                </c:pt>
                <c:pt idx="22">
                  <c:v>341.92099999999999</c:v>
                </c:pt>
                <c:pt idx="23">
                  <c:v>518.94399999999996</c:v>
                </c:pt>
                <c:pt idx="24">
                  <c:v>753.17499999999995</c:v>
                </c:pt>
                <c:pt idx="25">
                  <c:v>2026.7929999999999</c:v>
                </c:pt>
                <c:pt idx="26">
                  <c:v>2541.9079999999999</c:v>
                </c:pt>
                <c:pt idx="27">
                  <c:v>747.92100000000005</c:v>
                </c:pt>
                <c:pt idx="28">
                  <c:v>330.98700000000002</c:v>
                </c:pt>
                <c:pt idx="29">
                  <c:v>370.48399999999998</c:v>
                </c:pt>
                <c:pt idx="30">
                  <c:v>460.39600000000002</c:v>
                </c:pt>
                <c:pt idx="31">
                  <c:v>443.87099999999998</c:v>
                </c:pt>
                <c:pt idx="32">
                  <c:v>366.70699999999999</c:v>
                </c:pt>
                <c:pt idx="33">
                  <c:v>409.935</c:v>
                </c:pt>
                <c:pt idx="34">
                  <c:v>542.69299999999998</c:v>
                </c:pt>
                <c:pt idx="35">
                  <c:v>1198.0050000000001</c:v>
                </c:pt>
                <c:pt idx="36">
                  <c:v>1918.336</c:v>
                </c:pt>
                <c:pt idx="37">
                  <c:v>2497.9459999999999</c:v>
                </c:pt>
                <c:pt idx="38">
                  <c:v>3295.1640000000002</c:v>
                </c:pt>
                <c:pt idx="39">
                  <c:v>1175.461</c:v>
                </c:pt>
                <c:pt idx="40">
                  <c:v>487.226</c:v>
                </c:pt>
                <c:pt idx="41">
                  <c:v>365.71499999999997</c:v>
                </c:pt>
                <c:pt idx="42">
                  <c:v>545.57000000000005</c:v>
                </c:pt>
                <c:pt idx="43">
                  <c:v>489.49</c:v>
                </c:pt>
                <c:pt idx="44">
                  <c:v>411.904</c:v>
                </c:pt>
                <c:pt idx="45">
                  <c:v>378.82799999999997</c:v>
                </c:pt>
                <c:pt idx="46">
                  <c:v>364.63400000000001</c:v>
                </c:pt>
                <c:pt idx="47">
                  <c:v>423.858</c:v>
                </c:pt>
                <c:pt idx="48">
                  <c:v>482.66699999999997</c:v>
                </c:pt>
                <c:pt idx="49">
                  <c:v>1318.6759999999999</c:v>
                </c:pt>
                <c:pt idx="50">
                  <c:v>974.84400000000005</c:v>
                </c:pt>
                <c:pt idx="51">
                  <c:v>257.78399999999999</c:v>
                </c:pt>
                <c:pt idx="52">
                  <c:v>144.83000000000001</c:v>
                </c:pt>
                <c:pt idx="53">
                  <c:v>169.88499999999999</c:v>
                </c:pt>
                <c:pt idx="54">
                  <c:v>368.95</c:v>
                </c:pt>
                <c:pt idx="55">
                  <c:v>382.1</c:v>
                </c:pt>
                <c:pt idx="56">
                  <c:v>300.74700000000001</c:v>
                </c:pt>
                <c:pt idx="57">
                  <c:v>279.38400000000001</c:v>
                </c:pt>
                <c:pt idx="58">
                  <c:v>279.66000000000003</c:v>
                </c:pt>
                <c:pt idx="59">
                  <c:v>528.86400000000003</c:v>
                </c:pt>
                <c:pt idx="60">
                  <c:v>1131.174</c:v>
                </c:pt>
                <c:pt idx="61">
                  <c:v>2451.393</c:v>
                </c:pt>
                <c:pt idx="62">
                  <c:v>3745.8820000000001</c:v>
                </c:pt>
                <c:pt idx="63">
                  <c:v>2380.723</c:v>
                </c:pt>
                <c:pt idx="64">
                  <c:v>607.43799999999999</c:v>
                </c:pt>
                <c:pt idx="65">
                  <c:v>390.142</c:v>
                </c:pt>
              </c:numCache>
            </c:numRef>
          </c:yVal>
          <c:smooth val="1"/>
          <c:extLst>
            <c:ext xmlns:c16="http://schemas.microsoft.com/office/drawing/2014/chart" uri="{C3380CC4-5D6E-409C-BE32-E72D297353CC}">
              <c16:uniqueId val="{0000001B-3E33-41DC-92BE-7E7E4942E3BC}"/>
            </c:ext>
          </c:extLst>
        </c:ser>
        <c:ser>
          <c:idx val="27"/>
          <c:order val="24"/>
          <c:tx>
            <c:strRef>
              <c:f>RunInformation!$G$30</c:f>
              <c:strCache>
                <c:ptCount val="1"/>
                <c:pt idx="0">
                  <c:v>2015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Comparison!$AW$4:$AW$69</c:f>
              <c:numCache>
                <c:formatCode>0.00</c:formatCode>
                <c:ptCount val="66"/>
                <c:pt idx="0">
                  <c:v>479.00700000000001</c:v>
                </c:pt>
                <c:pt idx="1">
                  <c:v>1478.511</c:v>
                </c:pt>
                <c:pt idx="2">
                  <c:v>2534.8850000000002</c:v>
                </c:pt>
                <c:pt idx="3">
                  <c:v>822.00099999999998</c:v>
                </c:pt>
                <c:pt idx="4">
                  <c:v>306.03399999999999</c:v>
                </c:pt>
                <c:pt idx="5">
                  <c:v>243.73599999999999</c:v>
                </c:pt>
                <c:pt idx="6">
                  <c:v>390.35500000000002</c:v>
                </c:pt>
                <c:pt idx="7">
                  <c:v>409.18400000000003</c:v>
                </c:pt>
                <c:pt idx="8">
                  <c:v>329.69799999999998</c:v>
                </c:pt>
                <c:pt idx="9">
                  <c:v>307.50900000000001</c:v>
                </c:pt>
                <c:pt idx="10">
                  <c:v>339.74599999999998</c:v>
                </c:pt>
                <c:pt idx="11">
                  <c:v>536.83100000000002</c:v>
                </c:pt>
                <c:pt idx="12">
                  <c:v>751.95799999999997</c:v>
                </c:pt>
                <c:pt idx="13">
                  <c:v>2028.942</c:v>
                </c:pt>
                <c:pt idx="14">
                  <c:v>2585.3980000000001</c:v>
                </c:pt>
                <c:pt idx="15">
                  <c:v>801.49199999999996</c:v>
                </c:pt>
                <c:pt idx="16">
                  <c:v>334.46</c:v>
                </c:pt>
                <c:pt idx="17">
                  <c:v>367.57</c:v>
                </c:pt>
                <c:pt idx="18">
                  <c:v>473.18799999999999</c:v>
                </c:pt>
                <c:pt idx="19">
                  <c:v>450.613</c:v>
                </c:pt>
                <c:pt idx="20">
                  <c:v>370.33600000000001</c:v>
                </c:pt>
                <c:pt idx="21">
                  <c:v>413.678</c:v>
                </c:pt>
                <c:pt idx="22">
                  <c:v>562.66700000000003</c:v>
                </c:pt>
                <c:pt idx="23">
                  <c:v>1206.8530000000001</c:v>
                </c:pt>
                <c:pt idx="24">
                  <c:v>1927.8209999999999</c:v>
                </c:pt>
                <c:pt idx="25">
                  <c:v>2511.527</c:v>
                </c:pt>
                <c:pt idx="26">
                  <c:v>3304.4789999999998</c:v>
                </c:pt>
                <c:pt idx="27">
                  <c:v>1182.7280000000001</c:v>
                </c:pt>
                <c:pt idx="28">
                  <c:v>490.916</c:v>
                </c:pt>
                <c:pt idx="29">
                  <c:v>367.9</c:v>
                </c:pt>
                <c:pt idx="30">
                  <c:v>548.21500000000003</c:v>
                </c:pt>
                <c:pt idx="31">
                  <c:v>491.19400000000002</c:v>
                </c:pt>
                <c:pt idx="32">
                  <c:v>412.52499999999998</c:v>
                </c:pt>
                <c:pt idx="33">
                  <c:v>379.54199999999997</c:v>
                </c:pt>
                <c:pt idx="34">
                  <c:v>365.36399999999998</c:v>
                </c:pt>
                <c:pt idx="35">
                  <c:v>424.63200000000001</c:v>
                </c:pt>
                <c:pt idx="36">
                  <c:v>483.654</c:v>
                </c:pt>
                <c:pt idx="37">
                  <c:v>1320.6030000000001</c:v>
                </c:pt>
                <c:pt idx="38">
                  <c:v>975.54300000000001</c:v>
                </c:pt>
                <c:pt idx="39">
                  <c:v>258.149</c:v>
                </c:pt>
                <c:pt idx="40">
                  <c:v>145.06100000000001</c:v>
                </c:pt>
                <c:pt idx="41">
                  <c:v>170.042</c:v>
                </c:pt>
                <c:pt idx="42">
                  <c:v>369.15</c:v>
                </c:pt>
                <c:pt idx="43">
                  <c:v>382.32600000000002</c:v>
                </c:pt>
                <c:pt idx="44">
                  <c:v>300.90600000000001</c:v>
                </c:pt>
                <c:pt idx="45">
                  <c:v>279.51400000000001</c:v>
                </c:pt>
                <c:pt idx="46">
                  <c:v>279.76100000000002</c:v>
                </c:pt>
                <c:pt idx="47">
                  <c:v>528.84900000000005</c:v>
                </c:pt>
                <c:pt idx="48">
                  <c:v>1131.174</c:v>
                </c:pt>
                <c:pt idx="49">
                  <c:v>2451.393</c:v>
                </c:pt>
                <c:pt idx="50">
                  <c:v>3745.8820000000001</c:v>
                </c:pt>
                <c:pt idx="51">
                  <c:v>2380.723</c:v>
                </c:pt>
                <c:pt idx="52">
                  <c:v>607.43799999999999</c:v>
                </c:pt>
                <c:pt idx="53">
                  <c:v>390.142</c:v>
                </c:pt>
                <c:pt idx="54">
                  <c:v>423.44600000000003</c:v>
                </c:pt>
                <c:pt idx="55">
                  <c:v>468.20600000000002</c:v>
                </c:pt>
                <c:pt idx="56">
                  <c:v>423.49599999999998</c:v>
                </c:pt>
                <c:pt idx="57">
                  <c:v>388.54300000000001</c:v>
                </c:pt>
                <c:pt idx="58">
                  <c:v>349.678</c:v>
                </c:pt>
                <c:pt idx="59">
                  <c:v>515.56100000000004</c:v>
                </c:pt>
                <c:pt idx="60">
                  <c:v>618.06100000000004</c:v>
                </c:pt>
                <c:pt idx="61">
                  <c:v>1607.3889999999999</c:v>
                </c:pt>
                <c:pt idx="62">
                  <c:v>1822.5229999999999</c:v>
                </c:pt>
                <c:pt idx="63">
                  <c:v>473.50299999999999</c:v>
                </c:pt>
                <c:pt idx="64">
                  <c:v>210.179</c:v>
                </c:pt>
                <c:pt idx="65">
                  <c:v>243.60900000000001</c:v>
                </c:pt>
              </c:numCache>
            </c:numRef>
          </c:yVal>
          <c:smooth val="1"/>
          <c:extLst>
            <c:ext xmlns:c16="http://schemas.microsoft.com/office/drawing/2014/chart" uri="{C3380CC4-5D6E-409C-BE32-E72D297353CC}">
              <c16:uniqueId val="{0000001C-3E33-41DC-92BE-7E7E4942E3BC}"/>
            </c:ext>
          </c:extLst>
        </c:ser>
        <c:ser>
          <c:idx val="28"/>
          <c:order val="25"/>
          <c:tx>
            <c:strRef>
              <c:f>RunInformation!$G$31</c:f>
              <c:strCache>
                <c:ptCount val="1"/>
                <c:pt idx="0">
                  <c:v>2016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Comparison!$AX$4:$AX$69</c:f>
              <c:numCache>
                <c:formatCode>0.00</c:formatCode>
                <c:ptCount val="66"/>
                <c:pt idx="0">
                  <c:v>639.88199999999995</c:v>
                </c:pt>
                <c:pt idx="1">
                  <c:v>1824.1869999999999</c:v>
                </c:pt>
                <c:pt idx="2">
                  <c:v>1967.4480000000001</c:v>
                </c:pt>
                <c:pt idx="3">
                  <c:v>427.87799999999999</c:v>
                </c:pt>
                <c:pt idx="4">
                  <c:v>266.38</c:v>
                </c:pt>
                <c:pt idx="5">
                  <c:v>289.68599999999998</c:v>
                </c:pt>
                <c:pt idx="6">
                  <c:v>423.67099999999999</c:v>
                </c:pt>
                <c:pt idx="7">
                  <c:v>416.64699999999999</c:v>
                </c:pt>
                <c:pt idx="8">
                  <c:v>345.40600000000001</c:v>
                </c:pt>
                <c:pt idx="9">
                  <c:v>383.00799999999998</c:v>
                </c:pt>
                <c:pt idx="10">
                  <c:v>510.084</c:v>
                </c:pt>
                <c:pt idx="11">
                  <c:v>1145.6020000000001</c:v>
                </c:pt>
                <c:pt idx="12">
                  <c:v>1862.7059999999999</c:v>
                </c:pt>
                <c:pt idx="13">
                  <c:v>2447.1439999999998</c:v>
                </c:pt>
                <c:pt idx="14">
                  <c:v>3263.4929999999999</c:v>
                </c:pt>
                <c:pt idx="15">
                  <c:v>1161.5119999999999</c:v>
                </c:pt>
                <c:pt idx="16">
                  <c:v>476.84300000000002</c:v>
                </c:pt>
                <c:pt idx="17">
                  <c:v>355.911</c:v>
                </c:pt>
                <c:pt idx="18">
                  <c:v>535.11099999999999</c:v>
                </c:pt>
                <c:pt idx="19">
                  <c:v>481.03</c:v>
                </c:pt>
                <c:pt idx="20">
                  <c:v>405.14800000000002</c:v>
                </c:pt>
                <c:pt idx="21">
                  <c:v>370.99900000000002</c:v>
                </c:pt>
                <c:pt idx="22">
                  <c:v>370.709</c:v>
                </c:pt>
                <c:pt idx="23">
                  <c:v>419.72800000000001</c:v>
                </c:pt>
                <c:pt idx="24">
                  <c:v>485.43900000000002</c:v>
                </c:pt>
                <c:pt idx="25">
                  <c:v>1363.4349999999999</c:v>
                </c:pt>
                <c:pt idx="26">
                  <c:v>942.39200000000005</c:v>
                </c:pt>
                <c:pt idx="27">
                  <c:v>239.38800000000001</c:v>
                </c:pt>
                <c:pt idx="28">
                  <c:v>139.21600000000001</c:v>
                </c:pt>
                <c:pt idx="29">
                  <c:v>166.50200000000001</c:v>
                </c:pt>
                <c:pt idx="30">
                  <c:v>368.25400000000002</c:v>
                </c:pt>
                <c:pt idx="31">
                  <c:v>374.87400000000002</c:v>
                </c:pt>
                <c:pt idx="32">
                  <c:v>296.61</c:v>
                </c:pt>
                <c:pt idx="33">
                  <c:v>275.59300000000002</c:v>
                </c:pt>
                <c:pt idx="34">
                  <c:v>276.97399999999999</c:v>
                </c:pt>
                <c:pt idx="35">
                  <c:v>537.66899999999998</c:v>
                </c:pt>
                <c:pt idx="36">
                  <c:v>1190.713</c:v>
                </c:pt>
                <c:pt idx="37">
                  <c:v>2482.924</c:v>
                </c:pt>
                <c:pt idx="38">
                  <c:v>3796.7559999999999</c:v>
                </c:pt>
                <c:pt idx="39">
                  <c:v>2290.3359999999998</c:v>
                </c:pt>
                <c:pt idx="40">
                  <c:v>584.04</c:v>
                </c:pt>
                <c:pt idx="41">
                  <c:v>390.05</c:v>
                </c:pt>
                <c:pt idx="42">
                  <c:v>420.84399999999999</c:v>
                </c:pt>
                <c:pt idx="43">
                  <c:v>465.92200000000003</c:v>
                </c:pt>
                <c:pt idx="44">
                  <c:v>421.31799999999998</c:v>
                </c:pt>
                <c:pt idx="45">
                  <c:v>386.38</c:v>
                </c:pt>
                <c:pt idx="46">
                  <c:v>349.11500000000001</c:v>
                </c:pt>
                <c:pt idx="47">
                  <c:v>523.54700000000003</c:v>
                </c:pt>
                <c:pt idx="48">
                  <c:v>618.06100000000004</c:v>
                </c:pt>
                <c:pt idx="49">
                  <c:v>1607.3889999999999</c:v>
                </c:pt>
                <c:pt idx="50">
                  <c:v>1822.5229999999999</c:v>
                </c:pt>
                <c:pt idx="51">
                  <c:v>473.50299999999999</c:v>
                </c:pt>
                <c:pt idx="52">
                  <c:v>210.179</c:v>
                </c:pt>
                <c:pt idx="53">
                  <c:v>243.60900000000001</c:v>
                </c:pt>
                <c:pt idx="54">
                  <c:v>303.178</c:v>
                </c:pt>
                <c:pt idx="55">
                  <c:v>387.59300000000002</c:v>
                </c:pt>
                <c:pt idx="56">
                  <c:v>341.21</c:v>
                </c:pt>
                <c:pt idx="57">
                  <c:v>341.92700000000002</c:v>
                </c:pt>
                <c:pt idx="58">
                  <c:v>271.92700000000002</c:v>
                </c:pt>
                <c:pt idx="59">
                  <c:v>413.392</c:v>
                </c:pt>
                <c:pt idx="60">
                  <c:v>478.673</c:v>
                </c:pt>
                <c:pt idx="61">
                  <c:v>876.69899999999996</c:v>
                </c:pt>
                <c:pt idx="62">
                  <c:v>1185.0989999999999</c:v>
                </c:pt>
                <c:pt idx="63">
                  <c:v>333.721</c:v>
                </c:pt>
                <c:pt idx="64">
                  <c:v>161.53800000000001</c:v>
                </c:pt>
                <c:pt idx="65">
                  <c:v>223.96</c:v>
                </c:pt>
              </c:numCache>
            </c:numRef>
          </c:yVal>
          <c:smooth val="1"/>
          <c:extLst>
            <c:ext xmlns:c16="http://schemas.microsoft.com/office/drawing/2014/chart" uri="{C3380CC4-5D6E-409C-BE32-E72D297353CC}">
              <c16:uniqueId val="{0000001D-3E33-41DC-92BE-7E7E4942E3BC}"/>
            </c:ext>
          </c:extLst>
        </c:ser>
        <c:ser>
          <c:idx val="29"/>
          <c:order val="26"/>
          <c:tx>
            <c:strRef>
              <c:f>RunInformation!$G$32</c:f>
              <c:strCache>
                <c:ptCount val="1"/>
                <c:pt idx="0">
                  <c:v>2017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Comparison!$AY$4:$AY$69</c:f>
              <c:numCache>
                <c:formatCode>0.00</c:formatCode>
                <c:ptCount val="66"/>
                <c:pt idx="0">
                  <c:v>629.01</c:v>
                </c:pt>
                <c:pt idx="1">
                  <c:v>1338.585</c:v>
                </c:pt>
                <c:pt idx="2">
                  <c:v>1523.402</c:v>
                </c:pt>
                <c:pt idx="3">
                  <c:v>285.57900000000001</c:v>
                </c:pt>
                <c:pt idx="4">
                  <c:v>190.69200000000001</c:v>
                </c:pt>
                <c:pt idx="5">
                  <c:v>166.12100000000001</c:v>
                </c:pt>
                <c:pt idx="6">
                  <c:v>381.32900000000001</c:v>
                </c:pt>
                <c:pt idx="7">
                  <c:v>359.01299999999998</c:v>
                </c:pt>
                <c:pt idx="8">
                  <c:v>312.27999999999997</c:v>
                </c:pt>
                <c:pt idx="9">
                  <c:v>269.553</c:v>
                </c:pt>
                <c:pt idx="10">
                  <c:v>256.49</c:v>
                </c:pt>
                <c:pt idx="11">
                  <c:v>312.952</c:v>
                </c:pt>
                <c:pt idx="12">
                  <c:v>364.02300000000002</c:v>
                </c:pt>
                <c:pt idx="13">
                  <c:v>1140.989</c:v>
                </c:pt>
                <c:pt idx="14">
                  <c:v>847.74</c:v>
                </c:pt>
                <c:pt idx="15">
                  <c:v>208.40700000000001</c:v>
                </c:pt>
                <c:pt idx="16">
                  <c:v>107.782</c:v>
                </c:pt>
                <c:pt idx="17">
                  <c:v>133.40899999999999</c:v>
                </c:pt>
                <c:pt idx="18">
                  <c:v>325.38099999999997</c:v>
                </c:pt>
                <c:pt idx="19">
                  <c:v>342.34800000000001</c:v>
                </c:pt>
                <c:pt idx="20">
                  <c:v>269.666</c:v>
                </c:pt>
                <c:pt idx="21">
                  <c:v>242.149</c:v>
                </c:pt>
                <c:pt idx="22">
                  <c:v>254.666</c:v>
                </c:pt>
                <c:pt idx="23">
                  <c:v>498.03800000000001</c:v>
                </c:pt>
                <c:pt idx="24">
                  <c:v>1128.3109999999999</c:v>
                </c:pt>
                <c:pt idx="25">
                  <c:v>2425.9560000000001</c:v>
                </c:pt>
                <c:pt idx="26">
                  <c:v>3761.0079999999998</c:v>
                </c:pt>
                <c:pt idx="27">
                  <c:v>2276.4740000000002</c:v>
                </c:pt>
                <c:pt idx="28">
                  <c:v>575.62300000000005</c:v>
                </c:pt>
                <c:pt idx="29">
                  <c:v>377.07799999999997</c:v>
                </c:pt>
                <c:pt idx="30">
                  <c:v>411.57799999999997</c:v>
                </c:pt>
                <c:pt idx="31">
                  <c:v>456.68299999999999</c:v>
                </c:pt>
                <c:pt idx="32">
                  <c:v>413.15499999999997</c:v>
                </c:pt>
                <c:pt idx="33">
                  <c:v>377.11500000000001</c:v>
                </c:pt>
                <c:pt idx="34">
                  <c:v>340.05399999999997</c:v>
                </c:pt>
                <c:pt idx="35">
                  <c:v>512.36400000000003</c:v>
                </c:pt>
                <c:pt idx="36">
                  <c:v>607.49800000000005</c:v>
                </c:pt>
                <c:pt idx="37">
                  <c:v>1598.461</c:v>
                </c:pt>
                <c:pt idx="38">
                  <c:v>1816.4880000000001</c:v>
                </c:pt>
                <c:pt idx="39">
                  <c:v>468.83499999999998</c:v>
                </c:pt>
                <c:pt idx="40">
                  <c:v>206.25399999999999</c:v>
                </c:pt>
                <c:pt idx="41">
                  <c:v>239.57599999999999</c:v>
                </c:pt>
                <c:pt idx="42">
                  <c:v>299.31200000000001</c:v>
                </c:pt>
                <c:pt idx="43">
                  <c:v>383.77</c:v>
                </c:pt>
                <c:pt idx="44">
                  <c:v>337.87700000000001</c:v>
                </c:pt>
                <c:pt idx="45">
                  <c:v>338.07799999999997</c:v>
                </c:pt>
                <c:pt idx="46">
                  <c:v>268.06099999999998</c:v>
                </c:pt>
                <c:pt idx="47">
                  <c:v>409.33199999999999</c:v>
                </c:pt>
                <c:pt idx="48">
                  <c:v>478.673</c:v>
                </c:pt>
                <c:pt idx="49">
                  <c:v>876.69899999999996</c:v>
                </c:pt>
                <c:pt idx="50">
                  <c:v>1185.0989999999999</c:v>
                </c:pt>
                <c:pt idx="51">
                  <c:v>333.721</c:v>
                </c:pt>
                <c:pt idx="52">
                  <c:v>161.53800000000001</c:v>
                </c:pt>
                <c:pt idx="53">
                  <c:v>223.96</c:v>
                </c:pt>
                <c:pt idx="54">
                  <c:v>428.01400000000001</c:v>
                </c:pt>
                <c:pt idx="55">
                  <c:v>445.59100000000001</c:v>
                </c:pt>
                <c:pt idx="56">
                  <c:v>331.72399999999999</c:v>
                </c:pt>
                <c:pt idx="57">
                  <c:v>297.24200000000002</c:v>
                </c:pt>
                <c:pt idx="58">
                  <c:v>257.79500000000002</c:v>
                </c:pt>
                <c:pt idx="59">
                  <c:v>500.74</c:v>
                </c:pt>
                <c:pt idx="60">
                  <c:v>561.08000000000004</c:v>
                </c:pt>
                <c:pt idx="61">
                  <c:v>1680.732</c:v>
                </c:pt>
                <c:pt idx="62">
                  <c:v>3130.0169999999998</c:v>
                </c:pt>
                <c:pt idx="63">
                  <c:v>2267.067</c:v>
                </c:pt>
                <c:pt idx="64">
                  <c:v>859.18399999999997</c:v>
                </c:pt>
                <c:pt idx="65">
                  <c:v>655.18200000000002</c:v>
                </c:pt>
              </c:numCache>
            </c:numRef>
          </c:yVal>
          <c:smooth val="1"/>
          <c:extLst>
            <c:ext xmlns:c16="http://schemas.microsoft.com/office/drawing/2014/chart" uri="{C3380CC4-5D6E-409C-BE32-E72D297353CC}">
              <c16:uniqueId val="{0000001E-3E33-41DC-92BE-7E7E4942E3BC}"/>
            </c:ext>
          </c:extLst>
        </c:ser>
        <c:ser>
          <c:idx val="30"/>
          <c:order val="27"/>
          <c:tx>
            <c:strRef>
              <c:f>RunInformation!$G$33</c:f>
              <c:strCache>
                <c:ptCount val="1"/>
                <c:pt idx="0">
                  <c:v>2018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Comparison!$AZ$4:$AZ$69</c:f>
              <c:numCache>
                <c:formatCode>0.00</c:formatCode>
                <c:ptCount val="66"/>
                <c:pt idx="0">
                  <c:v>623.20899999999995</c:v>
                </c:pt>
                <c:pt idx="1">
                  <c:v>1860.8050000000001</c:v>
                </c:pt>
                <c:pt idx="2">
                  <c:v>1084.377</c:v>
                </c:pt>
                <c:pt idx="3">
                  <c:v>138.93799999999999</c:v>
                </c:pt>
                <c:pt idx="4">
                  <c:v>111.373</c:v>
                </c:pt>
                <c:pt idx="5">
                  <c:v>136.30199999999999</c:v>
                </c:pt>
                <c:pt idx="6">
                  <c:v>358.95299999999997</c:v>
                </c:pt>
                <c:pt idx="7">
                  <c:v>371.91800000000001</c:v>
                </c:pt>
                <c:pt idx="8">
                  <c:v>290.68299999999999</c:v>
                </c:pt>
                <c:pt idx="9">
                  <c:v>267.74099999999999</c:v>
                </c:pt>
                <c:pt idx="10">
                  <c:v>269.66300000000001</c:v>
                </c:pt>
                <c:pt idx="11">
                  <c:v>513.51499999999999</c:v>
                </c:pt>
                <c:pt idx="12">
                  <c:v>1126.9580000000001</c:v>
                </c:pt>
                <c:pt idx="13">
                  <c:v>2505.9090000000001</c:v>
                </c:pt>
                <c:pt idx="14">
                  <c:v>3770.4369999999999</c:v>
                </c:pt>
                <c:pt idx="15">
                  <c:v>2369.087</c:v>
                </c:pt>
                <c:pt idx="16">
                  <c:v>600.94600000000003</c:v>
                </c:pt>
                <c:pt idx="17">
                  <c:v>384.11399999999998</c:v>
                </c:pt>
                <c:pt idx="18">
                  <c:v>417.68099999999998</c:v>
                </c:pt>
                <c:pt idx="19">
                  <c:v>462.94600000000003</c:v>
                </c:pt>
                <c:pt idx="20">
                  <c:v>419.03100000000001</c:v>
                </c:pt>
                <c:pt idx="21">
                  <c:v>383.34199999999998</c:v>
                </c:pt>
                <c:pt idx="22">
                  <c:v>359.25599999999997</c:v>
                </c:pt>
                <c:pt idx="23">
                  <c:v>517.101</c:v>
                </c:pt>
                <c:pt idx="24">
                  <c:v>611.27700000000004</c:v>
                </c:pt>
                <c:pt idx="25">
                  <c:v>1607.7760000000001</c:v>
                </c:pt>
                <c:pt idx="26">
                  <c:v>1824.3610000000001</c:v>
                </c:pt>
                <c:pt idx="27">
                  <c:v>476.43400000000003</c:v>
                </c:pt>
                <c:pt idx="28">
                  <c:v>211.279</c:v>
                </c:pt>
                <c:pt idx="29">
                  <c:v>243.233</c:v>
                </c:pt>
                <c:pt idx="30">
                  <c:v>302.98700000000002</c:v>
                </c:pt>
                <c:pt idx="31">
                  <c:v>386.82600000000002</c:v>
                </c:pt>
                <c:pt idx="32">
                  <c:v>339.72800000000001</c:v>
                </c:pt>
                <c:pt idx="33">
                  <c:v>340.28899999999999</c:v>
                </c:pt>
                <c:pt idx="34">
                  <c:v>270.11900000000003</c:v>
                </c:pt>
                <c:pt idx="35">
                  <c:v>411.541</c:v>
                </c:pt>
                <c:pt idx="36">
                  <c:v>481.32799999999997</c:v>
                </c:pt>
                <c:pt idx="37">
                  <c:v>879.14200000000005</c:v>
                </c:pt>
                <c:pt idx="38">
                  <c:v>1187.1099999999999</c:v>
                </c:pt>
                <c:pt idx="39">
                  <c:v>334.81299999999999</c:v>
                </c:pt>
                <c:pt idx="40">
                  <c:v>162.43600000000001</c:v>
                </c:pt>
                <c:pt idx="41">
                  <c:v>224.834</c:v>
                </c:pt>
                <c:pt idx="42">
                  <c:v>428.98200000000003</c:v>
                </c:pt>
                <c:pt idx="43">
                  <c:v>446.541</c:v>
                </c:pt>
                <c:pt idx="44">
                  <c:v>332.49</c:v>
                </c:pt>
                <c:pt idx="45">
                  <c:v>298.10599999999999</c:v>
                </c:pt>
                <c:pt idx="46">
                  <c:v>258.64499999999998</c:v>
                </c:pt>
                <c:pt idx="47">
                  <c:v>501.81400000000002</c:v>
                </c:pt>
                <c:pt idx="48">
                  <c:v>561.08000000000004</c:v>
                </c:pt>
                <c:pt idx="49">
                  <c:v>1680.732</c:v>
                </c:pt>
                <c:pt idx="50">
                  <c:v>3130.0169999999998</c:v>
                </c:pt>
                <c:pt idx="51">
                  <c:v>2267.067</c:v>
                </c:pt>
                <c:pt idx="52">
                  <c:v>859.18399999999997</c:v>
                </c:pt>
                <c:pt idx="53">
                  <c:v>655.18200000000002</c:v>
                </c:pt>
                <c:pt idx="54">
                  <c:v>686.68899999999996</c:v>
                </c:pt>
                <c:pt idx="55">
                  <c:v>559.54300000000001</c:v>
                </c:pt>
                <c:pt idx="56">
                  <c:v>432.04899999999998</c:v>
                </c:pt>
                <c:pt idx="57">
                  <c:v>390.12200000000001</c:v>
                </c:pt>
                <c:pt idx="58">
                  <c:v>373.53199999999998</c:v>
                </c:pt>
                <c:pt idx="59">
                  <c:v>711.85500000000002</c:v>
                </c:pt>
                <c:pt idx="60">
                  <c:v>719.55</c:v>
                </c:pt>
                <c:pt idx="61">
                  <c:v>1929.6</c:v>
                </c:pt>
                <c:pt idx="62">
                  <c:v>5704.7370000000001</c:v>
                </c:pt>
                <c:pt idx="63">
                  <c:v>3493.2820000000002</c:v>
                </c:pt>
                <c:pt idx="64">
                  <c:v>1017.669</c:v>
                </c:pt>
                <c:pt idx="65">
                  <c:v>550.13400000000001</c:v>
                </c:pt>
              </c:numCache>
            </c:numRef>
          </c:yVal>
          <c:smooth val="1"/>
          <c:extLst>
            <c:ext xmlns:c16="http://schemas.microsoft.com/office/drawing/2014/chart" uri="{C3380CC4-5D6E-409C-BE32-E72D297353CC}">
              <c16:uniqueId val="{0000001F-3E33-41DC-92BE-7E7E4942E3BC}"/>
            </c:ext>
          </c:extLst>
        </c:ser>
        <c:ser>
          <c:idx val="31"/>
          <c:order val="28"/>
          <c:tx>
            <c:strRef>
              <c:f>RunInformation!$G$34</c:f>
              <c:strCache>
                <c:ptCount val="1"/>
                <c:pt idx="0">
                  <c:v>2019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Comparison!$BA$4:$BA$69</c:f>
              <c:numCache>
                <c:formatCode>0.00</c:formatCode>
                <c:ptCount val="66"/>
                <c:pt idx="0">
                  <c:v>590.05899999999997</c:v>
                </c:pt>
                <c:pt idx="1">
                  <c:v>1447.403</c:v>
                </c:pt>
                <c:pt idx="2">
                  <c:v>2046.3030000000001</c:v>
                </c:pt>
                <c:pt idx="3">
                  <c:v>887.55100000000004</c:v>
                </c:pt>
                <c:pt idx="4">
                  <c:v>302.125</c:v>
                </c:pt>
                <c:pt idx="5">
                  <c:v>207.751</c:v>
                </c:pt>
                <c:pt idx="6">
                  <c:v>303.33499999999998</c:v>
                </c:pt>
                <c:pt idx="7">
                  <c:v>365.17599999999999</c:v>
                </c:pt>
                <c:pt idx="8">
                  <c:v>342.73099999999999</c:v>
                </c:pt>
                <c:pt idx="9">
                  <c:v>297.25299999999999</c:v>
                </c:pt>
                <c:pt idx="10">
                  <c:v>260.25299999999999</c:v>
                </c:pt>
                <c:pt idx="11">
                  <c:v>411.16199999999998</c:v>
                </c:pt>
                <c:pt idx="12">
                  <c:v>488.03</c:v>
                </c:pt>
                <c:pt idx="13">
                  <c:v>1365.2339999999999</c:v>
                </c:pt>
                <c:pt idx="14">
                  <c:v>1713.2339999999999</c:v>
                </c:pt>
                <c:pt idx="15">
                  <c:v>443.399</c:v>
                </c:pt>
                <c:pt idx="16">
                  <c:v>181.29400000000001</c:v>
                </c:pt>
                <c:pt idx="17">
                  <c:v>207.00399999999999</c:v>
                </c:pt>
                <c:pt idx="18">
                  <c:v>265.899</c:v>
                </c:pt>
                <c:pt idx="19">
                  <c:v>355.24599999999998</c:v>
                </c:pt>
                <c:pt idx="20">
                  <c:v>314.38200000000001</c:v>
                </c:pt>
                <c:pt idx="21">
                  <c:v>312.11900000000003</c:v>
                </c:pt>
                <c:pt idx="22">
                  <c:v>251.08500000000001</c:v>
                </c:pt>
                <c:pt idx="23">
                  <c:v>380.875</c:v>
                </c:pt>
                <c:pt idx="24">
                  <c:v>444.74700000000001</c:v>
                </c:pt>
                <c:pt idx="25">
                  <c:v>847.274</c:v>
                </c:pt>
                <c:pt idx="26">
                  <c:v>1169.145</c:v>
                </c:pt>
                <c:pt idx="27">
                  <c:v>323.572</c:v>
                </c:pt>
                <c:pt idx="28">
                  <c:v>150.23599999999999</c:v>
                </c:pt>
                <c:pt idx="29">
                  <c:v>213.59399999999999</c:v>
                </c:pt>
                <c:pt idx="30">
                  <c:v>416.10300000000001</c:v>
                </c:pt>
                <c:pt idx="31">
                  <c:v>434.46800000000002</c:v>
                </c:pt>
                <c:pt idx="32">
                  <c:v>322.57100000000003</c:v>
                </c:pt>
                <c:pt idx="33">
                  <c:v>286.95499999999998</c:v>
                </c:pt>
                <c:pt idx="34">
                  <c:v>247.63</c:v>
                </c:pt>
                <c:pt idx="35">
                  <c:v>486.81</c:v>
                </c:pt>
                <c:pt idx="36">
                  <c:v>544.48099999999999</c:v>
                </c:pt>
                <c:pt idx="37">
                  <c:v>1662.1659999999999</c:v>
                </c:pt>
                <c:pt idx="38">
                  <c:v>3119.8220000000001</c:v>
                </c:pt>
                <c:pt idx="39">
                  <c:v>2260.616</c:v>
                </c:pt>
                <c:pt idx="40">
                  <c:v>853.87800000000004</c:v>
                </c:pt>
                <c:pt idx="41">
                  <c:v>649.88300000000004</c:v>
                </c:pt>
                <c:pt idx="42">
                  <c:v>681.44100000000003</c:v>
                </c:pt>
                <c:pt idx="43">
                  <c:v>554.81200000000001</c:v>
                </c:pt>
                <c:pt idx="44">
                  <c:v>428.28899999999999</c:v>
                </c:pt>
                <c:pt idx="45">
                  <c:v>385.87700000000001</c:v>
                </c:pt>
                <c:pt idx="46">
                  <c:v>369.14</c:v>
                </c:pt>
                <c:pt idx="47">
                  <c:v>705.86400000000003</c:v>
                </c:pt>
                <c:pt idx="48">
                  <c:v>719.55</c:v>
                </c:pt>
                <c:pt idx="49">
                  <c:v>1929.6</c:v>
                </c:pt>
                <c:pt idx="50">
                  <c:v>5704.7370000000001</c:v>
                </c:pt>
                <c:pt idx="51">
                  <c:v>3493.2820000000002</c:v>
                </c:pt>
                <c:pt idx="52">
                  <c:v>1017.669</c:v>
                </c:pt>
                <c:pt idx="53">
                  <c:v>550.13400000000001</c:v>
                </c:pt>
                <c:pt idx="54">
                  <c:v>613.12699999999995</c:v>
                </c:pt>
                <c:pt idx="55">
                  <c:v>571.88300000000004</c:v>
                </c:pt>
                <c:pt idx="56">
                  <c:v>454.79300000000001</c:v>
                </c:pt>
                <c:pt idx="57">
                  <c:v>439.58199999999999</c:v>
                </c:pt>
                <c:pt idx="58">
                  <c:v>387.85700000000003</c:v>
                </c:pt>
                <c:pt idx="59">
                  <c:v>464.505</c:v>
                </c:pt>
                <c:pt idx="60">
                  <c:v>776.92600000000004</c:v>
                </c:pt>
                <c:pt idx="61">
                  <c:v>3805.34</c:v>
                </c:pt>
                <c:pt idx="62">
                  <c:v>5798.9939999999997</c:v>
                </c:pt>
                <c:pt idx="63">
                  <c:v>2628.4749999999999</c:v>
                </c:pt>
                <c:pt idx="64">
                  <c:v>964.78</c:v>
                </c:pt>
                <c:pt idx="65">
                  <c:v>602.22500000000002</c:v>
                </c:pt>
              </c:numCache>
            </c:numRef>
          </c:yVal>
          <c:smooth val="1"/>
          <c:extLst>
            <c:ext xmlns:c16="http://schemas.microsoft.com/office/drawing/2014/chart" uri="{C3380CC4-5D6E-409C-BE32-E72D297353CC}">
              <c16:uniqueId val="{00000020-3E33-41DC-92BE-7E7E4942E3BC}"/>
            </c:ext>
          </c:extLst>
        </c:ser>
        <c:ser>
          <c:idx val="32"/>
          <c:order val="29"/>
          <c:tx>
            <c:strRef>
              <c:f>RunInformation!$G$35</c:f>
              <c:strCache>
                <c:ptCount val="1"/>
                <c:pt idx="0">
                  <c:v>2020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Comparison!$BB$4:$BB$69</c:f>
              <c:numCache>
                <c:formatCode>0.00</c:formatCode>
                <c:ptCount val="66"/>
                <c:pt idx="0">
                  <c:v>475.899</c:v>
                </c:pt>
                <c:pt idx="1">
                  <c:v>1463.152</c:v>
                </c:pt>
                <c:pt idx="2">
                  <c:v>1143.671</c:v>
                </c:pt>
                <c:pt idx="3">
                  <c:v>165.55799999999999</c:v>
                </c:pt>
                <c:pt idx="4">
                  <c:v>102.733</c:v>
                </c:pt>
                <c:pt idx="5">
                  <c:v>151.46700000000001</c:v>
                </c:pt>
                <c:pt idx="6">
                  <c:v>234.74799999999999</c:v>
                </c:pt>
                <c:pt idx="7">
                  <c:v>323.86700000000002</c:v>
                </c:pt>
                <c:pt idx="8">
                  <c:v>290.99</c:v>
                </c:pt>
                <c:pt idx="9">
                  <c:v>284.404</c:v>
                </c:pt>
                <c:pt idx="10">
                  <c:v>218.61500000000001</c:v>
                </c:pt>
                <c:pt idx="11">
                  <c:v>356.38</c:v>
                </c:pt>
                <c:pt idx="12">
                  <c:v>416.68400000000003</c:v>
                </c:pt>
                <c:pt idx="13">
                  <c:v>803.81200000000001</c:v>
                </c:pt>
                <c:pt idx="14">
                  <c:v>1130.979</c:v>
                </c:pt>
                <c:pt idx="15">
                  <c:v>301.137</c:v>
                </c:pt>
                <c:pt idx="16">
                  <c:v>136.429</c:v>
                </c:pt>
                <c:pt idx="17">
                  <c:v>203.23599999999999</c:v>
                </c:pt>
                <c:pt idx="18">
                  <c:v>403.78100000000001</c:v>
                </c:pt>
                <c:pt idx="19">
                  <c:v>424.18200000000002</c:v>
                </c:pt>
                <c:pt idx="20">
                  <c:v>315.13499999999999</c:v>
                </c:pt>
                <c:pt idx="21">
                  <c:v>278.33699999999999</c:v>
                </c:pt>
                <c:pt idx="22">
                  <c:v>251.33500000000001</c:v>
                </c:pt>
                <c:pt idx="23">
                  <c:v>483.98899999999998</c:v>
                </c:pt>
                <c:pt idx="24">
                  <c:v>544.91399999999999</c:v>
                </c:pt>
                <c:pt idx="25">
                  <c:v>1758.348</c:v>
                </c:pt>
                <c:pt idx="26">
                  <c:v>3126.8180000000002</c:v>
                </c:pt>
                <c:pt idx="27">
                  <c:v>2179.8919999999998</c:v>
                </c:pt>
                <c:pt idx="28">
                  <c:v>837.779</c:v>
                </c:pt>
                <c:pt idx="29">
                  <c:v>643.91700000000003</c:v>
                </c:pt>
                <c:pt idx="30">
                  <c:v>668.12699999999995</c:v>
                </c:pt>
                <c:pt idx="31">
                  <c:v>545.27300000000002</c:v>
                </c:pt>
                <c:pt idx="32">
                  <c:v>423.339</c:v>
                </c:pt>
                <c:pt idx="33">
                  <c:v>383.27699999999999</c:v>
                </c:pt>
                <c:pt idx="34">
                  <c:v>366.39699999999999</c:v>
                </c:pt>
                <c:pt idx="35">
                  <c:v>704.18899999999996</c:v>
                </c:pt>
                <c:pt idx="36">
                  <c:v>769.899</c:v>
                </c:pt>
                <c:pt idx="37">
                  <c:v>2057.8330000000001</c:v>
                </c:pt>
                <c:pt idx="38">
                  <c:v>5736.7920000000004</c:v>
                </c:pt>
                <c:pt idx="39">
                  <c:v>3343</c:v>
                </c:pt>
                <c:pt idx="40">
                  <c:v>981.76599999999996</c:v>
                </c:pt>
                <c:pt idx="41">
                  <c:v>537.58699999999999</c:v>
                </c:pt>
                <c:pt idx="42">
                  <c:v>608.18299999999999</c:v>
                </c:pt>
                <c:pt idx="43">
                  <c:v>566.375</c:v>
                </c:pt>
                <c:pt idx="44">
                  <c:v>452.41399999999999</c:v>
                </c:pt>
                <c:pt idx="45">
                  <c:v>436.04199999999997</c:v>
                </c:pt>
                <c:pt idx="46">
                  <c:v>385.57799999999997</c:v>
                </c:pt>
                <c:pt idx="47">
                  <c:v>469.52199999999999</c:v>
                </c:pt>
                <c:pt idx="48">
                  <c:v>776.92600000000004</c:v>
                </c:pt>
                <c:pt idx="49">
                  <c:v>3805.34</c:v>
                </c:pt>
                <c:pt idx="50">
                  <c:v>5798.9939999999997</c:v>
                </c:pt>
                <c:pt idx="51">
                  <c:v>2628.4749999999999</c:v>
                </c:pt>
                <c:pt idx="52">
                  <c:v>964.78</c:v>
                </c:pt>
                <c:pt idx="53">
                  <c:v>602.22500000000002</c:v>
                </c:pt>
                <c:pt idx="54">
                  <c:v>689.73199999999997</c:v>
                </c:pt>
                <c:pt idx="55">
                  <c:v>610.32299999999998</c:v>
                </c:pt>
                <c:pt idx="56">
                  <c:v>484.505</c:v>
                </c:pt>
                <c:pt idx="57">
                  <c:v>494.73599999999999</c:v>
                </c:pt>
                <c:pt idx="58">
                  <c:v>412.10300000000001</c:v>
                </c:pt>
                <c:pt idx="59">
                  <c:v>707.91099999999994</c:v>
                </c:pt>
                <c:pt idx="60">
                  <c:v>776.92600000000004</c:v>
                </c:pt>
                <c:pt idx="61">
                  <c:v>3805.34</c:v>
                </c:pt>
                <c:pt idx="62">
                  <c:v>5798.9939999999997</c:v>
                </c:pt>
                <c:pt idx="63">
                  <c:v>2628.4749999999999</c:v>
                </c:pt>
                <c:pt idx="64">
                  <c:v>964.78</c:v>
                </c:pt>
                <c:pt idx="65">
                  <c:v>602.22500000000002</c:v>
                </c:pt>
              </c:numCache>
            </c:numRef>
          </c:yVal>
          <c:smooth val="1"/>
          <c:extLst>
            <c:ext xmlns:c16="http://schemas.microsoft.com/office/drawing/2014/chart" uri="{C3380CC4-5D6E-409C-BE32-E72D297353CC}">
              <c16:uniqueId val="{00000021-3E33-41DC-92BE-7E7E4942E3BC}"/>
            </c:ext>
          </c:extLst>
        </c:ser>
        <c:ser>
          <c:idx val="0"/>
          <c:order val="30"/>
          <c:tx>
            <c:v>Min</c:v>
          </c:tx>
          <c:spPr>
            <a:ln w="28575">
              <a:solidFill>
                <a:srgbClr val="000000"/>
              </a:solidFill>
              <a:prstDash val="solid"/>
            </a:ln>
          </c:spPr>
          <c:marker>
            <c:symbol val="none"/>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Comparison!$V$4:$V$69</c:f>
              <c:numCache>
                <c:formatCode>0.00</c:formatCode>
                <c:ptCount val="66"/>
                <c:pt idx="0">
                  <c:v>464.66</c:v>
                </c:pt>
                <c:pt idx="1">
                  <c:v>1051</c:v>
                </c:pt>
                <c:pt idx="2">
                  <c:v>1231.92</c:v>
                </c:pt>
                <c:pt idx="3">
                  <c:v>352.42</c:v>
                </c:pt>
                <c:pt idx="4">
                  <c:v>220.92</c:v>
                </c:pt>
                <c:pt idx="5">
                  <c:v>226.78</c:v>
                </c:pt>
                <c:pt idx="6">
                  <c:v>350.99</c:v>
                </c:pt>
                <c:pt idx="7">
                  <c:v>427.37</c:v>
                </c:pt>
                <c:pt idx="8">
                  <c:v>341.85</c:v>
                </c:pt>
                <c:pt idx="9">
                  <c:v>320.66000000000003</c:v>
                </c:pt>
                <c:pt idx="10">
                  <c:v>373.44</c:v>
                </c:pt>
                <c:pt idx="11">
                  <c:v>564.09</c:v>
                </c:pt>
                <c:pt idx="12">
                  <c:v>719.93</c:v>
                </c:pt>
                <c:pt idx="13">
                  <c:v>1589.49</c:v>
                </c:pt>
                <c:pt idx="14">
                  <c:v>1600.21</c:v>
                </c:pt>
                <c:pt idx="15">
                  <c:v>285.62</c:v>
                </c:pt>
                <c:pt idx="16">
                  <c:v>197.7</c:v>
                </c:pt>
                <c:pt idx="17">
                  <c:v>220.28</c:v>
                </c:pt>
                <c:pt idx="18">
                  <c:v>354.39</c:v>
                </c:pt>
                <c:pt idx="19">
                  <c:v>435.65</c:v>
                </c:pt>
                <c:pt idx="20">
                  <c:v>351.78</c:v>
                </c:pt>
                <c:pt idx="21">
                  <c:v>347.16</c:v>
                </c:pt>
                <c:pt idx="22">
                  <c:v>395.53</c:v>
                </c:pt>
                <c:pt idx="23">
                  <c:v>612.71</c:v>
                </c:pt>
                <c:pt idx="24">
                  <c:v>934.75</c:v>
                </c:pt>
                <c:pt idx="25">
                  <c:v>2114.3000000000002</c:v>
                </c:pt>
                <c:pt idx="26">
                  <c:v>2478.2800000000002</c:v>
                </c:pt>
                <c:pt idx="27">
                  <c:v>708.98</c:v>
                </c:pt>
                <c:pt idx="28">
                  <c:v>361.01</c:v>
                </c:pt>
                <c:pt idx="29">
                  <c:v>312.01</c:v>
                </c:pt>
                <c:pt idx="30">
                  <c:v>354.39</c:v>
                </c:pt>
                <c:pt idx="31">
                  <c:v>435.65</c:v>
                </c:pt>
                <c:pt idx="32">
                  <c:v>351.78</c:v>
                </c:pt>
                <c:pt idx="33">
                  <c:v>347.16</c:v>
                </c:pt>
                <c:pt idx="34">
                  <c:v>395.53</c:v>
                </c:pt>
                <c:pt idx="35">
                  <c:v>612.71</c:v>
                </c:pt>
                <c:pt idx="36">
                  <c:v>934.75</c:v>
                </c:pt>
                <c:pt idx="37">
                  <c:v>2114.3000000000002</c:v>
                </c:pt>
                <c:pt idx="38">
                  <c:v>2478.2800000000002</c:v>
                </c:pt>
                <c:pt idx="39">
                  <c:v>708.98</c:v>
                </c:pt>
                <c:pt idx="40">
                  <c:v>361.01</c:v>
                </c:pt>
                <c:pt idx="41">
                  <c:v>312.01</c:v>
                </c:pt>
                <c:pt idx="42">
                  <c:v>354.39</c:v>
                </c:pt>
                <c:pt idx="43">
                  <c:v>435.65</c:v>
                </c:pt>
                <c:pt idx="44">
                  <c:v>351.78</c:v>
                </c:pt>
                <c:pt idx="45">
                  <c:v>347.16</c:v>
                </c:pt>
                <c:pt idx="46">
                  <c:v>395.53</c:v>
                </c:pt>
                <c:pt idx="47">
                  <c:v>612.71</c:v>
                </c:pt>
                <c:pt idx="48">
                  <c:v>934.75</c:v>
                </c:pt>
                <c:pt idx="49">
                  <c:v>2114.3000000000002</c:v>
                </c:pt>
                <c:pt idx="50">
                  <c:v>2478.2800000000002</c:v>
                </c:pt>
                <c:pt idx="51">
                  <c:v>708.98</c:v>
                </c:pt>
                <c:pt idx="52">
                  <c:v>361.01</c:v>
                </c:pt>
                <c:pt idx="53">
                  <c:v>312.01</c:v>
                </c:pt>
                <c:pt idx="54">
                  <c:v>354.39</c:v>
                </c:pt>
                <c:pt idx="55">
                  <c:v>435.65</c:v>
                </c:pt>
                <c:pt idx="56">
                  <c:v>351.78</c:v>
                </c:pt>
                <c:pt idx="57">
                  <c:v>347.16</c:v>
                </c:pt>
                <c:pt idx="58">
                  <c:v>395.53</c:v>
                </c:pt>
                <c:pt idx="59">
                  <c:v>612.71</c:v>
                </c:pt>
                <c:pt idx="60">
                  <c:v>934.75</c:v>
                </c:pt>
                <c:pt idx="61">
                  <c:v>2114.3000000000002</c:v>
                </c:pt>
                <c:pt idx="62">
                  <c:v>2478.2800000000002</c:v>
                </c:pt>
                <c:pt idx="63">
                  <c:v>708.98</c:v>
                </c:pt>
                <c:pt idx="64">
                  <c:v>361.01</c:v>
                </c:pt>
                <c:pt idx="65">
                  <c:v>312.01</c:v>
                </c:pt>
              </c:numCache>
            </c:numRef>
          </c:yVal>
          <c:smooth val="1"/>
          <c:extLst>
            <c:ext xmlns:c16="http://schemas.microsoft.com/office/drawing/2014/chart" uri="{C3380CC4-5D6E-409C-BE32-E72D297353CC}">
              <c16:uniqueId val="{00000022-3E33-41DC-92BE-7E7E4942E3BC}"/>
            </c:ext>
          </c:extLst>
        </c:ser>
        <c:ser>
          <c:idx val="1"/>
          <c:order val="31"/>
          <c:tx>
            <c:v>Max</c:v>
          </c:tx>
          <c:spPr>
            <a:ln w="28575">
              <a:solidFill>
                <a:srgbClr val="000000"/>
              </a:solidFill>
              <a:prstDash val="solid"/>
            </a:ln>
          </c:spPr>
          <c:marker>
            <c:symbol val="none"/>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Comparison!$W$4:$W$69</c:f>
              <c:numCache>
                <c:formatCode>0.00</c:formatCode>
                <c:ptCount val="66"/>
                <c:pt idx="0">
                  <c:v>974.28</c:v>
                </c:pt>
                <c:pt idx="1">
                  <c:v>2203.6999999999998</c:v>
                </c:pt>
                <c:pt idx="2">
                  <c:v>2583.0700000000002</c:v>
                </c:pt>
                <c:pt idx="3">
                  <c:v>738.96</c:v>
                </c:pt>
                <c:pt idx="4">
                  <c:v>399.36</c:v>
                </c:pt>
                <c:pt idx="5">
                  <c:v>365.12</c:v>
                </c:pt>
                <c:pt idx="6">
                  <c:v>514.66</c:v>
                </c:pt>
                <c:pt idx="7">
                  <c:v>448.56</c:v>
                </c:pt>
                <c:pt idx="8">
                  <c:v>341.96</c:v>
                </c:pt>
                <c:pt idx="9">
                  <c:v>368.38</c:v>
                </c:pt>
                <c:pt idx="10">
                  <c:v>395.71</c:v>
                </c:pt>
                <c:pt idx="11">
                  <c:v>655.94</c:v>
                </c:pt>
                <c:pt idx="12">
                  <c:v>1124.1400000000001</c:v>
                </c:pt>
                <c:pt idx="13">
                  <c:v>2608.84</c:v>
                </c:pt>
                <c:pt idx="14">
                  <c:v>3324.39</c:v>
                </c:pt>
                <c:pt idx="15">
                  <c:v>1372.92</c:v>
                </c:pt>
                <c:pt idx="16">
                  <c:v>509.85</c:v>
                </c:pt>
                <c:pt idx="17">
                  <c:v>423.19</c:v>
                </c:pt>
                <c:pt idx="18">
                  <c:v>519.59</c:v>
                </c:pt>
                <c:pt idx="19">
                  <c:v>457.15</c:v>
                </c:pt>
                <c:pt idx="20">
                  <c:v>351.78</c:v>
                </c:pt>
                <c:pt idx="21">
                  <c:v>347.16</c:v>
                </c:pt>
                <c:pt idx="22">
                  <c:v>395.53</c:v>
                </c:pt>
                <c:pt idx="23">
                  <c:v>612.71</c:v>
                </c:pt>
                <c:pt idx="24">
                  <c:v>934.75</c:v>
                </c:pt>
                <c:pt idx="25">
                  <c:v>2114.3000000000002</c:v>
                </c:pt>
                <c:pt idx="26">
                  <c:v>2478.2800000000002</c:v>
                </c:pt>
                <c:pt idx="27">
                  <c:v>708.98</c:v>
                </c:pt>
                <c:pt idx="28">
                  <c:v>361.01</c:v>
                </c:pt>
                <c:pt idx="29">
                  <c:v>312.01</c:v>
                </c:pt>
                <c:pt idx="30">
                  <c:v>519.59</c:v>
                </c:pt>
                <c:pt idx="31">
                  <c:v>457.15</c:v>
                </c:pt>
                <c:pt idx="32">
                  <c:v>351.78</c:v>
                </c:pt>
                <c:pt idx="33">
                  <c:v>347.16</c:v>
                </c:pt>
                <c:pt idx="34">
                  <c:v>395.53</c:v>
                </c:pt>
                <c:pt idx="35">
                  <c:v>612.71</c:v>
                </c:pt>
                <c:pt idx="36">
                  <c:v>934.75</c:v>
                </c:pt>
                <c:pt idx="37">
                  <c:v>2114.3000000000002</c:v>
                </c:pt>
                <c:pt idx="38">
                  <c:v>2478.2800000000002</c:v>
                </c:pt>
                <c:pt idx="39">
                  <c:v>708.98</c:v>
                </c:pt>
                <c:pt idx="40">
                  <c:v>361.01</c:v>
                </c:pt>
                <c:pt idx="41">
                  <c:v>312.01</c:v>
                </c:pt>
                <c:pt idx="42">
                  <c:v>519.59</c:v>
                </c:pt>
                <c:pt idx="43">
                  <c:v>457.15</c:v>
                </c:pt>
                <c:pt idx="44">
                  <c:v>351.78</c:v>
                </c:pt>
                <c:pt idx="45">
                  <c:v>347.16</c:v>
                </c:pt>
                <c:pt idx="46">
                  <c:v>395.53</c:v>
                </c:pt>
                <c:pt idx="47">
                  <c:v>612.71</c:v>
                </c:pt>
                <c:pt idx="48">
                  <c:v>934.75</c:v>
                </c:pt>
                <c:pt idx="49">
                  <c:v>2114.3000000000002</c:v>
                </c:pt>
                <c:pt idx="50">
                  <c:v>2478.2800000000002</c:v>
                </c:pt>
                <c:pt idx="51">
                  <c:v>708.98</c:v>
                </c:pt>
                <c:pt idx="52">
                  <c:v>361.01</c:v>
                </c:pt>
                <c:pt idx="53">
                  <c:v>312.01</c:v>
                </c:pt>
                <c:pt idx="54">
                  <c:v>519.59</c:v>
                </c:pt>
                <c:pt idx="55">
                  <c:v>457.15</c:v>
                </c:pt>
                <c:pt idx="56">
                  <c:v>351.78</c:v>
                </c:pt>
                <c:pt idx="57">
                  <c:v>347.16</c:v>
                </c:pt>
                <c:pt idx="58">
                  <c:v>395.53</c:v>
                </c:pt>
                <c:pt idx="59">
                  <c:v>612.71</c:v>
                </c:pt>
                <c:pt idx="60">
                  <c:v>934.75</c:v>
                </c:pt>
                <c:pt idx="61">
                  <c:v>2114.3000000000002</c:v>
                </c:pt>
                <c:pt idx="62">
                  <c:v>2478.2800000000002</c:v>
                </c:pt>
                <c:pt idx="63">
                  <c:v>708.98</c:v>
                </c:pt>
                <c:pt idx="64">
                  <c:v>361.01</c:v>
                </c:pt>
                <c:pt idx="65">
                  <c:v>312.01</c:v>
                </c:pt>
              </c:numCache>
            </c:numRef>
          </c:yVal>
          <c:smooth val="1"/>
          <c:extLst>
            <c:ext xmlns:c16="http://schemas.microsoft.com/office/drawing/2014/chart" uri="{C3380CC4-5D6E-409C-BE32-E72D297353CC}">
              <c16:uniqueId val="{00000023-3E33-41DC-92BE-7E7E4942E3BC}"/>
            </c:ext>
          </c:extLst>
        </c:ser>
        <c:ser>
          <c:idx val="2"/>
          <c:order val="32"/>
          <c:tx>
            <c:v>Most</c:v>
          </c:tx>
          <c:spPr>
            <a:ln w="28575">
              <a:solidFill>
                <a:srgbClr val="000000"/>
              </a:solidFill>
              <a:prstDash val="solid"/>
            </a:ln>
          </c:spPr>
          <c:marker>
            <c:symbol val="none"/>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Comparison!$X$4:$X$69</c:f>
              <c:numCache>
                <c:formatCode>0.00</c:formatCode>
                <c:ptCount val="66"/>
                <c:pt idx="0">
                  <c:v>600</c:v>
                </c:pt>
                <c:pt idx="1">
                  <c:v>1500</c:v>
                </c:pt>
                <c:pt idx="2">
                  <c:v>1650</c:v>
                </c:pt>
                <c:pt idx="3">
                  <c:v>350</c:v>
                </c:pt>
                <c:pt idx="4">
                  <c:v>250</c:v>
                </c:pt>
                <c:pt idx="5">
                  <c:v>240</c:v>
                </c:pt>
                <c:pt idx="6">
                  <c:v>352.84</c:v>
                </c:pt>
                <c:pt idx="7">
                  <c:v>411.27</c:v>
                </c:pt>
                <c:pt idx="8">
                  <c:v>351.78</c:v>
                </c:pt>
                <c:pt idx="9">
                  <c:v>347.16</c:v>
                </c:pt>
                <c:pt idx="10">
                  <c:v>395.53</c:v>
                </c:pt>
                <c:pt idx="11">
                  <c:v>612.71</c:v>
                </c:pt>
                <c:pt idx="12">
                  <c:v>934.75</c:v>
                </c:pt>
                <c:pt idx="13">
                  <c:v>2114.3000000000002</c:v>
                </c:pt>
                <c:pt idx="14">
                  <c:v>2478.2800000000002</c:v>
                </c:pt>
                <c:pt idx="15">
                  <c:v>708.98</c:v>
                </c:pt>
                <c:pt idx="16">
                  <c:v>361.01</c:v>
                </c:pt>
                <c:pt idx="17">
                  <c:v>312.01</c:v>
                </c:pt>
                <c:pt idx="18">
                  <c:v>417.01</c:v>
                </c:pt>
                <c:pt idx="19">
                  <c:v>445.55</c:v>
                </c:pt>
                <c:pt idx="20">
                  <c:v>351.78</c:v>
                </c:pt>
                <c:pt idx="21">
                  <c:v>347.16</c:v>
                </c:pt>
                <c:pt idx="22">
                  <c:v>395.53</c:v>
                </c:pt>
                <c:pt idx="23">
                  <c:v>612.71</c:v>
                </c:pt>
                <c:pt idx="24">
                  <c:v>934.75</c:v>
                </c:pt>
                <c:pt idx="25">
                  <c:v>2114.3000000000002</c:v>
                </c:pt>
                <c:pt idx="26">
                  <c:v>2478.2800000000002</c:v>
                </c:pt>
                <c:pt idx="27">
                  <c:v>708.98</c:v>
                </c:pt>
                <c:pt idx="28">
                  <c:v>361.01</c:v>
                </c:pt>
                <c:pt idx="29">
                  <c:v>312.01</c:v>
                </c:pt>
                <c:pt idx="30">
                  <c:v>417.01</c:v>
                </c:pt>
                <c:pt idx="31">
                  <c:v>445.55</c:v>
                </c:pt>
                <c:pt idx="32">
                  <c:v>351.78</c:v>
                </c:pt>
                <c:pt idx="33">
                  <c:v>347.16</c:v>
                </c:pt>
                <c:pt idx="34">
                  <c:v>395.53</c:v>
                </c:pt>
                <c:pt idx="35">
                  <c:v>612.71</c:v>
                </c:pt>
                <c:pt idx="36">
                  <c:v>934.75</c:v>
                </c:pt>
                <c:pt idx="37">
                  <c:v>2114.3000000000002</c:v>
                </c:pt>
                <c:pt idx="38">
                  <c:v>2478.2800000000002</c:v>
                </c:pt>
                <c:pt idx="39">
                  <c:v>708.98</c:v>
                </c:pt>
                <c:pt idx="40">
                  <c:v>361.01</c:v>
                </c:pt>
                <c:pt idx="41">
                  <c:v>312.01</c:v>
                </c:pt>
                <c:pt idx="42">
                  <c:v>417.01</c:v>
                </c:pt>
                <c:pt idx="43">
                  <c:v>445.55</c:v>
                </c:pt>
                <c:pt idx="44">
                  <c:v>351.78</c:v>
                </c:pt>
                <c:pt idx="45">
                  <c:v>347.16</c:v>
                </c:pt>
                <c:pt idx="46">
                  <c:v>395.53</c:v>
                </c:pt>
                <c:pt idx="47">
                  <c:v>612.71</c:v>
                </c:pt>
                <c:pt idx="48">
                  <c:v>934.75</c:v>
                </c:pt>
                <c:pt idx="49">
                  <c:v>2114.3000000000002</c:v>
                </c:pt>
                <c:pt idx="50">
                  <c:v>2478.2800000000002</c:v>
                </c:pt>
                <c:pt idx="51">
                  <c:v>708.98</c:v>
                </c:pt>
                <c:pt idx="52">
                  <c:v>361.01</c:v>
                </c:pt>
                <c:pt idx="53">
                  <c:v>312.01</c:v>
                </c:pt>
                <c:pt idx="54">
                  <c:v>417.01</c:v>
                </c:pt>
                <c:pt idx="55">
                  <c:v>445.55</c:v>
                </c:pt>
                <c:pt idx="56">
                  <c:v>351.78</c:v>
                </c:pt>
                <c:pt idx="57">
                  <c:v>347.16</c:v>
                </c:pt>
                <c:pt idx="58">
                  <c:v>395.53</c:v>
                </c:pt>
                <c:pt idx="59">
                  <c:v>612.71</c:v>
                </c:pt>
                <c:pt idx="60">
                  <c:v>934.75</c:v>
                </c:pt>
                <c:pt idx="61">
                  <c:v>2114.3000000000002</c:v>
                </c:pt>
                <c:pt idx="62">
                  <c:v>2478.2800000000002</c:v>
                </c:pt>
                <c:pt idx="63">
                  <c:v>708.98</c:v>
                </c:pt>
                <c:pt idx="64">
                  <c:v>361.01</c:v>
                </c:pt>
                <c:pt idx="65">
                  <c:v>312.01</c:v>
                </c:pt>
              </c:numCache>
            </c:numRef>
          </c:yVal>
          <c:smooth val="1"/>
          <c:extLst>
            <c:ext xmlns:c16="http://schemas.microsoft.com/office/drawing/2014/chart" uri="{C3380CC4-5D6E-409C-BE32-E72D297353CC}">
              <c16:uniqueId val="{00000024-3E33-41DC-92BE-7E7E4942E3BC}"/>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4" val="0"/>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C$15"/>
</file>

<file path=xl/ctrlProps/ctrlProp18.xml><?xml version="1.0" encoding="utf-8"?>
<formControlPr xmlns="http://schemas.microsoft.com/office/spreadsheetml/2009/9/main" objectType="CheckBox" checked="Checked" fmlaLink="$B$29"/>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12" dropStyle="combo" dx="16" fmlaLink="$B$3" fmlaRange="RunInformation!$J$3:$J$14" sel="4" val="0"/>
</file>

<file path=xl/ctrlProps/ctrlProp26.xml><?xml version="1.0" encoding="utf-8"?>
<formControlPr xmlns="http://schemas.microsoft.com/office/spreadsheetml/2009/9/main" objectType="Drop" dropStyle="combo" dx="16" fmlaLink="$D$3" fmlaRange="RunInformation!$K$3:$K$52" sel="14" val="12"/>
</file>

<file path=xl/ctrlProps/ctrlProp27.xml><?xml version="1.0" encoding="utf-8"?>
<formControlPr xmlns="http://schemas.microsoft.com/office/spreadsheetml/2009/9/main" objectType="GBox"/>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Label" lockText="1"/>
</file>

<file path=xl/ctrlProps/ctrlProp30.xml><?xml version="1.0" encoding="utf-8"?>
<formControlPr xmlns="http://schemas.microsoft.com/office/spreadsheetml/2009/9/main" objectType="CheckBox" checked="Checked" fmlaLink="$C$19"/>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CheckBox" checked="Checked" fmlaLink="$B$34" lockText="1" noThreeD="1"/>
</file>

<file path=xl/ctrlProps/ctrlProp33.xml><?xml version="1.0" encoding="utf-8"?>
<formControlPr xmlns="http://schemas.microsoft.com/office/spreadsheetml/2009/9/main" objectType="CheckBox" checked="Checked" fmlaLink="$C$34" lockText="1" noThreeD="1"/>
</file>

<file path=xl/ctrlProps/ctrlProp34.xml><?xml version="1.0" encoding="utf-8"?>
<formControlPr xmlns="http://schemas.microsoft.com/office/spreadsheetml/2009/9/main" objectType="CheckBox" checked="Checked" fmlaLink="$D$34"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Radio" firstButton="1" fmlaLink="$C$41" lockText="1" noThreeD="1"/>
</file>

<file path=xl/ctrlProps/ctrlProp38.xml><?xml version="1.0" encoding="utf-8"?>
<formControlPr xmlns="http://schemas.microsoft.com/office/spreadsheetml/2009/9/main" objectType="Radio" checked="Checked" lockText="1" noThreeD="1"/>
</file>

<file path=xl/ctrlProps/ctrlProp39.xml><?xml version="1.0" encoding="utf-8"?>
<formControlPr xmlns="http://schemas.microsoft.com/office/spreadsheetml/2009/9/main" objectType="CheckBox" checked="Checked" fmlaLink="$C$20"/>
</file>

<file path=xl/ctrlProps/ctrlProp40.xml><?xml version="1.0" encoding="utf-8"?>
<formControlPr xmlns="http://schemas.microsoft.com/office/spreadsheetml/2009/9/main" objectType="CheckBox" checked="Checked" fmlaLink="$C$21"/>
</file>

<file path=xl/ctrlProps/ctrlProp41.xml><?xml version="1.0" encoding="utf-8"?>
<formControlPr xmlns="http://schemas.microsoft.com/office/spreadsheetml/2009/9/main" objectType="CheckBox" checked="Checked" fmlaLink="$C$22"/>
</file>

<file path=xl/ctrlProps/ctrlProp42.xml><?xml version="1.0" encoding="utf-8"?>
<formControlPr xmlns="http://schemas.microsoft.com/office/spreadsheetml/2009/9/main" objectType="CheckBox" checked="Checked" fmlaLink="$C$23"/>
</file>

<file path=xl/ctrlProps/ctrlProp43.xml><?xml version="1.0" encoding="utf-8"?>
<formControlPr xmlns="http://schemas.microsoft.com/office/spreadsheetml/2009/9/main" objectType="CheckBox" checked="Checked" fmlaLink="$C$24"/>
</file>

<file path=xl/ctrlProps/ctrlProp44.xml><?xml version="1.0" encoding="utf-8"?>
<formControlPr xmlns="http://schemas.microsoft.com/office/spreadsheetml/2009/9/main" objectType="CheckBox" checked="Checked" fmlaLink="$C$25"/>
</file>

<file path=xl/ctrlProps/ctrlProp45.xml><?xml version="1.0" encoding="utf-8"?>
<formControlPr xmlns="http://schemas.microsoft.com/office/spreadsheetml/2009/9/main" objectType="CheckBox" checked="Checked" fmlaLink="$C$26"/>
</file>

<file path=xl/ctrlProps/ctrlProp46.xml><?xml version="1.0" encoding="utf-8"?>
<formControlPr xmlns="http://schemas.microsoft.com/office/spreadsheetml/2009/9/main" objectType="CheckBox" checked="Checked" fmlaLink="$C$27"/>
</file>

<file path=xl/ctrlProps/ctrlProp47.xml><?xml version="1.0" encoding="utf-8"?>
<formControlPr xmlns="http://schemas.microsoft.com/office/spreadsheetml/2009/9/main" objectType="CheckBox" checked="Checked" fmlaLink="$C$28"/>
</file>

<file path=xl/ctrlProps/ctrlProp48.xml><?xml version="1.0" encoding="utf-8"?>
<formControlPr xmlns="http://schemas.microsoft.com/office/spreadsheetml/2009/9/main" objectType="CheckBox" checked="Checked" fmlaLink="$C$29"/>
</file>

<file path=xl/ctrlProps/ctrlProp49.xml><?xml version="1.0" encoding="utf-8"?>
<formControlPr xmlns="http://schemas.microsoft.com/office/spreadsheetml/2009/9/main" objectType="Radio" firstButton="1" fmlaLink="RunInformation!$AZ$4" lockText="1" noThreeD="1"/>
</file>

<file path=xl/ctrlProps/ctrlProp50.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23</xdr:row>
          <xdr:rowOff>161925</xdr:rowOff>
        </xdr:from>
        <xdr:to>
          <xdr:col>2</xdr:col>
          <xdr:colOff>0</xdr:colOff>
          <xdr:row>25</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24</xdr:row>
          <xdr:rowOff>152400</xdr:rowOff>
        </xdr:from>
        <xdr:to>
          <xdr:col>2</xdr:col>
          <xdr:colOff>0</xdr:colOff>
          <xdr:row>25</xdr:row>
          <xdr:rowOff>180975</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25</xdr:row>
          <xdr:rowOff>161925</xdr:rowOff>
        </xdr:from>
        <xdr:to>
          <xdr:col>2</xdr:col>
          <xdr:colOff>0</xdr:colOff>
          <xdr:row>27</xdr:row>
          <xdr:rowOff>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26</xdr:row>
          <xdr:rowOff>161925</xdr:rowOff>
        </xdr:from>
        <xdr:to>
          <xdr:col>2</xdr:col>
          <xdr:colOff>0</xdr:colOff>
          <xdr:row>28</xdr:row>
          <xdr:rowOff>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13</xdr:row>
          <xdr:rowOff>161925</xdr:rowOff>
        </xdr:from>
        <xdr:to>
          <xdr:col>2</xdr:col>
          <xdr:colOff>0</xdr:colOff>
          <xdr:row>15</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161925</xdr:rowOff>
        </xdr:from>
        <xdr:to>
          <xdr:col>2</xdr:col>
          <xdr:colOff>457200</xdr:colOff>
          <xdr:row>15</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27</xdr:row>
          <xdr:rowOff>161925</xdr:rowOff>
        </xdr:from>
        <xdr:to>
          <xdr:col>2</xdr:col>
          <xdr:colOff>0</xdr:colOff>
          <xdr:row>29</xdr:row>
          <xdr:rowOff>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14</xdr:row>
          <xdr:rowOff>161925</xdr:rowOff>
        </xdr:from>
        <xdr:to>
          <xdr:col>2</xdr:col>
          <xdr:colOff>0</xdr:colOff>
          <xdr:row>16</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180975</xdr:rowOff>
        </xdr:from>
        <xdr:to>
          <xdr:col>2</xdr:col>
          <xdr:colOff>457200</xdr:colOff>
          <xdr:row>16</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15</xdr:row>
          <xdr:rowOff>161925</xdr:rowOff>
        </xdr:from>
        <xdr:to>
          <xdr:col>2</xdr:col>
          <xdr:colOff>0</xdr:colOff>
          <xdr:row>17</xdr:row>
          <xdr:rowOff>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457200</xdr:colOff>
          <xdr:row>17</xdr:row>
          <xdr:rowOff>28575</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16</xdr:row>
          <xdr:rowOff>161925</xdr:rowOff>
        </xdr:from>
        <xdr:to>
          <xdr:col>2</xdr:col>
          <xdr:colOff>0</xdr:colOff>
          <xdr:row>18</xdr:row>
          <xdr:rowOff>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457200</xdr:colOff>
          <xdr:row>18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17</xdr:row>
          <xdr:rowOff>152400</xdr:rowOff>
        </xdr:from>
        <xdr:to>
          <xdr:col>2</xdr:col>
          <xdr:colOff>0</xdr:colOff>
          <xdr:row>18</xdr:row>
          <xdr:rowOff>180975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457200</xdr:colOff>
          <xdr:row>19</xdr:row>
          <xdr:rowOff>28575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66</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18</xdr:row>
          <xdr:rowOff>161925</xdr:rowOff>
        </xdr:from>
        <xdr:to>
          <xdr:col>2</xdr:col>
          <xdr:colOff>0</xdr:colOff>
          <xdr:row>20</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457200</xdr:colOff>
          <xdr:row>20</xdr:row>
          <xdr:rowOff>28575</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19</xdr:row>
          <xdr:rowOff>161925</xdr:rowOff>
        </xdr:from>
        <xdr:to>
          <xdr:col>2</xdr:col>
          <xdr:colOff>0</xdr:colOff>
          <xdr:row>21</xdr:row>
          <xdr:rowOff>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9525</xdr:rowOff>
        </xdr:from>
        <xdr:to>
          <xdr:col>2</xdr:col>
          <xdr:colOff>457200</xdr:colOff>
          <xdr:row>21</xdr:row>
          <xdr:rowOff>38100</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20</xdr:row>
          <xdr:rowOff>161925</xdr:rowOff>
        </xdr:from>
        <xdr:to>
          <xdr:col>2</xdr:col>
          <xdr:colOff>0</xdr:colOff>
          <xdr:row>22</xdr:row>
          <xdr:rowOff>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457200</xdr:colOff>
          <xdr:row>22</xdr:row>
          <xdr:rowOff>28575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21</xdr:row>
          <xdr:rowOff>161925</xdr:rowOff>
        </xdr:from>
        <xdr:to>
          <xdr:col>2</xdr:col>
          <xdr:colOff>0</xdr:colOff>
          <xdr:row>23</xdr:row>
          <xdr:rowOff>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2</xdr:col>
          <xdr:colOff>457200</xdr:colOff>
          <xdr:row>23</xdr:row>
          <xdr:rowOff>28575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22</xdr:row>
          <xdr:rowOff>161925</xdr:rowOff>
        </xdr:from>
        <xdr:to>
          <xdr:col>2</xdr:col>
          <xdr:colOff>0</xdr:colOff>
          <xdr:row>24</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2</xdr:col>
          <xdr:colOff>457200</xdr:colOff>
          <xdr:row>24</xdr:row>
          <xdr:rowOff>28575</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180975</xdr:rowOff>
        </xdr:from>
        <xdr:to>
          <xdr:col>2</xdr:col>
          <xdr:colOff>457200</xdr:colOff>
          <xdr:row>25</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161925</xdr:rowOff>
        </xdr:from>
        <xdr:to>
          <xdr:col>2</xdr:col>
          <xdr:colOff>457200</xdr:colOff>
          <xdr:row>26</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161925</xdr:rowOff>
        </xdr:from>
        <xdr:to>
          <xdr:col>2</xdr:col>
          <xdr:colOff>457200</xdr:colOff>
          <xdr:row>27</xdr:row>
          <xdr:rowOff>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161925</xdr:rowOff>
        </xdr:from>
        <xdr:to>
          <xdr:col>2</xdr:col>
          <xdr:colOff>457200</xdr:colOff>
          <xdr:row>28</xdr:row>
          <xdr:rowOff>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161925</xdr:rowOff>
        </xdr:from>
        <xdr:to>
          <xdr:col>2</xdr:col>
          <xdr:colOff>457200</xdr:colOff>
          <xdr:row>29</xdr:row>
          <xdr:rowOff>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2020</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NC2LOC.espmvol.5yr.adj.espmvol_63" connectionId="8" xr16:uid="{AFBDDAE9-ECB5-4E62-A8BA-ADDCA2303EED}"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5yr.adj.espmvol_63" connectionId="6" xr16:uid="{07025807-5E48-432C-9E0C-5196732234C8}"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5yr.adj.espmvol_63" connectionId="15" xr16:uid="{3B44B6BF-A230-41A1-96E9-0BDDB3E161A9}"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5yr.adj.espmvol_63" connectionId="14" xr16:uid="{11531546-BF41-4F16-94A2-EACD3F2D2917}"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5yr.adj.espmvol_63" connectionId="13" xr16:uid="{29A2CC33-D771-4A24-B020-4A52C2734854}"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5yr.adj.espmvol_63" connectionId="12" xr16:uid="{D1DAF6A9-B08A-4A1D-9477-C26BE99E0EE3}"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5yr.adj.espmvol_63" connectionId="11" xr16:uid="{8EC17B4C-BA7F-44C0-B189-C4B2CAA03301}"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5yr.adj.espmvol_63" connectionId="10" xr16:uid="{46320ACE-91BA-4230-8968-22816A1D698B}"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5yr.adj.espmvol_63" connectionId="9" xr16:uid="{45368B1F-67D4-4C52-A133-AD7F87655EFF}"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5yr.adj.espmvol_63" connectionId="7" xr16:uid="{0BD25D1D-2B4B-4EBB-8E62-D4799DA475B6}"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5yr.adj.espmvol_63" connectionId="3" xr16:uid="{AD9AD4D8-0F99-461F-91C3-13BB975EE20B}"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5yr.adj.espmvol_64" connectionId="1" xr16:uid="{487F9FB6-AFA2-4CB6-8236-1948B247D75D}"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MPSC2.espmvol.5yr.adj.espmvol_17" connectionId="11" xr16:uid="{9F063D99-DF81-4981-A59F-CAF7822C843D}"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RGC2.espmvol.5yr.adj.espmvol_13" connectionId="6" xr16:uid="{4F5AA169-F10D-419B-8EDC-9E8BEE7C7157}"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11" xr16:uid="{EFB6CF2B-8D71-4356-BA4B-978EB7F3A55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7" xr16:uid="{D1643878-697A-4C7E-A53D-DC7D1F324769}"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BMDC2.espmvol.5yr.adj.espmvol_61" connectionId="1" xr16:uid="{7F98B118-C065-4627-9A37-F535F65EE4A7}"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GRNU1.espmvol.5yr.adj.espmvol_42" connectionId="10" xr16:uid="{2F1F83C7-D2B1-48E8-81D9-88BE2B652E3A}"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VCRC2.espmvol.5yr.adj.espmvol_48" connectionId="14" xr16:uid="{57CCE723-482F-481D-9C3C-497E9F5A3972}"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GBRW4.espmvol.5yr.adj.espmvol_56" connectionId="7" xr16:uid="{BE2A0342-28CD-4C0D-9046-8E9B40FEF62E}"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GBRW4.espmvol.5yr.adj.espmvol_32" connectionId="7" xr16:uid="{744F2B02-4A21-4E1C-AECA-E3854FEF2376}"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GRNU1.espmvol.5yr.adj.espmvol_20" connectionId="10" xr16:uid="{50C7D7CA-46BE-4883-ABAA-E6C598710BD1}"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TPIC2.espmvol.5yr.adj.espmvol_56" connectionId="13" xr16:uid="{2EF8CDA9-BA63-479A-A384-71D42D812213}"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1" xr16:uid="{BFA59B31-9C2E-45DC-B464-284D27D39B8F}"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YDLC2.espmvol.5yr.adj.espmvol_53" connectionId="15" xr16:uid="{9BB05048-E340-4B07-8735-B6E8AE01182B}"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VCRC2.espmvol.5yr.adj.espmvol_24" connectionId="14" xr16:uid="{6682248F-3F7F-4B14-83DF-0CEE38B1F876}"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YDLC2.espmvol.5yr.adj.espmvol_34" connectionId="15" xr16:uid="{513C917F-1A83-4EAA-82AD-E02747C13E6C}"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3" xr16:uid="{17DE8D7B-59CB-415D-91B5-238A6403665E}"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VCRC2.espmvol.5yr.adj.espmvol_14" connectionId="14" xr16:uid="{931704DC-C7AB-495B-B15D-844EAE68131C}"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NVRN5.espmvol.5yr.adj.espmvol_45" connectionId="12" xr16:uid="{BD762166-136F-4951-AA2A-8710A7DD8686}"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GLDA3.espmvol.5yr.adj.espmvol_38" connectionId="9" xr16:uid="{A4B4FA28-242F-414D-947B-02BB9C8F8AF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GLDA3.espmvol.5yr.adj.espmvol_24" connectionId="9" xr16:uid="{7BAEBE0F-1315-41A0-A282-985539CCE17C}"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MPSC2.espmvol.5yr.adj.espmvol_30" connectionId="11" xr16:uid="{80893B3D-BFA1-46BF-9BC9-A271E7782BBC}"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GLDA3.espmvol.5yr.adj.espmvol_28" connectionId="9" xr16:uid="{478D1824-26B3-4EB4-893C-993C15DF265A}"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GJNC2LOC.espmvol.5yr.adj.espmvol_41" connectionId="8" xr16:uid="{5C0DDDF3-4AE5-47F4-8121-1BEB1C18A3A6}"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CLSC2.espmvol.5yr.adj.espmvol_48" connectionId="3" xr16:uid="{49D624BF-1EE1-4721-BF2E-D7BB653CFE51}"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DRGC2.espmvol.5yr.adj.espmvol_57" connectionId="6" xr16:uid="{6E57BCBC-DD2A-4EBA-9AF5-B431DD9BB722}"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8" xr16:uid="{B1B87896-1713-4D21-9EEB-7FD09D9BA408}"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BMDC2.espmvol.5yr.adj.espmvol_39" connectionId="1" xr16:uid="{FA876874-D3BF-4592-9B20-55F015E482F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VCRC2.espmvol.5yr.adj.espmvol_43" connectionId="14" xr16:uid="{A544DF7E-22E5-4974-8F27-BA37FC76E7A3}"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BMDC2.espmvol.5yr.adj.espmvol_20" connectionId="1" xr16:uid="{A01EF721-63EC-48CA-880D-5242747C49CE}"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VCRC2.espmvol.5yr.adj.espmvol_47" connectionId="14" xr16:uid="{7D4FEB03-607A-49E7-9A24-CDE5A7606918}"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BMDC2.espmvol.5yr.adj.espmvol_43" connectionId="1" xr16:uid="{3A4F2E5C-2AF3-48EB-AF17-FA7B61FF9563}"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GRNU1.espmvol.5yr.adj.espmvol_15" connectionId="10" xr16:uid="{E1AFE11F-8340-4C53-99E8-7DB207468A1F}"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YDLC2.espmvol.5yr.adj.espmvol_16" connectionId="15" xr16:uid="{91C4795E-7A35-4CA4-9212-25ED5EAD86D5}"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1" xr16:uid="{59431FA0-287B-4F0D-9B08-FEC08360DDE4}"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DRGC2.espmvol.5yr.adj.espmvol_21" connectionId="6" xr16:uid="{A4897859-8467-4BC1-B976-2B485684D0F4}"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9" xr16:uid="{64D824B9-B7AC-4787-A627-863F1B07E452}"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1" xr16:uid="{2A0B7AB6-C94E-4294-B04B-E0819962A27A}"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9" xr16:uid="{C897FE71-210C-4758-8358-74701DCAA79B}"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VCRC2.espmvol.5yr.adj.espmvol_20" connectionId="14" xr16:uid="{B662AC56-9160-4E80-8A34-7D13315A01EE}"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CLSC2.espmvol.5yr.adj.espmvol_47" connectionId="3" xr16:uid="{46BE0E8E-4DC1-4EAF-8BF3-FD1C8307423C}"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DRGC2.espmvol.5yr.adj.espmvol_22" connectionId="6" xr16:uid="{B99C79EB-2B92-4E25-8612-AB88CE4EB471}"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BMDC2.espmvol.5yr.adj.espmvol_49" connectionId="1" xr16:uid="{B35D5B40-88F5-4E2D-BD89-8DD3E5F2AFB5}"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3" xr16:uid="{EA458C8A-C8D7-4F90-823F-E4658E81216A}"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GRNU1.espmvol.5yr.adj.espmvol_61" connectionId="10" xr16:uid="{50D90846-930E-4783-92C5-3C1A08A7708D}"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YDLC2.espmvol.5yr.adj.espmvol_62" connectionId="15" xr16:uid="{57A6D774-144E-4CED-81B9-B3307079137B}"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BMDC2.espmvol.5yr.adj.espmvol_35" connectionId="1" xr16:uid="{3CFB4BC9-2B42-4C77-9AEA-791770A7CC2D}"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MPSC2.espmvol.5yr.adj.espmvol_27" connectionId="11" xr16:uid="{49858588-8DF7-4F9E-8395-7EA85F8DE5EA}"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6" xr16:uid="{197C9E66-E9B3-44E3-BFA6-764350F30972}"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GJNC2LOC.espmvol.5yr.adj.espmvol_43" connectionId="8" xr16:uid="{AA6F90AB-6323-4239-9EFF-067E00022794}"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TPIC2.espmvol.5yr.adj.espmvol_49" connectionId="13" xr16:uid="{61358DEB-2511-44E7-B9BE-605D89090A43}"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MPSC2.espmvol.5yr.adj.espmvol_22" connectionId="11" xr16:uid="{F4A67441-6BF0-4378-9A6C-EC6AAEC13FD7}"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GRNU1.espmvol.5yr.adj.espmvol_26" connectionId="10" xr16:uid="{0802F061-BBFD-4079-9DA7-9F8AB57B2520}"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6" xr16:uid="{F974DD95-0D63-4F65-A8D4-A556946C657D}"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CLSC2.espmvol.5yr.adj.espmvol_51" connectionId="3" xr16:uid="{B156CF97-AACC-4CC2-9EB1-C1BA4CB918C6}"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14" xr16:uid="{FC6D76BA-3390-4EDE-89E4-D7D409DBD97D}"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BMDC2.espmvol.5yr.adj.espmvol_42" connectionId="1" xr16:uid="{87DC9F9D-77D1-470D-ACE8-F8D7AB140D46}"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3" xr16:uid="{F7F30790-E3C0-4E2E-8382-DC03B6205D29}"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3" xr16:uid="{FD7DA15F-0502-479D-97CF-C1DABAABFCE4}"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12" xr16:uid="{9884E07A-A625-41D0-903C-8CDA3DFCD97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GLDA3.espmvol.5yr.adj.espmvol_52" connectionId="9" xr16:uid="{00805880-85CB-4A10-94CB-F5CE87B093B6}"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GLDA3.espmvol.5yr.adj.espmvol_33" connectionId="9" xr16:uid="{D1E52814-34D1-4F3E-AF23-E00D3ACB8B97}"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CLSC2.espmvol.5yr.adj.espmvol_55" connectionId="3" xr16:uid="{F72CFEF9-8A9D-420C-985E-01D59D3EC455}"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CLSC2.espmvol.5yr.adj.espmvol_16" connectionId="3" xr16:uid="{601E2605-0062-4C2D-905D-9AB4A2A67353}"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GRNU1.espmvol.5yr.adj.espmvol_40" connectionId="10" xr16:uid="{7649DEC3-0F8A-4ABB-9B7C-72921F0CFF99}"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GRNU1.espmvol.5yr.adj.espmvol_48" connectionId="10" xr16:uid="{C5E6B7C9-86A2-42AC-A514-6ACA3CD55A35}"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TPIC2.espmvol.5yr.adj.espmvol_33" connectionId="13" xr16:uid="{E4C06EC1-4749-42F2-AFC4-6CD933B6B03E}"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NVRN5.espmvol.5yr.adj.espmvol_29" connectionId="12" xr16:uid="{69899782-35C5-45AB-A50B-4990B967AB42}"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VCRC2.espmvol.5yr.adj.espmvol_23" connectionId="14" xr16:uid="{51ACE22F-ECF3-4D39-B3FF-0ECA1E7FA7F4}"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GJNC2LOC.espmvol.5yr.adj.espmvol_48" connectionId="8" xr16:uid="{45CF0DEE-2D09-4768-B6CB-55DA61807F5F}"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MPSC2.espmvol.5yr.adj.espmvol_19" connectionId="11" xr16:uid="{11AD11BC-EC66-455B-B119-9E59BA37DD23}"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10" xr16:uid="{3EDCFD34-9EF2-42FE-A262-A26972D18953}"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11" xr16:uid="{B916A6F7-78CB-40C5-8622-75F8A10E3969}"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GJNC2LOC.espmvol.5yr.adj.espmvol_51" connectionId="8" xr16:uid="{F46DCDD0-2B91-4E87-A151-D67C79E1BEC1}"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DRGC2.espmvol.5yr.adj.espmvol_60" connectionId="6" xr16:uid="{E71E9E68-3994-4A70-89B0-928DE4AF5358}"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GLDA3.espmvol.5yr.adj.espmvol_13" connectionId="9" xr16:uid="{463128C2-54A3-4A50-9035-6999A8EBFE12}"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GJNC2LOC.espmvol.5yr.adj.espmvol_50" connectionId="8" xr16:uid="{366C2EB3-75A7-473D-9AA0-8B1A367CDBAD}"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CLSC2.espmvol.5yr.adj.espmvol_46" connectionId="3" xr16:uid="{67E78078-C6A4-4252-9878-D8ACE58DF2DD}"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CLSC2.espmvol.5yr.adj.espmvol_18" connectionId="3" xr16:uid="{EDC18B51-8CE2-44A0-A89A-A45D081690CF}"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MPSC2.espmvol.5yr.adj.espmvol_56" connectionId="11" xr16:uid="{69AABC36-C05E-49CC-8259-F0D60770536B}"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GJNC2LOC.espmvol.5yr.adj.espmvol_12" connectionId="8" xr16:uid="{FB310481-DF15-4135-8091-EB71B4F10A24}"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11" xr16:uid="{7EC7B85B-6539-40B3-AE2E-D652D91B1C19}"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GJNC2LOC.espmvol.5yr.adj.espmvol_38" connectionId="8" xr16:uid="{523A8870-F26A-438B-81F2-53125C69D441}"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GBRW4.espmvol.5yr.adj.espmvol_23" connectionId="7" xr16:uid="{7753AB49-82B5-44AD-8AD4-0489BA20F28E}"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GRNU1.espmvol.5yr.adj.espmvol_17" connectionId="10" xr16:uid="{A47EF3C0-0443-44CE-BDDE-85CBD4EC2289}"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3" xr16:uid="{8D957187-66F5-4BE2-819B-905EBC31B2C8}"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NVRN5.espmvol.5yr.adj.espmvol_26" connectionId="12" xr16:uid="{83827CAB-6046-4A22-9929-25BE8A7BE5B2}"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GLDA3.espmvol.5yr.adj.espmvol_16" connectionId="9" xr16:uid="{FFEC50CC-1803-4873-8AC3-8B39D6F5EEA9}"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CLSC2.espmvol.5yr.adj.espmvol_60" connectionId="3" xr16:uid="{CCE12EAB-04D4-4B34-8E06-F5D3ABB3FA84}"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GRNU1.espmvol.5yr.adj.espmvol_52" connectionId="10" xr16:uid="{5B37E434-5EE5-4DDA-AC79-085B58D57D69}"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NVRN5.espmvol.5yr.adj.espmvol_16" connectionId="12" xr16:uid="{4F42E8C9-B27F-4CA2-AFE9-4F87DAC22A05}"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BMDC2.espmvol.5yr.adj.espmvol_27" connectionId="1" xr16:uid="{FC77F7AA-D71A-47C4-8CB9-E25DDC4D163A}"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TPIC2.espmvol.5yr.adj.espmvol_59" connectionId="13" xr16:uid="{FE6AEB3C-52F2-4084-985B-2131F537A1E2}"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YDLC2.espmvol.5yr.adj.espmvol_30" connectionId="15" xr16:uid="{E137AA5A-85F9-45F5-8673-CB20406E7657}"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GJNC2LOC.espmvol.5yr.adj.espmvol_55" connectionId="8" xr16:uid="{D169E180-5809-4D1C-AF87-AFEA883D50FA}"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1" xr16:uid="{0C16B7F9-1A7F-44BC-8811-AB4903ED66C6}"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15" xr16:uid="{8541449D-8811-47C7-B248-857FE2440F01}"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GLDA3.espmvol.5yr.adj.espmvol" connectionId="9" xr16:uid="{EBAEFAF9-8773-48D8-875F-00073F89C4DD}"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BMDC2.espmvol.5yr.adj.espmvol_18" connectionId="1" xr16:uid="{501AF401-5A8A-45CE-A85F-B72A063F30C8}"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CLSC2.espmvol.5yr.adj.espmvol_15" connectionId="3" xr16:uid="{BCE0A1C3-C29A-412E-85EB-428204DDC474}"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GRNU1.espmvol.5yr.adj.espmvol_14" connectionId="10" xr16:uid="{33EEA4B4-49F0-4FC8-805C-F77AA30B3DC6}"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MPSC2.espmvol.5yr.adj.espmvol_28" connectionId="11" xr16:uid="{3F10D6A6-A35F-4907-856F-792AF7A76C2A}"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DRGC2.espmvol.5yr.adj.espmvol_35" connectionId="6" xr16:uid="{572C594D-0745-4552-B772-60B19BB46A83}"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CLSC2.espmvol.5yr.adj.espmvol_43" connectionId="3" xr16:uid="{5B032645-B2F3-4474-8AEA-B48F0DC49FB6}"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NVRN5.espmvol.5yr.adj.espmvol_14" connectionId="12" xr16:uid="{3D0CDC19-8734-4F16-8838-28C4D16D80FC}"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GJNC2LOC.espmvol.5yr.adj.espmvol_46" connectionId="8" xr16:uid="{84DE6DB7-73D0-45CF-94EE-B701D6609E32}"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MPSC2.espmvol.5yr.adj.espmvol_40" connectionId="11" xr16:uid="{21E289DE-8340-46CA-932B-5AF3F553B9D2}"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GBRW4.espmvol.5yr.adj.espmvol_10" connectionId="7" xr16:uid="{44E3A5C5-1C8B-4012-B219-7EF7FB17672B}"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8" xr16:uid="{4A678103-A1EA-4079-8289-B24335AA0D3C}"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MPSC2.espmvol.5yr.adj.espmvol_37" connectionId="11" xr16:uid="{2A9753CB-89A1-4393-AB6D-A629133296C5}"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YDLC2.espmvol.5yr.adj.espmvol_39" connectionId="15" xr16:uid="{7A249E49-EC1D-4D5D-AF3F-FC2878B4AF93}"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DRGC2.espmvol.5yr.adj.espmvol_24" connectionId="6" xr16:uid="{470DD3E4-09FB-46DF-82A5-7E6AFE53F672}"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VCRC2.espmvol.5yr.adj.espmvol_39" connectionId="14" xr16:uid="{67AB8664-65A5-4491-9D07-813CFA0F75C6}"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DRGC2.espmvol.5yr.adj.espmvol_26" connectionId="6" xr16:uid="{96DFF288-C06C-4E20-BC4C-EC7F34DFA524}"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GJNC2LOC.espmvol.5yr.adj.espmvol_56" connectionId="8" xr16:uid="{AC12808C-FB21-4AB5-9FBA-0624613E00A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GLDA3.espmvol.5yr.adj.espmvol_25" connectionId="9" xr16:uid="{784765C5-E37A-4E61-8C6E-FDFF27AAC105}"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NVRN5.espmvol.5yr.adj.espmvol_44" connectionId="12" xr16:uid="{CADA8269-D10B-4865-9ED1-66DEFB801678}"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15" xr16:uid="{38BDE91A-D8FB-4DE3-8F76-80A4CA92DE5D}"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12" xr16:uid="{7F90BD17-D053-48D2-A882-C9C59FF72B1B}"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CLSC2.espmvol.5yr.adj.espmvol_21" connectionId="3" xr16:uid="{CD6718D4-D6CE-4F1B-BCFC-6524F11B5912}"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GJNC2LOC.espmvol.5yr.adj.espmvol_62" connectionId="8" xr16:uid="{F0C3BCDB-737C-4B2E-9F26-8ED7386BB4DD}"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CLSC2.espmvol.5yr.adj.espmvol_27" connectionId="3" xr16:uid="{8F029829-C55A-44CE-A953-8078EDFC10DE}"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YDLC2.espmvol.5yr.adj.espmvol_44" connectionId="15" xr16:uid="{2B4279FB-8E0D-45F7-B7EF-EA655BCB0A2E}"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GRNU1.espmvol.5yr.adj.espmvol" connectionId="10" xr16:uid="{B3E416B8-DF7F-4284-9F7F-4F27701D31F2}"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GJNC2LOC.espmvol.5yr.adj.espmvol_17" connectionId="8" xr16:uid="{2CE3D7AF-5ED0-4D4C-945B-CAAC4DB017A4}"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GLDA3.espmvol.5yr.adj.espmvol_31" connectionId="9" xr16:uid="{B86B57C6-7676-40C3-B8B9-AA24BB46C2FD}"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BMDC2.espmvol.5yr.adj.espmvol_46" connectionId="1" xr16:uid="{0510B343-1725-4E42-8303-C5066B15217C}"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8" xr16:uid="{3E5D046E-DA68-4B30-9CEF-394B318F0545}"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GLDA3.espmvol.5yr.adj.espmvol_51" connectionId="9" xr16:uid="{79652DF1-5E5C-4E12-B066-DAA97C78CABD}"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TPIC2.espmvol.5yr.adj.espmvol_32" connectionId="13" xr16:uid="{6383BE40-C9E5-40EB-8317-B5AA73ACD576}"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YDLC2.espmvol.5yr.adj.espmvol_15" connectionId="15" xr16:uid="{BB970A0D-B40F-455C-9768-2E06490AF4C9}"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GBRW4.espmvol.5yr.adj.espmvol_12" connectionId="7" xr16:uid="{3999D862-2F23-4CD5-BB3F-FE0AB61F1B63}"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TPIC2.espmvol.5yr.adj.espmvol_50" connectionId="13" xr16:uid="{4CA95EE3-FD2C-4889-8C19-D1E675E534A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YDLC2.espmvol.5yr.adj.espmvol_29" connectionId="15" xr16:uid="{DF258E7C-4918-4239-8945-D12E517391D6}"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10" xr16:uid="{F28A5F98-BE7A-4190-AEAA-3F3A790DBDD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DRGC2.espmvol.5yr.adj.espmvol_44" connectionId="6" xr16:uid="{19C2A2F8-F1F4-46D7-8415-F0C3EB767EDB}"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TPIC2.espmvol.5yr.adj.espmvol_55" connectionId="13" xr16:uid="{BFAA23B0-3493-4D70-8445-DECE8ED2CB83}"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MPSC2.espmvol.5yr.adj.espmvol_18" connectionId="11" xr16:uid="{33E07CAF-C23F-4CAD-96E4-F8FC50441E27}"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MPSC2.espmvol.5yr.adj.espmvol_13" connectionId="11" xr16:uid="{1CDC18C6-B438-4F65-801C-25DBD7C0B86B}"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GBRW4.espmvol.5yr.adj.espmvol_55" connectionId="7" xr16:uid="{8E1F8915-6F39-4499-890C-B86CEC230595}"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TPIC2.espmvol.5yr.adj.espmvol_10" connectionId="13" xr16:uid="{5BD6E6D7-401B-4DF3-81E2-C031F252B2B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8" xr16:uid="{E30DB4E8-DBE8-486F-BEB8-AC217302C373}"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DRGC2.espmvol.5yr.adj.espmvol_56" connectionId="6" xr16:uid="{D671B687-517D-4981-9BE0-CFD63F187BC3}"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DRGC2.espmvol.5yr.adj.espmvol_28" connectionId="6" xr16:uid="{0500A737-1749-4D69-8C33-7F80E9AC6B4C}"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13" xr16:uid="{74BD8F85-94CD-478C-B830-48ABEED3B511}"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NVRN5.espmvol.5yr.adj.espmvol_58" connectionId="12" xr16:uid="{7982126B-F9CA-4633-A177-24950398C6B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TPIC2.espmvol.5yr.adj.espmvol_16" connectionId="13" xr16:uid="{A4E511F3-1E84-4434-BC7F-0113FE57C0B6}"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GRNU1.espmvol.5yr.adj.espmvol_59" connectionId="10" xr16:uid="{3DB9E25E-A2FC-48B1-B231-FD7663DF4017}"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TPIC2.espmvol.5yr.adj.espmvol_35" connectionId="13" xr16:uid="{A203287D-C93D-40D9-861D-2458E809BD51}"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GJNC2LOC.espmvol.5yr.adj.espmvol_35" connectionId="8" xr16:uid="{62E6D739-DF25-420E-98AD-8C04C10251E9}"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BMDC2.espmvol.5yr.adj.espmvol_38" connectionId="1" xr16:uid="{BEBCF7B9-706E-4BF2-864D-3B8460D90D01}"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GJNC2LOC.espmvol.5yr.adj.espmvol_37" connectionId="8" xr16:uid="{85E2602D-1717-4DB1-924D-38B5DC8ED9CE}"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12" xr16:uid="{02772764-763E-4581-90C1-DB51680695D1}"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GRNU1.espmvol.5yr.adj.espmvol_10" connectionId="10" xr16:uid="{6FEFDE93-B1D0-4B08-9DF3-FAFA50A3C07D}"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BMDC2.espmvol.5yr.adj.espmvol_45" connectionId="1" xr16:uid="{923982EB-6766-4856-9DAF-F5D70796A0B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15" xr16:uid="{8A2A923F-FDB6-4161-BC18-5C130C8E929A}"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GBRW4.espmvol.5yr.adj.espmvol_33" connectionId="7" xr16:uid="{A86E9E11-B8B8-4A4F-9ECC-951A9A5E58FC}"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NVRN5.espmvol.5yr.adj.espmvol_38" connectionId="12" xr16:uid="{AE65A88D-E2ED-4562-B526-8F94CC488DE7}"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NVRN5.espmvol.5yr.adj.espmvol_15" connectionId="12" xr16:uid="{FCBB4EED-0BEF-4A7D-B21E-16DE9497BEF3}"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9" xr16:uid="{0ECB0E17-95AF-44AB-91F2-4A2764B4ADF6}"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CLSC2.espmvol.5yr.adj.espmvol_61" connectionId="3" xr16:uid="{99550E7E-683F-4125-981F-36572D6FAE98}"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BMDC2.espmvol.5yr.adj.espmvol_29" connectionId="2" xr16:uid="{659D8040-3513-416D-B101-8DAFF4C4006E}"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GRNU1.espmvol.5yr.adj.espmvol_16" connectionId="10" xr16:uid="{A5DFD6F4-861F-46E1-B8E3-20BBEA9B3577}"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DRGC2.espmvol.5yr.adj.espmvol_23" connectionId="6" xr16:uid="{B475E745-C684-4546-810F-2F6576468E1F}"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GLDA3.espmvol.5yr.adj.espmvol_61" connectionId="9" xr16:uid="{E18B7684-B1D1-425D-8F42-2AFFA349DCA6}"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YDLC2.espmvol.5yr.adj.espmvol_55" connectionId="15" xr16:uid="{A40DEC50-7257-4857-B198-EE3628256CDE}"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GLDA3.espmvol.5yr.adj.espmvol_49" connectionId="9" xr16:uid="{566099B8-AF77-410E-9C19-7DF421D8374B}"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GRNU1.espmvol.5yr.adj.espmvol_38" connectionId="10" xr16:uid="{3E476F30-C256-4390-A042-64DE7FA3C5D2}"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6" xr16:uid="{BB8EDD9B-B89B-4EB6-BA2E-76FF96A31FB1}"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TPIC2.espmvol.5yr.adj.espmvol_23" connectionId="13" xr16:uid="{59EBB105-79D5-4EFD-9696-CCA9D5EEBD17}"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GJNC2LOC.espmvol.5yr.adj.espmvol_29" connectionId="8" xr16:uid="{A8AF4781-1C90-4EDE-9CDF-707374907D3B}"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CLSC2.espmvol.5yr.adj.espmvol_14" connectionId="3" xr16:uid="{F8E5E7F6-0EBE-4F6E-A456-5E5C09F0380D}"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YDLC2.espmvol.5yr.adj.espmvol_11" connectionId="15" xr16:uid="{54F7791C-2FE3-4428-9C56-799BC9E08BC7}"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VCRC2.espmvol.5yr.adj.espmvol_58" connectionId="14" xr16:uid="{2DB02E2C-5BD8-42C9-8370-2ECF87737DAE}"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NVRN5.espmvol.5yr.adj.espmvol_12" connectionId="12" xr16:uid="{786D11F3-F238-45C5-AB45-46124D8848EA}"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YDLC2.espmvol.5yr.adj.espmvol_27" connectionId="15" xr16:uid="{7DA2D210-CB76-4F22-9C89-FC8A4D25F3AA}"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VCRC2.espmvol.5yr.adj.espmvol_52" connectionId="14" xr16:uid="{6E99441E-1DB5-4A24-BBD8-184D9FFE2CED}"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VCRC2.espmvol.5yr.adj.espmvol_41" connectionId="14" xr16:uid="{DF8F96DD-8A15-45F6-90C1-768C7F42CB0B}"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MPSC2.espmvol.5yr.adj.espmvol_26" connectionId="11" xr16:uid="{99C5CAED-B79E-45F3-844D-2453BF371AAE}"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BMDC2.espmvol.5yr.adj.espmvol_50" connectionId="1" xr16:uid="{D7373CD3-BCD1-47CA-B0AA-AF79081B4370}"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10" xr16:uid="{FC325276-44E4-49CC-BA88-C46DF9933468}"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CLSC2.espmvol.5yr.adj.espmvol_36" connectionId="3" xr16:uid="{70DF3B92-F761-4A94-968A-A912945800E4}"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9" xr16:uid="{9ED29A84-781E-4E2E-B72F-A33FC1B1B85A}"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YDLC2.espmvol.5yr.adj.espmvol_14" connectionId="15" xr16:uid="{DF0B2D4C-15C7-4E4E-88A8-97823CBBE6E6}"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GJNC2LOC.espmvol.5yr.adj.espmvol_52" connectionId="8" xr16:uid="{86218B0B-77F3-4951-BA25-6E8F117B0716}"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MPSC2.espmvol.5yr.adj.espmvol_50" connectionId="11" xr16:uid="{F92F1E1F-00B9-4708-AF61-384E30206705}"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MPSC2.espmvol.5yr.adj.espmvol_38" connectionId="11" xr16:uid="{21FB4A4D-FFDB-4423-A968-587B966F5155}"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CLSC2.espmvol.5yr.adj.espmvol_20" connectionId="3" xr16:uid="{315D7216-9465-4C14-B4A8-162D38E1E382}"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YDLC2.espmvol.5yr.adj.espmvol_12" connectionId="15" xr16:uid="{8995C709-D629-45E8-BEA8-F285C92D672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GRNU1.espmvol.5yr.adj.espmvol_47" connectionId="10" xr16:uid="{64F615EC-918C-4D09-BA7D-BBB9BA22E6AE}"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TPIC2.espmvol.5yr.adj.espmvol_45" connectionId="13" xr16:uid="{0289F160-512B-418F-8CE7-A124FDCAD377}"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13" xr16:uid="{3805EBCA-81B7-4866-A04A-709AD2C89D7D}"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TPIC2.espmvol.5yr.adj.espmvol_22" connectionId="13" xr16:uid="{AE75E9CE-0471-40BD-AAE1-257B0F549527}"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VCRC2.espmvol.5yr.adj.espmvol_18" connectionId="14" xr16:uid="{F6E6CC0E-F044-4BA4-AEBE-EA6E19D1716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DRGC2.espmvol.5yr.adj.espmvol_38" connectionId="6" xr16:uid="{AD928244-953C-4D9B-8A16-759D41663406}"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NVRN5.espmvol.5yr.adj.espmvol_59" connectionId="12" xr16:uid="{B527F439-2513-4266-BBB8-D043049717CA}"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NVRN5.espmvol.5yr.adj.espmvol_41" connectionId="12" xr16:uid="{9D3E5679-22EF-400C-A121-6E7130163222}"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YDLC2.espmvol.5yr.adj.espmvol_56" connectionId="15" xr16:uid="{262757FA-9A8B-4075-A1FB-7C4EC70963FA}"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YDLC2.espmvol.5yr.adj.espmvol_37" connectionId="15" xr16:uid="{F0C97915-25CB-4D47-B8FF-C33AB4FFB7AC}"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BMDC2.espmvol.5yr.adj.espmvol_44" connectionId="1" xr16:uid="{140A230F-CA8E-478D-8D3A-A8EAA5281E7F}"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12" xr16:uid="{60C4810D-3FF5-4A2C-AD6C-2248162A13C4}"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DRGC2.espmvol.5yr.adj.espmvol_37" connectionId="6" xr16:uid="{58428463-8A37-4254-A0BC-0E244F933AC3}"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YDLC2.espmvol.5yr.adj.espmvol_19" connectionId="15" xr16:uid="{AEBBAD5E-BBC7-4B24-AB63-48FBC528893A}"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BMDC2.espmvol.5yr.adj.espmvol_23" connectionId="1" xr16:uid="{C57C25F7-DE53-402F-B77E-46F96C7FD23E}"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GLDA3.espmvol.5yr.adj.espmvol_39" connectionId="9" xr16:uid="{344A06EC-0690-48DB-A81E-0E16E6B7D98F}"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GLDA3.espmvol.5yr.adj.espmvol_59" connectionId="9" xr16:uid="{62119A89-7173-47FB-A2FB-ABB9F92F4FAC}"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CLSC2.espmvol.5yr.adj.espmvol_57" connectionId="3" xr16:uid="{4732A626-CA4B-4330-AC29-4815B9C9FEB3}"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TPIC2.espmvol.5yr.adj.espmvol_37" connectionId="13" xr16:uid="{EABFD987-6052-42AF-B696-D4E24B00E318}"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BMDC2.espmvol.5yr.adj.espmvol_33" connectionId="1" xr16:uid="{C6EC7269-6750-4ACA-964E-2DD69BD47502}"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TPIC2.espmvol.5yr.adj.espmvol_54" connectionId="13" xr16:uid="{A8866409-7728-46D1-BEF4-0DFFB54E4273}"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GLDA3.espmvol.5yr.adj.espmvol_32" connectionId="9" xr16:uid="{E2C672DB-892C-4FC1-A7E8-C9353A21E3EC}"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NVRN5.espmvol.5yr.adj.espmvol_25" connectionId="12" xr16:uid="{91B3F92F-6612-4C2D-98F5-51FAED24BDC3}"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YDLC2.espmvol.5yr.adj.espmvol_24" connectionId="15" xr16:uid="{5A4CC231-FDC7-41B6-815C-370AD106E668}"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GLDA3.espmvol.5yr.adj.espmvol_50" connectionId="9" xr16:uid="{C1415B03-B1D7-4B83-9F9F-251CC339AF6A}"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BMDC2.espmvol.5yr.adj.espmvol_36" connectionId="1" xr16:uid="{0DD0DCE7-C4B3-46E6-BE63-3F57DCC0E09E}"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10" xr16:uid="{242ED4FD-2784-49FB-82EE-DD2599CA6313}"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TPIC2.espmvol.5yr.adj.espmvol_18" connectionId="13" xr16:uid="{418E9497-1AB3-451F-B276-3EEC371B33C3}"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YDLC2.espmvol.5yr.adj.espmvol_23" connectionId="15" xr16:uid="{9E4EAEE8-3505-4378-B2D3-D6CFA624913C}"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11" xr16:uid="{631F710F-CB89-4E2B-8F12-DECB6C81BE83}"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DRGC2.espmvol.5yr.adj.espmvol_42" connectionId="6" xr16:uid="{4930A150-4424-46EA-BECD-469862FFBA2A}"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7" xr16:uid="{C70141BA-F1D6-492B-8E69-CC5D0895A201}"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11" xr16:uid="{D678C182-00BA-4F55-9792-2A38AA1A04BA}"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6" xr16:uid="{450772AD-01C3-4B62-AE39-62259732C0A3}"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6" xr16:uid="{9B92A832-906F-426B-97B7-8756D0FFD523}"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NVRN5.espmvol.5yr.adj.espmvol_42" connectionId="12" xr16:uid="{AAF02B25-89AA-4C11-8A4F-3A8AE9A5D994}"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GRNU1.espmvol.5yr.adj.espmvol_51" connectionId="10" xr16:uid="{9D5C5E32-F235-470B-9447-7B51C1227ED5}"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3" xr16:uid="{644829BB-3C87-4D1B-B0AE-A53299869BE3}"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GBRW4.espmvol.5yr.adj.espmvol_40" connectionId="7" xr16:uid="{8AEEB942-6CC4-4923-9724-A415E7ED64FB}"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VCRC2.espmvol.5yr.adj.espmvol_29" connectionId="14" xr16:uid="{8CD9DAD5-40A2-4AEA-B7C7-C3E6CA5F6441}"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GRNU1.espmvol.5yr.adj.espmvol_57" connectionId="10" xr16:uid="{F7CD1EBA-CC23-455E-ACBE-2EFBA4A04C44}"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GRNU1.espmvol.5yr.adj.espmvol_36" connectionId="10" xr16:uid="{6859CB55-14CD-4A94-8FEA-298E1D1ADED5}"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8" xr16:uid="{E2CACDCD-DB38-4A63-A173-FB911266F827}"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GBRW4.espmvol.5yr.adj.espmvol_48" connectionId="7" xr16:uid="{A8F31563-66EC-447A-81F9-91ADB7E11EBC}"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GBRW4.espmvol.5yr.adj.espmvol_29" connectionId="7" xr16:uid="{B837906B-2F3A-4FAE-ABAC-B766EDB1E5AD}"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MPSC2.espmvol.5yr.adj.espmvol_48" connectionId="11" xr16:uid="{587B91D7-66A0-4AF9-97D0-A568F5D3181A}"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GJNC2LOC.espmvol.5yr.adj.espmvol_14" connectionId="8" xr16:uid="{EC51B5E3-F3E6-4372-AD3F-14C87F604CEF}"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DRGC2.espmvol.5yr.adj.espmvol_41" connectionId="6" xr16:uid="{22481D6F-4630-4271-AC30-3D5445E11015}"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MPSC2.espmvol.5yr.adj.espmvol_15" connectionId="11" xr16:uid="{038CC57C-5BB0-45C5-ACF7-E5AA9F586816}"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GRNU1.espmvol.5yr.adj.espmvol_62" connectionId="10" xr16:uid="{E8F609BC-9656-4CC9-9059-4D34F740B8AB}"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GLDA3.espmvol.5yr.adj.espmvol_37" connectionId="9" xr16:uid="{5A1A3192-0CF7-42DD-BC85-D9D5CCD55F7E}"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GBRW4.espmvol.5yr.adj.espmvol_16" connectionId="7" xr16:uid="{C546FF6E-1FB0-4F68-B1AF-61E22B47F0F1}"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GLDA3.espmvol.5yr.adj.espmvol_40" connectionId="9" xr16:uid="{9FE29DF4-1CE7-4808-94DD-F204988C86FD}"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TPIC2.espmvol.5yr.adj.espmvol_51" connectionId="13" xr16:uid="{B9552840-5393-4F2D-A7E5-83B902B9042C}"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VCRC2.espmvol.5yr.adj.espmvol_33" connectionId="14" xr16:uid="{06FE090B-63E8-415B-9ACB-7FB49F625275}"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CLSC2.espmvol.5yr.adj.espmvol_10" connectionId="3" xr16:uid="{1A61DFDA-14B8-43FF-B1CA-9318E942C6D4}"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GBRW4.espmvol.5yr.adj.espmvol_31" connectionId="7" xr16:uid="{A29A133E-384C-40FA-8794-0EE2412700E3}"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MPSC2.espmvol.5yr.adj.espmvol_57" connectionId="11" xr16:uid="{824EA01B-5CC4-45F7-89E6-ABAAD6AB01B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MPSC2.espmvol.5yr.adj.espmvol_41" connectionId="11" xr16:uid="{0BCE0564-2B33-48B3-852E-9ABA7FFF218A}"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YDLC2.espmvol.5yr.adj.espmvol_47" connectionId="15" xr16:uid="{01219D03-A538-492C-8582-630F9BF781F4}"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DRGC2.espmvol.5yr.adj.espmvol_27" connectionId="6" xr16:uid="{B38BB113-1608-409B-AE6E-CB2907681322}"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GRNU1.espmvol.5yr.adj.espmvol_58" connectionId="10" xr16:uid="{3A98C360-574E-4222-9B63-E7839DCA62D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GRNU1.espmvol.5yr.adj.espmvol_25" connectionId="10" xr16:uid="{474EAE89-CB9B-4CBC-BA40-6931113F162F}"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13" xr16:uid="{86E82D94-C69C-43F0-BF7D-66EA37FA05B2}"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CLSC2.espmvol.5yr.adj.espmvol_41" connectionId="3" xr16:uid="{3FEA4509-FA1E-461C-ACEC-BA5AC4C3215C}"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TPIC2.espmvol.5yr.adj.espmvol_28" connectionId="13" xr16:uid="{8C96E805-F33A-4B3E-AD16-A5F52A1DA12F}"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BMDC2.espmvol.5yr.adj.espmvol_48" connectionId="1" xr16:uid="{F51D14EF-1544-42DE-8B36-0083433854ED}"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3" xr16:uid="{3E334227-5C57-4514-B2EF-9D9639CD8C85}"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DRGC2.espmvol.5yr.adj.espmvol_39" connectionId="6" xr16:uid="{7221A95E-2BC3-4A57-9D91-8E1E3222D146}"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BMDC2.espmvol.5yr.adj.espmvol_21" connectionId="1" xr16:uid="{E6C823BB-D20F-4380-BB35-057C68F18136}"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13" xr16:uid="{C72595DB-C4CD-4F85-9BBA-B7766A08716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7" xr16:uid="{B3F0BDFA-6C1A-4E11-B286-F925CBF29F52}"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DRGC2.espmvol.5yr.adj.espmvol_53" connectionId="6" xr16:uid="{BA652734-CEBC-40D5-90FD-E9714BA6AD81}"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NVRN5.espmvol.5yr.adj.espmvol_22" connectionId="12" xr16:uid="{A2CBBC95-DD91-4249-B765-9B58CBE33751}"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VCRC2.espmvol.5yr.adj.espmvol_19" connectionId="14" xr16:uid="{60A1D5D8-9619-4D26-B0C6-2F123F406001}"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DRGC2.espmvol.5yr.adj.espmvol_49" connectionId="6" xr16:uid="{AFCA601C-8F10-40A4-9DBD-D01A299DA8F5}"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NVRN5.espmvol.5yr.adj.espmvol_40" connectionId="12" xr16:uid="{C4DEE327-2300-4491-BEF0-458A3344A91B}"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GJNC2LOC.espmvol.5yr.adj.espmvol_33" connectionId="8" xr16:uid="{68F1E2AE-4C8A-4CBF-A174-FFB22FC55172}"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CLSC2.espmvol.5yr.adj.espmvol_44" connectionId="3" xr16:uid="{13ED1D59-61F9-4EED-B2BA-84DD20F9FFF9}"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VCRC2.espmvol.5yr.adj.espmvol_36" connectionId="14" xr16:uid="{C167DFCB-4BCE-427D-B6B9-98E117B46DC3}"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GJNC2LOC.espmvol.5yr.adj.espmvol_23" connectionId="8" xr16:uid="{E3F33A04-B16D-4D48-9B33-F2CFB8DBD54F}"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GBRW4.espmvol.5yr.adj.espmvol_59" connectionId="7" xr16:uid="{70F07B2D-94F7-4A76-83A6-7429551C3402}"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GJNC2LOC.espmvol.5yr.adj.espmvol_57" connectionId="8" xr16:uid="{91D2BD8F-F9FF-49D4-A3E8-179F349C399A}"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GJNC2LOC.espmvol.5yr.adj.espmvol_34" connectionId="8" xr16:uid="{AC7BE9BB-E0AF-4674-8E87-158288F76E72}"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GLDA3.espmvol.5yr.adj.espmvol_14" connectionId="9" xr16:uid="{EF08E431-FE89-49C0-8DBB-29B6FC774267}"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GRNU1.espmvol.5yr.adj.espmvol_46" connectionId="10" xr16:uid="{854BC9A4-8A23-423D-8466-CFDB87673EA6}"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VCRC2.espmvol.5yr.adj.espmvol_28" connectionId="14" xr16:uid="{EF26EEF7-9917-4183-B530-B44BBD6A3DDE}"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GRNU1.espmvol.5yr.adj.espmvol_34" connectionId="10" xr16:uid="{9C1F9140-F1DB-404C-8515-296FF2F1739D}"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7" xr16:uid="{40546F6A-412F-43DF-A241-107E51F116A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NVRN5.espmvol.5yr.adj.espmvol_46" connectionId="12" xr16:uid="{2C15C1DC-25EE-4E66-BEE3-ACA3893E9631}"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14" xr16:uid="{79AAB71B-2349-4F11-A1CD-ED5DB07C351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BMDC2.espmvol.5yr.adj.espmvol_19" connectionId="1" xr16:uid="{AEA6FF2B-3BE1-48CC-961C-24BE0091A3B3}"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YDLC2.espmvol.5yr.adj.espmvol_38" connectionId="15" xr16:uid="{6F64A648-9E28-44D5-82F4-0A0A43C02177}"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12" xr16:uid="{BB0B9CD4-C80D-4893-89DA-14E460AB84C1}"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GBRW4.espmvol.5yr.adj.espmvol_44" connectionId="7" xr16:uid="{E27A47EA-DB89-4DCE-B9FB-B8D2301151C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NVRN5.espmvol.5yr.adj.espmvol_50" connectionId="12" xr16:uid="{D627A031-8D03-4B2B-88EC-F90A2545A026}"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MPSC2.espmvol.5yr.adj.espmvol_20" connectionId="11" xr16:uid="{EC05352C-DD50-469D-9EBB-2D1F838B2E3E}"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BMDC2.espmvol.5yr.adj.espmvol_59" connectionId="1" xr16:uid="{2F23F4EC-3904-4C22-969F-09015A2BE15C}"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1" xr16:uid="{89171EA0-AD56-42FC-8EE2-9A3D07D852C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GRNU1.espmvol.5yr.adj.espmvol_12" connectionId="10" xr16:uid="{662C0A6A-5D47-4818-9248-B098E7719CE7}"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NVRN5.espmvol.5yr.adj.espmvol_49" connectionId="12" xr16:uid="{31A5EDE9-29C3-4B17-9782-EEE56D60AF64}"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GJNC2LOC.espmvol.5yr.adj.espmvol_20" connectionId="8" xr16:uid="{898D3731-62A6-4D32-8254-7AA97FED50A8}"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TPIC2.espmvol.5yr.adj.espmvol_25" connectionId="13" xr16:uid="{6798C48F-5A37-4778-A8E1-62BCEBB8759B}"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NVRN5.espmvol.5yr.adj.espmvol_39" connectionId="12" xr16:uid="{8930FFBC-8850-4464-9398-455D01F31E1C}"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BMDC2.espmvol.5yr.adj.espmvol_25" connectionId="1" xr16:uid="{1B3456CB-F190-49C9-ADBD-9039EDC18CAC}"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GRNU1.espmvol.5yr.adj.espmvol_13" connectionId="10" xr16:uid="{B8482034-5AEE-4C61-8F61-F208586C5553}"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YDLC2.espmvol.5yr.adj.espmvol" connectionId="15" xr16:uid="{470AFEAF-810D-4F69-A797-EAE9284BCFB7}"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CLSC2.espmvol.5yr.adj.espmvol_56" connectionId="3" xr16:uid="{C66D0A6E-276E-4218-B6C9-0D42FDF49A91}"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GJNC2LOC.espmvol.5yr.adj.espmvol_13" connectionId="8" xr16:uid="{6CDD6246-66A7-40A1-89DF-7CDC9D25499B}"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DRGC2.espmvol.5yr.adj.espmvol_10" connectionId="6" xr16:uid="{12FC4B8E-2EA8-44E3-AD78-C6E4382087E7}"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GJNC2LOC.espmvol.5yr.adj.espmvol_30" connectionId="8" xr16:uid="{3DDB6216-196C-46E0-876A-81BDA53BB6A1}"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GJNC2LOC.espmvol.5yr.adj.espmvol_47" connectionId="8" xr16:uid="{5EE6AD65-7BD6-4B84-A06A-BDF33CC049E8}"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VCRC2.espmvol.5yr.adj.espmvol_11" connectionId="14" xr16:uid="{D3D01A82-3E2E-4590-A09E-DC20AE2AF75A}"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GRNU1.espmvol.5yr.adj.espmvol_54" connectionId="10" xr16:uid="{47263076-E607-4109-B377-010E05535C2F}"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14" xr16:uid="{2516D41B-46A6-429F-B543-8BD77661DA2A}"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CLSC2.espmvol.5yr.adj.espmvol_30" connectionId="3" xr16:uid="{33BFC725-A3B1-4485-8B63-58D508C5E171}"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GBRW4.espmvol.5yr.adj.espmvol_39" connectionId="7" xr16:uid="{0893AE28-62FB-424A-99DF-39727AEE42E2}"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GRNU1.espmvol.5yr.adj.espmvol_23" connectionId="10" xr16:uid="{97AD4062-029A-4249-A654-A259AC0C45ED}"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YDLC2.espmvol.5yr.adj.espmvol_13" connectionId="15" xr16:uid="{09FF2822-F681-42C8-AE63-30979ACF56B8}"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GRNU1.espmvol.5yr.adj.espmvol_45" connectionId="10" xr16:uid="{BD5A8BB6-92E8-4D7E-A5B2-E997EC2CF4FA}"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GLDA3.espmvol.5yr.adj.espmvol_43" connectionId="9" xr16:uid="{C6D8AAEB-E3B8-4575-BE66-06CD87A07546}"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NVRN5.espmvol.5yr.adj.espmvol_62" connectionId="12" xr16:uid="{017926A0-9C4F-488E-9214-FAA5158A98DD}"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10" xr16:uid="{5B79522F-5A0F-4FEA-95B2-FC3EC1CB3597}"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CLSC2.espmvol.5yr.adj.espmvol_12" connectionId="3" xr16:uid="{71F3532C-5777-425D-99FD-35B95E6BE306}"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MPSC2.espmvol.5yr.adj.espmvol_36" connectionId="11" xr16:uid="{1FBA77FE-9AAE-4D73-B009-57F529CECE8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DRGC2.espmvol.5yr.adj.espmvol_43" connectionId="6" xr16:uid="{527B9643-B33C-416E-8E49-6DDCF30586DC}"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MPSC2.espmvol.5yr.adj.espmvol_53" connectionId="11" xr16:uid="{B8C892D7-F338-4EA4-8599-0AFBC2A2C521}"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GBRW4.espmvol.5yr.adj.espmvol_35" connectionId="7" xr16:uid="{C663B280-D74D-4928-A0CD-B553CE981FA2}"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6" xr16:uid="{2E70AB4B-3931-4DA8-A9F9-CF8CCA6D50AA}"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GLDA3.espmvol.5yr.adj.espmvol_22" connectionId="9" xr16:uid="{16126103-34D8-43E5-B8CC-CD2A441D6198}"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YDLC2.espmvol.5yr.adj.espmvol_58" connectionId="15" xr16:uid="{68741D32-0EB4-4E50-9EFB-5508E574971D}"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GJNC2LOC.espmvol.5yr.adj.espmvol_28" connectionId="8" xr16:uid="{744E8513-0599-4873-B4FD-E8ABBA36A079}"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BMDC2.espmvol.5yr.adj.espmvol_60" connectionId="1" xr16:uid="{37A60C50-F7DE-4430-9D4E-926CDB0A2B54}"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15" xr16:uid="{729364CB-A745-4E51-B840-74E380B7B333}"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GJNC2LOC.espmvol.5yr.adj.espmvol_10" connectionId="8" xr16:uid="{48875F49-C37F-4B6A-93D5-09B240FD6017}"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NVRN5.espmvol.5yr.adj.espmvol_17" connectionId="12" xr16:uid="{1A8B79EA-5B7A-43C2-8336-A9460A50D8AA}"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NVRN5.espmvol.5yr.adj.espmvol_36" connectionId="12" xr16:uid="{9BF388F4-B756-483E-AA5B-B28F4A0C852F}"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1" xr16:uid="{6974A066-DFC3-43F6-89F0-E841742F3C57}"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DRGC2.espmvol.5yr.adj.espmvol_61" connectionId="6" xr16:uid="{E22A9529-3639-4442-9FEA-510EB8F180D6}"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GLDA3.espmvol.5yr.adj.espmvol_54" connectionId="9" xr16:uid="{76121934-5B63-4176-85F1-FCE7271C11FA}"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BMDC2.espmvol.5yr.adj.espmvol_40" connectionId="1" xr16:uid="{09E42CF6-7E08-4372-8375-3520759E1B0C}"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7" xr16:uid="{6B9241F4-C1ED-4908-A3E6-F2A3968CF3E6}"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10" xr16:uid="{DBB9AB5A-33D0-4699-9F30-F65939F8C0B3}"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GBRW4.espmvol.5yr.adj.espmvol_52" connectionId="7" xr16:uid="{B09A1B50-2B54-4058-B63A-08598407C09F}"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TPIC2.espmvol.5yr.adj.espmvol_21" connectionId="13" xr16:uid="{315C962F-158B-46A2-B2C1-71AA592C1031}"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DRGC2.espmvol.5yr.adj.espmvol_59" connectionId="6" xr16:uid="{5B747B14-99C9-415A-9083-C278D0817655}"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GBRW4.espmvol.5yr.adj.espmvol_22" connectionId="7" xr16:uid="{1E9EC9EF-ED02-405F-8450-1038A5487E0A}"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GJNC2LOC.espmvol.5yr.adj.espmvol_61" connectionId="8" xr16:uid="{2AC41C15-7A84-4C90-ABCB-A3991DE9BBE3}"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YDLC2.espmvol.5yr.adj.espmvol_60" connectionId="15" xr16:uid="{71B9091E-905C-4F4B-AF35-3F8224A3CE5B}"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14" xr16:uid="{21DDEB5D-6B22-4715-8215-ED2D4EFC5AA4}"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VCRC2.espmvol.5yr.adj.espmvol_30" connectionId="14" xr16:uid="{A72A8F40-C973-4198-B6BF-6DAA68C8FF65}"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CLSC2.espmvol.5yr.adj.espmvol" connectionId="3" xr16:uid="{46C813EF-71DA-44D7-A781-A590F465CD2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BMDC2.espmvol.5yr.adj.espmvol_52" connectionId="1" xr16:uid="{96BE317F-C339-45E2-9443-307E9A657FF9}"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CLSC2.espmvol.5yr.adj.espmvol_50" connectionId="3" xr16:uid="{E92C9E17-FA96-4992-88BD-81B5F0AF7195}"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TPIC2.espmvol.5yr.adj.espmvol_46" connectionId="13" xr16:uid="{69757894-2DEF-4206-A8DA-7D0349BBDB65}"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15" xr16:uid="{0A789F2B-5F9F-4065-A0CA-1D64493B36BA}"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GJNC2LOC.espmvol.5yr.adj.espmvol_42" connectionId="8" xr16:uid="{138FB47C-E519-4940-8E1B-A41480DDFC78}"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GJNC2LOC.espmvol.5yr.adj.espmvol_58" connectionId="8" xr16:uid="{9D350845-31D1-4AC7-AD35-8E310738363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GRNU1.espmvol.5yr.adj.espmvol_35" connectionId="10" xr16:uid="{4EE3867A-CFE2-4AAA-BD74-6C6D04990E25}"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GBRW4.espmvol.5yr.adj.espmvol_11" connectionId="7" xr16:uid="{9CE87D63-CD0D-4AB6-8D96-FEFC7803BF59}"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GBRW4.espmvol.5yr.adj.espmvol_24" connectionId="7" xr16:uid="{67113059-11BC-4716-A470-5F39227E1B3A}"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CLSC2.espmvol.5yr.adj.espmvol_25" connectionId="3" xr16:uid="{3DF73CE2-0598-4FB9-BC22-3FF438661604}"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CLSC2.espmvol.5yr.adj.espmvol_35" connectionId="3" xr16:uid="{C2011274-CEF6-4095-BF4F-DBF896409044}"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GRNU1.espmvol.5yr.adj.espmvol_29" connectionId="10" xr16:uid="{64895C6A-2744-43DD-9233-ADA6AB91D9E3}"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NVRN5.espmvol.5yr.adj.espmvol_10" connectionId="12" xr16:uid="{515FB650-6540-461E-BD73-2BE90BFE592B}"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YDLC2.espmvol.5yr.adj.espmvol_59" connectionId="15" xr16:uid="{9289828B-4124-40DA-BDC1-48D38A5F8EC6}"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GRNU1.espmvol.5yr.adj.espmvol_33" connectionId="10" xr16:uid="{53572A65-0FFD-46C0-8E08-FFC0C5FB9781}"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CLSC2.espmvol.5yr.adj.espmvol_62" connectionId="3" xr16:uid="{A3ABFD56-A5CF-4C03-837C-BCD06C3C27D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YDLC2.espmvol.5yr.adj.espmvol_46" connectionId="15" xr16:uid="{CD029FCC-BC5D-4C14-9ECB-0662B8DDA253}"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TPIC2.espmvol.5yr.adj.espmvol_43" connectionId="13" xr16:uid="{86A8E26F-5E91-4CC7-B391-E9EAFC3C66DD}"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VCRC2.espmvol.5yr.adj.espmvol_35" connectionId="14" xr16:uid="{78ECB9FC-5F5D-4281-BB23-4F70E5C761CC}"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DRGC2.espmvol.5yr.adj.espmvol_45" connectionId="6" xr16:uid="{A7A29CF0-BE91-4B21-9612-CF41F6D7147E}"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GLDA3.espmvol.5yr.adj.espmvol_48" connectionId="9" xr16:uid="{406EF4CE-B834-407A-8076-588C916F7E07}"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YDLC2.espmvol.5yr.adj.espmvol_49" connectionId="15" xr16:uid="{5EE18CC0-1C66-4506-8DB1-0980834B8C6E}"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BMDC2.espmvol.5yr.adj.espmvol_58" connectionId="1" xr16:uid="{1844BA22-E7A5-4461-B3F9-80CF1EE6BA14}"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VCRC2.espmvol.5yr.adj.espmvol_26" connectionId="14" xr16:uid="{E2D26F4F-A668-4E73-86A1-D242CEB6AD66}"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NVRN5.espmvol.5yr.adj.espmvol_19" connectionId="12" xr16:uid="{CAB72DC8-3876-4C6C-935A-9048E8DEE1C1}"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VCRC2.espmvol.5yr.adj.espmvol_42" connectionId="14" xr16:uid="{00CDB620-6E3B-41D0-A65A-3CD3B6468CF9}"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NVRN5.espmvol.5yr.adj.espmvol_51" connectionId="12" xr16:uid="{56A5071E-D775-44B9-A49B-C18598C017ED}"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YDLC2.espmvol.5yr.adj.espmvol_41" connectionId="15" xr16:uid="{860198D8-432E-4510-92B5-3124B2912ABD}"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YDLC2.espmvol.5yr.adj.espmvol_40" connectionId="15" xr16:uid="{3C8313C7-3747-47DF-B454-7E459AEEF2BC}"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MPSC2.espmvol.5yr.adj.espmvol_11" connectionId="11" xr16:uid="{85CABA26-84BD-4E2D-B1AE-CE2441AEA3C9}"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GBRW4.espmvol.5yr.adj.espmvol_53" connectionId="7" xr16:uid="{E9E84997-2F0F-43AA-9FB5-398A46E5B51B}"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TPIC2.espmvol.5yr.adj.espmvol_58" connectionId="13" xr16:uid="{1A40DB36-C965-426E-9444-5AADF8EF644F}"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GBRW4.espmvol.5yr.adj.espmvol_47" connectionId="7" xr16:uid="{16CA2A31-47DF-488B-BEF2-669CF8D4C84F}"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GBRW4.espmvol.5yr.adj.espmvol_21" connectionId="7" xr16:uid="{E74114D5-C4B5-4A89-AF8A-B2809EE915BF}"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GRNU1.espmvol.5yr.adj.espmvol_39" connectionId="10" xr16:uid="{A5E2C221-EECA-4187-BDA5-AAB8153C3826}"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GJNC2LOC.espmvol.5yr.adj.espmvol_11" connectionId="8" xr16:uid="{D212A194-D926-4586-B3EA-3F860331738A}"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TPIC2.espmvol.5yr.adj.espmvol_34" connectionId="13" xr16:uid="{0E3D0681-7840-40EA-95F5-A66D10A8BA61}"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DRGC2.espmvol.5yr.adj.espmvol_32" connectionId="6" xr16:uid="{73C76320-E53F-4F20-876D-0D8198939F8A}"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YDLC2.espmvol.5yr.adj.espmvol_31" connectionId="15" xr16:uid="{BCA70825-65C5-4EA9-A400-A4E46ADF9364}"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VCRC2.espmvol.5yr.adj.espmvol_38" connectionId="14" xr16:uid="{5E6555DC-D55B-4329-B3BE-E47373D73A8D}"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DRGC2.espmvol.5yr.adj.espmvol_17" connectionId="6" xr16:uid="{676E7A3A-1991-4C01-98E8-0E49CD60B03E}"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GRNU1.espmvol.5yr.adj.espmvol_53" connectionId="10" xr16:uid="{858CC076-FFF0-414B-A7BE-169B1D73D3F7}"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10" xr16:uid="{5412ACE6-872D-4D58-A537-0AE4DD24433C}"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CLSC2.espmvol.5yr.adj.espmvol_59" connectionId="3" xr16:uid="{6ACC342D-77BE-493D-BEEC-6248A79F0D21}"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7" xr16:uid="{EFCE15FC-6EEE-4D07-9B3E-2BEBA483E712}"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13" xr16:uid="{70E3A38C-B0E4-4ACD-B30A-0205FA5B7792}"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MPSC2.espmvol.5yr.adj.espmvol_60" connectionId="11" xr16:uid="{E8D11D3A-0FD5-49A7-A141-C2401470FB65}"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TPIC2.espmvol.5yr.adj.espmvol_41" connectionId="13" xr16:uid="{0D2C2EAF-9C58-49D7-9528-05AA55F9D38A}"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TPIC2.espmvol.5yr.adj.espmvol_60" connectionId="13" xr16:uid="{FCEE34E0-C9F6-42E9-B49E-3457FD3ECB04}"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YDLC2.espmvol.5yr.adj.espmvol_17" connectionId="15" xr16:uid="{0F854036-9BC1-4752-A6A6-45066B2CA1F5}"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VCRC2.espmvol.5yr.adj.espmvol_62" connectionId="14" xr16:uid="{EE37F8D3-8F8F-47FE-B387-5B88E917FDBE}"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NVRN5.espmvol.5yr.adj.espmvol_30" connectionId="12" xr16:uid="{A92D73F8-B9BA-4015-BFBF-E1B5D858BC33}"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15" xr16:uid="{2B4A1AFD-187E-4C07-BD8D-3B1AFB1859EB}"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VCRC2.espmvol.5yr.adj.espmvol_32" connectionId="14" xr16:uid="{18D9591E-E66B-4C50-A78C-ADB18DB2BD8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NVRN5.espmvol.5yr.adj.espmvol_31" connectionId="12" xr16:uid="{42486B9F-922C-4317-95A7-482FB480BA0C}"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CLSC2.espmvol.5yr.adj.espmvol_58" connectionId="3" xr16:uid="{3CB58BD1-17D4-49E7-B456-1AFAF7688E62}"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7" xr16:uid="{CE35481B-FB4D-445B-9C90-E839FC06F054}"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GBRW4.espmvol.5yr.adj.espmvol_30" connectionId="7" xr16:uid="{93FDBC10-8EAE-4049-A989-28A65040DF2B}"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GLDA3.espmvol.5yr.adj.espmvol_15" connectionId="9" xr16:uid="{2C93D067-A439-44A8-90B3-8C5B06737BDE}"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DRGC2.espmvol.5yr.adj.espmvol_31" connectionId="6" xr16:uid="{C58F3D52-0A79-47FC-847A-C24F3D4BA9FA}"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CLSC2.espmvol.5yr.adj.espmvol_31" connectionId="3" xr16:uid="{A6A3EBA7-ADAF-4757-B445-5698D5712B5F}"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MPSC2.espmvol.5yr.adj.espmvol_49" connectionId="11" xr16:uid="{E8A31F58-0102-462A-92A2-3D6E319B1139}"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YDLC2.espmvol.5yr.adj.espmvol_45" connectionId="15" xr16:uid="{98A079E7-B221-4612-81D1-E1DB80AACEB3}"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DRGC2.espmvol.5yr.adj.espmvol_58" connectionId="6" xr16:uid="{BEEAD428-53E2-436B-9895-B097BBD4516E}"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NVRN5.espmvol.5yr.adj.espmvol_56" connectionId="12" xr16:uid="{BFE47FF2-A3CD-4B83-ABCD-4FEA21BA43FB}"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NVRN5.espmvol.5yr.adj.espmvol_23" connectionId="12" xr16:uid="{A695F4F5-D3F7-4BF2-B044-2E625FA889C1}"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MPSC2.espmvol.5yr.adj.espmvol_44" connectionId="11" xr16:uid="{FA7F5E86-BA16-4CA8-8782-999D2E68338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GBRW4.espmvol.5yr.adj.espmvol_62" connectionId="7" xr16:uid="{AD51D56B-1C23-4AD7-8388-CBFB4834ECD9}"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DRGC2.espmvol.5yr.adj.espmvol_48" connectionId="6" xr16:uid="{CD21BDC7-4EAC-4561-9C7F-89BA4E56750F}"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1" xr16:uid="{F61D78F7-5F9D-415D-ABD3-1980B8D6228F}"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12" xr16:uid="{4C7A78CD-F498-4325-9523-5B8A356E6D4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GBRW4.espmvol.5yr.adj.espmvol_36" connectionId="7" xr16:uid="{0AE9CDAC-AF20-43F8-8126-EDF3BB126E22}"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BMDC2.espmvol.5yr.adj.espmvol_37" connectionId="1" xr16:uid="{9032DD4A-0677-41DF-AC3F-A028BC3B772D}"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GLDA3.espmvol.5yr.adj.espmvol_27" connectionId="9" xr16:uid="{186FE2D7-5004-4D46-A843-9263D90DE7C3}"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TPIC2.espmvol.5yr.adj.espmvol_57" connectionId="13" xr16:uid="{936D10B1-972E-4561-B104-9A5A036C5507}"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YDLC2.espmvol.5yr.adj.espmvol_43" connectionId="15" xr16:uid="{1EFADD95-8F97-40F7-B629-38BCE5AB3E00}"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TPIC2.espmvol.5yr.adj.espmvol_36" connectionId="13" xr16:uid="{44B995C6-C624-468C-908B-D13354D7C5FA}"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GRNU1.espmvol.5yr.adj.espmvol_27" connectionId="10" xr16:uid="{660F24A0-46A9-4263-88B4-D7241204C021}"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MPSC2.espmvol.5yr.adj.espmvol_14" connectionId="11" xr16:uid="{B476A686-71A9-426E-B1F1-896CFB80F62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GBRW4.espmvol.5yr.adj.espmvol_58" connectionId="7" xr16:uid="{772E2956-0B2C-477F-BBA9-D5230479DC23}"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GBRW4.espmvol.5yr.adj.espmvol_19" connectionId="7" xr16:uid="{967EAECB-07D6-484F-A8AF-94A9A482967D}"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TPIC2.espmvol.5yr.adj.espmvol_14" connectionId="13" xr16:uid="{05696A04-4B88-4565-B8F2-D73DCFE7D0FF}"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GJNC2LOC.espmvol.5yr.adj.espmvol_24" connectionId="8" xr16:uid="{9CD8AEDE-BFA3-431B-BFCA-E1A27B632620}"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9" xr16:uid="{7B44DDA8-50D0-44EC-80E7-B6496BDE59EA}"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TPIC2.espmvol.5yr.adj.espmvol_39" connectionId="13" xr16:uid="{EAAF6109-E61E-453C-9EB3-6BF45A767D6F}"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GLDA3.espmvol.5yr.adj.espmvol_57" connectionId="9" xr16:uid="{0C4B3DEF-C6D9-4049-A459-9C2A30C966A8}"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GRNU1.espmvol.5yr.adj.espmvol_30" connectionId="10" xr16:uid="{539A82D3-5872-443A-A814-7107F2E986BD}"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DRGC2.espmvol.5yr.adj.espmvol_29" connectionId="6" xr16:uid="{6052956B-EB02-493B-8B63-B65B8BCA534D}"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BMDC2.espmvol.5yr.adj.espmvol_34" connectionId="1" xr16:uid="{D881F87B-61A4-474A-A6ED-6EA74FB88D71}"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TPIC2.espmvol.5yr.adj.espmvol" connectionId="13" xr16:uid="{CBB9FE88-37D1-4DB7-B29A-744ACF7ED269}"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VCRC2.espmvol.5yr.adj.espmvol_59" connectionId="14" xr16:uid="{A79866CD-E157-4465-9FFA-D1B8B773F117}"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BMDC2.espmvol.5yr.adj.espmvol_57" connectionId="1" xr16:uid="{0EF844BD-ACB1-4B19-A517-6C40EA932ABA}"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GLDA3.espmvol.5yr.adj.espmvol_47" connectionId="9" xr16:uid="{CEC53166-9E20-47D8-AE8E-C78447E225C9}"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VCRC2.espmvol.5yr.adj.espmvol_22" connectionId="14" xr16:uid="{2CADB0B7-1215-4A1C-93E0-94539BD49EEA}"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GRNU1.espmvol.5yr.adj.espmvol_19" connectionId="10" xr16:uid="{FA4F13B5-A0E1-4365-A4D6-05B64700B57B}"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MPSC2.espmvol.5yr.adj.espmvol_33" connectionId="11" xr16:uid="{97DD84D6-3661-4204-A017-B25880BC44FB}"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GJNC2LOC.espmvol.5yr.adj.espmvol_18" connectionId="8" xr16:uid="{84412244-895A-4959-BC4F-3FC7405CC954}"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BMDC2.espmvol.5yr.adj.espmvol_30" connectionId="1" xr16:uid="{2AA628D5-5486-4E1A-B262-8303F3399246}"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MPSC2.espmvol.5yr.adj.espmvol_39" connectionId="11" xr16:uid="{28D7C08D-B17F-40E6-A6EA-F618B5F61617}"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CLSC2.espmvol.5yr.adj.espmvol_54" connectionId="3" xr16:uid="{517F6719-31C8-4530-AFE9-0F4F676C5A37}"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MPSC2.espmvol.5yr.adj.espmvol_34" connectionId="11" xr16:uid="{C7106CB1-6078-4D09-AEA1-F526DC3B67F7}"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MPSC2.espmvol.5yr.adj.espmvol_47" connectionId="11" xr16:uid="{714CD919-2FD1-495C-B6B6-1FD6C549B217}"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TPIC2.espmvol.5yr.adj.espmvol_17" connectionId="13" xr16:uid="{D32E0528-8933-43B9-8263-C021B5970B13}"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GLDA3.espmvol.5yr.adj.espmvol_41" connectionId="9" xr16:uid="{100A8C87-3D3A-4780-B199-8C6C67B783EF}"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CLSC2.espmvol.5yr.adj.espmvol_13" connectionId="3" xr16:uid="{AC40542A-175F-4C49-A99A-8F466443C061}"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GRNU1.espmvol.5yr.adj.espmvol_21" connectionId="10" xr16:uid="{38F68A12-48E3-4831-8F8E-F967D9F0A81F}"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GRNU1.espmvol.5yr.adj.espmvol_56" connectionId="10" xr16:uid="{9CB11987-11DC-469F-86F4-4577C64AA3E6}"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GRNU1.espmvol.5yr.adj.espmvol_22" connectionId="10" xr16:uid="{C013D2CD-B2F0-4079-B18A-660E5131D7C5}"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12" xr16:uid="{25DCA9C7-BC59-4BE3-9A8C-6F41AAA2896C}"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GLDA3.espmvol.5yr.adj.espmvol_29" connectionId="9" xr16:uid="{CA404B76-A488-426B-8E5C-598060DF1026}"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10" xr16:uid="{E24D8BEA-811A-4D03-A2D6-A974DAB45A31}"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1" xr16:uid="{D346303B-079E-4588-9129-B582BECF104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CLSC2.espmvol.5yr.adj.espmvol_52" connectionId="3" xr16:uid="{F54F0359-B8BA-4396-AA8F-02FADD0F15F7}"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VCRC2.espmvol.5yr.adj.espmvol_61" connectionId="14" xr16:uid="{B874E43A-428F-4011-8C9A-2DE72A634EEC}"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GLDA3.espmvol.5yr.adj.espmvol_53" connectionId="9" xr16:uid="{D543D475-F3EC-49A4-95A1-5C923FFBEE25}"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GBRW4.espmvol.5yr.adj.espmvol_26" connectionId="7" xr16:uid="{539895E1-F787-4976-9FA7-FC2A08FE2492}"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VCRC2.espmvol.5yr.adj.espmvol_55" connectionId="14" xr16:uid="{6E704297-3327-43BD-AEAD-23CB8F83CF46}"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DRGC2.espmvol.5yr.adj.espmvol_12" connectionId="6" xr16:uid="{9B4228EE-68C8-4A20-99D0-3434D4B7EA2B}"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CLSC2.espmvol.5yr.adj.espmvol_32" connectionId="3" xr16:uid="{A15E3B79-3FD4-4ED2-85BD-723CD7DE68BB}"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NVRN5.espmvol.5yr.adj.espmvol_57" connectionId="12" xr16:uid="{09AEB8EC-F3D1-496D-AECD-BF4280717A65}"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6" xr16:uid="{B2C5A267-807A-46A6-B01F-86373FFCCB91}"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TPIC2.espmvol.5yr.adj.espmvol_44" connectionId="13" xr16:uid="{F632934C-283B-4012-B918-EAF25AD64C71}"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CLSC2.espmvol.5yr.adj.espmvol_11" connectionId="3" xr16:uid="{3D622B93-C0B0-4540-AFC5-1EDE83E63ABD}"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MPSC2.espmvol.5yr.adj.espmvol_35" connectionId="11" xr16:uid="{E84A7E59-6066-46CC-9F06-3E63DF52DF71}"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DRGC2.espmvol.5yr.adj.espmvol_55" connectionId="6" xr16:uid="{C3742C70-046F-432D-A9B0-CA5EB75E2F12}"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12" xr16:uid="{FFE6EE21-C3A2-400A-8902-9A6479235771}"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GJNC2LOC.espmvol.5yr.adj.espmvol_32" connectionId="8" xr16:uid="{5D9F09AF-9BD2-4533-AC76-7446AAF0A246}"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GBRW4.espmvol.5yr.adj.espmvol_50" connectionId="7" xr16:uid="{4368E3A5-D0A7-44A8-98D0-44D1ECAADA5A}"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NVRN5.espmvol.5yr.adj.espmvol_32" connectionId="12" xr16:uid="{97FD9CB6-2E6A-44C0-ADBD-DF2A147A7D6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GLDA3.espmvol.5yr.adj.espmvol_58" connectionId="9" xr16:uid="{83328703-ED43-4B78-AC85-76E109CAF147}"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DRGC2.espmvol.5yr.adj.espmvol_62" connectionId="6" xr16:uid="{A5F54C15-A7E7-4263-98FA-4849EC6B08BB}"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DRGC2.espmvol.5yr.adj.espmvol_11" connectionId="6" xr16:uid="{444F798B-8F25-4FAF-89B2-420EF7F5251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TPIC2.espmvol.5yr.adj.espmvol_31" connectionId="13" xr16:uid="{DFF59A76-B6E6-47D3-961C-2803F026BC95}"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YDLC2.espmvol.5yr.adj.espmvol_54" connectionId="15" xr16:uid="{4687A2F5-6BE4-4C2A-A454-A449EBF262A3}"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VCRC2.espmvol.5yr.adj.espmvol_21" connectionId="14" xr16:uid="{8FB6CF74-8CD9-469E-B522-1B5329A28733}"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GLDA3.espmvol.5yr.adj.espmvol_23" connectionId="9" xr16:uid="{DAD68351-DB73-4165-B271-A95E5AE8AC23}"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GLDA3.espmvol.5yr.adj.espmvol_10" connectionId="9" xr16:uid="{DD3894B9-9DAF-42AB-88CC-757FAA27E6AE}"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14" xr16:uid="{94A7855C-CA7B-479E-8BB0-4CFAE24E8B04}"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MPSC2.espmvol.5yr.adj.espmvol_51" connectionId="11" xr16:uid="{332BFD0B-DA9A-4BA8-8245-F93A9917E533}"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GJNC2LOC.espmvol.5yr.adj.espmvol_31" connectionId="8" xr16:uid="{68E54677-4976-41F4-BB8C-FD2D81784904}"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GLDA3.espmvol.5yr.adj.espmvol_26" connectionId="9" xr16:uid="{BAE58380-A070-442B-BF90-8D379FEAB22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GJNC2LOC.espmvol.5yr.adj.espmvol_59" connectionId="8" xr16:uid="{CCC95973-E2AA-4026-9BD2-5D44E2803033}"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15" xr16:uid="{B7A7F904-8D15-4D18-8295-F6A563C7A2B5}"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GBRW4.espmvol.5yr.adj.espmvol_13" connectionId="7" xr16:uid="{FA93BC2B-88B7-4406-87FA-8597768293E3}"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14" xr16:uid="{C177BDBB-A1CB-4A38-9618-9C4C32CB4695}"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MPSC2.espmvol.5yr.adj.espmvol_61" connectionId="11" xr16:uid="{05A5E0DD-E3D3-4018-90DD-262388F07DCC}"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VCRC2.espmvol.5yr.adj.espmvol_15" connectionId="14" xr16:uid="{BD219521-DF52-429A-B7E4-5645C7E360B1}"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VCRC2.espmvol.5yr.adj.espmvol_40" connectionId="14" xr16:uid="{CF851D40-5E68-48C5-BB34-450FC7103386}"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DRGC2.espmvol.5yr.adj.espmvol_19" connectionId="6" xr16:uid="{72FC01C7-F3C6-4DE2-83AA-4EBC6A9D04D7}"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NVRN5.espmvol.5yr.adj.espmvol_33" connectionId="12" xr16:uid="{66A7DA13-07F8-4DE8-A2FF-9E865CC0E4E1}"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TPIC2.espmvol.5yr.adj.espmvol_27" connectionId="13" xr16:uid="{6B95768B-98B8-4A0A-8DE1-E217F8A89CE3}"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VCRC2.espmvol.5yr.adj.espmvol" connectionId="14" xr16:uid="{CA164DA4-77C1-4FE8-BEB4-89886683BB22}"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CLSC2.espmvol.5yr.adj.espmvol_26" connectionId="3" xr16:uid="{E2FCA684-EB6A-4496-B73C-8DFE0DC4433E}"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NVRN5.espmvol.5yr.adj.espmvol_20" connectionId="12" xr16:uid="{A22D1368-2EA4-44FF-947F-980401CEC7EB}"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GJNC2LOC.espmvol.5yr.adj.espmvol_36" connectionId="8" xr16:uid="{F37C7065-FC89-4B84-927D-1B4E39EF18F7}"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MPSC2.espmvol.5yr.adj.espmvol_43" connectionId="11" xr16:uid="{F0AA67E1-75FF-4313-AE6E-93A5C9F58A21}"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BMDC2.espmvol.5yr.adj.espmvol_26" connectionId="1" xr16:uid="{26D7FF33-6177-47DF-9BF8-D2F9CC9414D2}"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YDLC2.espmvol.5yr.adj.espmvol_21" connectionId="15" xr16:uid="{7185EF1B-6C19-44FD-BD63-5B3C91128DCE}"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BMDC2.espmvol.5yr.adj.espmvol_22" connectionId="1" xr16:uid="{4CCBC413-CB00-4FB4-9E9E-ED889F8C128C}"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DRGC2.espmvol.5yr.adj.espmvol_16" connectionId="6" xr16:uid="{07996512-C1FC-42EC-862D-77EBB0F012DF}"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YDLC2.espmvol.5yr.adj.espmvol_35" connectionId="15" xr16:uid="{F7A31E19-58CE-4BE1-831C-DE9D3CEBCB05}"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CLSC2.espmvol.5yr.adj.espmvol_49" connectionId="3" xr16:uid="{4FA7607C-4E55-465B-B7E4-F9D63D3D2B3F}"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10" xr16:uid="{7F78D460-79FE-45D8-AF47-2D6C73B8F298}"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NVRN5.espmvol.5yr.adj.espmvol_55" connectionId="12" xr16:uid="{0A121FCD-B8FC-4BF8-83D7-83930E97C243}"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TPIC2.espmvol.5yr.adj.espmvol_20" connectionId="13" xr16:uid="{D2091B8C-FFED-4A16-803A-F4D65D814953}"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GJNC2LOC.espmvol.5yr.adj.espmvol_16" connectionId="8" xr16:uid="{F3472007-32AD-48B8-AA1F-BCB25C399D5A}"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GRNU1.espmvol.5yr.adj.espmvol_41" connectionId="10" xr16:uid="{D31D0755-0CEB-4E44-BDAA-9CA6397E9B25}"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GBRW4.espmvol.5yr.adj.espmvol_14" connectionId="7" xr16:uid="{3A929748-AA20-4485-8908-609D94A9F3A3}"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DRGC2.espmvol.5yr.adj.espmvol_52" connectionId="6" xr16:uid="{2D95B54D-02DE-4737-8D6F-EAD3C1A19CF4}"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GRNU1.espmvol.5yr.adj.espmvol_49" connectionId="10" xr16:uid="{B765AF06-021F-4E4B-A39F-B158E72849A3}"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NVRN5.espmvol.5yr.adj.espmvol_48" connectionId="12" xr16:uid="{3D23E973-6301-4280-8700-8FFA188B7EE8}"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YDLC2.espmvol.5yr.adj.espmvol_52" connectionId="15" xr16:uid="{30B3FE17-772C-4E8F-A1CF-AF98B302B26E}"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11" xr16:uid="{A12B74FE-5321-48A4-932E-A999CED02F13}"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TPIC2.espmvol.5yr.adj.espmvol_40" connectionId="13" xr16:uid="{80EA0D18-6BA8-4A46-A155-0D8F132360E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GJNC2LOC.espmvol.5yr.adj.espmvol_21" connectionId="8" xr16:uid="{3A52826F-9FCC-4706-8259-56F3A412CD4A}"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GBRW4.espmvol.5yr.adj.espmvol_25" connectionId="7" xr16:uid="{49F56915-7847-4A2B-9E55-6DFA866B511E}"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GRNU1.espmvol.5yr.adj.espmvol_44" connectionId="10" xr16:uid="{679D2FD4-CAFB-4DF6-8831-E66522A0692B}"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MPSC2.espmvol.5yr.adj.espmvol_55" connectionId="11" xr16:uid="{B2C29E28-6890-482F-BC8C-498EAD3F4F06}"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YDLC2.espmvol.5yr.adj.espmvol_42" connectionId="15" xr16:uid="{D0D56151-29C7-47C7-ADE4-BF4892724A29}"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GJNC2LOC.espmvol.5yr.adj.espmvol_44" connectionId="8" xr16:uid="{F4117320-C14A-4C2F-B6F2-9FA9871920C8}"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14" xr16:uid="{D4CB9D8B-5B05-4770-8CFD-A887608C61DA}"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12" xr16:uid="{3D8B5601-8185-4AA8-B3B6-54ACA19E34C3}"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YDLC2.espmvol.5yr.adj.espmvol_22" connectionId="15" xr16:uid="{2E70919C-BB8D-4F27-8290-B302B9C6E796}"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GLDA3.espmvol.5yr.adj.espmvol_46" connectionId="9" xr16:uid="{885A8AB2-624D-42CD-A9E1-698E74F0CDF7}"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14" xr16:uid="{77E3A4C0-0520-45E9-B7DB-F169E11E28F7}"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9" xr16:uid="{8328D507-3FA0-4B83-A11F-37FD3991B948}"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GBRW4.espmvol.5yr.adj.espmvol_41" connectionId="7" xr16:uid="{F6B6B690-EB37-4143-8D83-E79ACB330B38}"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1" xr16:uid="{C80832FA-D570-43DC-8C25-94B7DCA3E76C}"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VCRC2.espmvol.5yr.adj.espmvol_45" connectionId="14" xr16:uid="{4DE83707-098A-41D9-AE7B-3119E92637E5}"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YDLC2.espmvol.5yr.adj.espmvol_33" connectionId="15" xr16:uid="{4ACF1562-90FB-44D8-80CA-3F0FD527B7CD}"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DRGC2.espmvol.5yr.adj.espmvol" connectionId="6" xr16:uid="{54FF6AC4-6688-4862-9AE8-42B4F578ACE2}"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GLDA3.espmvol.5yr.adj.espmvol_18" connectionId="9" xr16:uid="{24181FF3-845E-47F0-AE81-8167994ED419}"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GLDA3.espmvol.5yr.adj.espmvol_11" connectionId="9" xr16:uid="{BC5B5864-E3FF-4787-9778-74D9065072E9}"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GBRW4.espmvol.5yr.adj.espmvol_54" connectionId="7" xr16:uid="{E52BBD75-758F-4ED2-8B3C-C02A2204B47C}"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14" xr16:uid="{C9AAE5AE-306F-4CE6-87C9-B3FD213ACE63}"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DRGC2.espmvol.5yr.adj.espmvol_20" connectionId="6" xr16:uid="{A2652DC0-AF15-4C87-865E-B0803F6FC953}"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VCRC2.espmvol.5yr.adj.espmvol_54" connectionId="14" xr16:uid="{7800ECE9-9A92-404E-8CDA-B9A8F5919445}"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DRGC2.espmvol.5yr.adj.espmvol_18" connectionId="6" xr16:uid="{78D7E2CB-B2EF-44DC-AF36-1C48DCC3E9D1}"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MPSC2.espmvol.5yr.adj.espmvol_23" connectionId="11" xr16:uid="{CCD653B3-4BB3-4876-B094-6DEB6E30E924}"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VCRC2.espmvol.5yr.adj.espmvol_12" connectionId="14" xr16:uid="{A76A534C-51D2-4E73-AEC4-A23E70288E12}"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YDLC2.espmvol.5yr.adj.espmvol_50" connectionId="15" xr16:uid="{337871A3-16D4-4300-B786-37787A60F239}"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TPIC2.espmvol.5yr.adj.espmvol_48" connectionId="13" xr16:uid="{7873D3AD-070E-4FCB-AC29-4625DE395973}"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GRNU1.espmvol.5yr.adj.espmvol_50" connectionId="10" xr16:uid="{242C518F-D8BC-4CE3-9C9A-978C42B2D99E}"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BMDC2.espmvol.5yr.adj.espmvol_55" connectionId="1" xr16:uid="{36EAA7B3-FCD0-4C59-85B1-71AE08FE3586}"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DRGC2.espmvol.5yr.adj.espmvol_46" connectionId="6" xr16:uid="{E0594540-9A06-4B17-80A4-373BC65DF18E}"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VCRC2.espmvol.5yr.adj.espmvol_16" connectionId="14" xr16:uid="{FBB8838F-76BB-44E2-88BF-E9B1E431EA76}"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DRGC2.espmvol.5yr.adj.espmvol_47" connectionId="6" xr16:uid="{CE25E3A1-DF80-4067-AECD-8E8AFC8CCED2}"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DRGC2.espmvol.5yr.adj.espmvol_36" connectionId="6" xr16:uid="{B42960CE-A65B-4179-870E-4C15079B307A}"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BMDC2.espmvol.5yr.adj.espmvol_47" connectionId="1" xr16:uid="{6F2DAD19-4E44-46D7-80C5-AB7239682C48}"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VCRC2.espmvol.5yr.adj.espmvol_50" connectionId="14" xr16:uid="{A985E8A6-F7FC-4BC8-9EC1-D50F5F71D9C8}"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TPIC2.espmvol.5yr.adj.espmvol_15" connectionId="13" xr16:uid="{CB8A41E7-E820-441D-9696-5CB12D3C0C84}"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9" xr16:uid="{6464C09E-C5E2-4A3E-B903-D78F75EBBA73}"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TPIC2.espmvol.5yr.adj.espmvol_12" connectionId="13" xr16:uid="{430B347E-C006-43DE-AA59-00F6DC82076A}"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13" xr16:uid="{8762B9D7-EC01-4ABB-A75B-B1F0E88C6C16}"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8" xr16:uid="{4DAB592F-C431-4182-B27E-D7B0605F2993}"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YDLC2.espmvol.5yr.adj.espmvol_26" connectionId="15" xr16:uid="{F989D544-ACBD-4A34-BB35-35F1787A949A}"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1" xr16:uid="{2B85DA01-4D36-4A7C-BD23-03E759C88E1F}"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BMDC2.espmvol.5yr.adj.espmvol_24" connectionId="1" xr16:uid="{527019B5-C983-4A83-9386-3B4A34B608B0}"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GBRW4.espmvol.5yr.adj.espmvol" connectionId="7" xr16:uid="{B12D2702-345E-4996-AB32-A67B9F8BE785}"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1" xr16:uid="{4C2FAFF4-4984-4575-8400-64E02C08946A}"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11" xr16:uid="{E725CE19-5166-4951-90B4-58AAB99690B3}"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TPIC2.espmvol.5yr.adj.espmvol_53" connectionId="13" xr16:uid="{FDDA5B67-37E0-44BC-85CF-0BC4D1424B63}"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GBRW4.espmvol.5yr.adj.espmvol_38" connectionId="7" xr16:uid="{B9FBF4ED-4076-4050-9476-ABDF42317E86}"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6" xr16:uid="{51B1E429-B736-4BCB-8956-5FEE3C4723F4}"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GLDA3.espmvol.5yr.adj.espmvol_30" connectionId="9" xr16:uid="{C858DA24-BF1E-4D44-8551-4AE3402FE344}"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VCRC2.espmvol.5yr.adj.espmvol_57" connectionId="14" xr16:uid="{79E3F84F-4177-4B02-9D47-2670D8249260}"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DRGC2.espmvol.5yr.adj.espmvol_25" connectionId="6" xr16:uid="{7673FC19-C8D8-47E0-87D6-5A13C3D8CAAB}"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GLDA3.espmvol.5yr.adj.espmvol_44" connectionId="9" xr16:uid="{5638275A-C372-484B-AF03-71D3E85F17FB}"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8" xr16:uid="{B8CB5287-6FC7-4002-8910-02F5526AA8B1}"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GBRW4.espmvol.5yr.adj.espmvol_37" connectionId="7" xr16:uid="{7A8A8B23-923F-4388-99DF-DAD88F979975}"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GBRW4.espmvol.5yr.adj.espmvol_42" connectionId="7" xr16:uid="{21593FD2-784D-4A2F-8084-5E34E3C2893F}"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GJNC2LOC.espmvol.5yr.adj.espmvol_53" connectionId="8" xr16:uid="{AA5EE2B9-E736-49DD-BF24-9B37F0045541}"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NVRN5.espmvol.5yr.adj.espmvol_21" connectionId="12" xr16:uid="{3492A5BC-AAE3-4337-8258-9387DBA59EA2}"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GJNC2LOC.espmvol.5yr.adj.espmvol_25" connectionId="8" xr16:uid="{6D77DFE0-50F2-443B-83B4-65510FCD02C8}"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BMDC2.espmvol.5yr.adj.espmvol_41" connectionId="1" xr16:uid="{F01B8CD1-C7EB-4FEE-800D-E81745461536}"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GJNC2LOC.espmvol.5yr.adj.espmvol_45" connectionId="8" xr16:uid="{E2F46138-742E-4115-BFE3-69044FDE8636}"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1" xr16:uid="{58F3BE2D-0C19-41BF-9C79-9EEA2F08A00F}"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CLSC2.espmvol.5yr.adj.espmvol_38" connectionId="3" xr16:uid="{1D4E22F8-8AD4-44AB-B11F-33709DE4E42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MPSC2.espmvol.5yr.adj.espmvol_29" connectionId="11" xr16:uid="{F97C9224-531E-4726-9F6F-D25D582BB439}"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DRGC2.espmvol.5yr.adj.espmvol_40" connectionId="6" xr16:uid="{2058FA7A-74B9-4FD1-BD58-2DA39FE6263A}"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1" xr16:uid="{9035F49F-EA2D-4B2E-B47E-7A6795991F23}"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VCRC2.espmvol.5yr.adj.espmvol_49" connectionId="14" xr16:uid="{87723002-A8FA-4063-9188-7FA6FC3F8DF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MPSC2.espmvol.5yr.adj.espmvol_16" connectionId="11" xr16:uid="{AFDC9688-B081-40E3-8C3D-667503F22F0E}"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GBRW4.espmvol.5yr.adj.espmvol_27" connectionId="7" xr16:uid="{0BCD0567-596E-44B2-9B27-65CEBE315F26}"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GLDA3.espmvol.5yr.adj.espmvol_62" connectionId="9" xr16:uid="{FCE0D988-89CB-468F-ACFC-84D921A38046}"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TPIC2.espmvol.5yr.adj.espmvol_24" connectionId="13" xr16:uid="{F2AE8A25-09B8-4DE4-AAAF-0C4FB77DE5B6}"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GBRW4.espmvol.5yr.adj.espmvol_20" connectionId="7" xr16:uid="{D6A56F38-79F2-4302-B194-2525E76B04B7}"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NVRN5.espmvol.5yr.adj.espmvol_37" connectionId="12" xr16:uid="{81EF0724-1C9D-4275-A99D-A158FEE25F3A}"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TPIC2.espmvol.5yr.adj.espmvol_38" connectionId="13" xr16:uid="{BC5B060E-F6CA-4B1E-A1E8-A9F7E3698FF2}"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VCRC2.espmvol.5yr.adj.espmvol_51" connectionId="14" xr16:uid="{99A3BC19-15FA-40BD-AC7D-307DF971EB83}"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MPSC2.espmvol.5yr.adj.espmvol_45" connectionId="11" xr16:uid="{1F05FF6C-B462-4121-85DC-0EF2ADEB6764}"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YDLC2.espmvol.5yr.adj.espmvol_32" connectionId="15" xr16:uid="{49E6913D-042E-4422-A6DE-9263A06038F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7" xr16:uid="{93D17E60-3B68-4D0A-B49C-5798938D6EBE}"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BMDC2.espmvol.5yr.adj.espmvol_62" connectionId="1" xr16:uid="{B3D127E1-6C05-480F-8186-29ADFDB2CDF9}"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GRNU1.espmvol.5yr.adj.espmvol_18" connectionId="10" xr16:uid="{900D7E70-33D3-4A0D-BF32-2C5EE07A4247}"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TPIC2.espmvol.5yr.adj.espmvol_19" connectionId="13" xr16:uid="{E8E176E5-D25A-459E-8FCD-CDB57405569F}"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GBRW4.espmvol.5yr.adj.espmvol_60" connectionId="7" xr16:uid="{54E06097-5F14-40A3-9526-47A53E636B1D}"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BMDC2.espmvol.5yr.adj.espmvol_53" connectionId="1" xr16:uid="{542C0B88-F16F-4322-9C4B-6F4F91F61BC5}"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VCRC2.espmvol.5yr.adj.espmvol_34" connectionId="14" xr16:uid="{E2B1B65A-8834-436F-96C0-6E33D39321AE}"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NVRN5.espmvol.5yr.adj.espmvol" connectionId="12" xr16:uid="{D9B8896D-C766-4F3F-92CA-4B33E5EA336A}"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GRNU1.espmvol.5yr.adj.espmvol_11" connectionId="10" xr16:uid="{31C42164-EFBA-4055-A6FC-7F7DAC9CDD81}"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GLDA3.espmvol.5yr.adj.espmvol_20" connectionId="9" xr16:uid="{3395C87D-0B5F-415F-87D9-915F0F3B8793}"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9" xr16:uid="{DA9FBB88-91AD-44B4-8ADB-340010E5DFE6}"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BMDC2.espmvol.5yr.adj.espmvol_31" connectionId="1" xr16:uid="{29D1CD2F-6865-4110-BE67-E5DC23C3C100}"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NVRN5.espmvol.5yr.adj.espmvol_28" connectionId="12" xr16:uid="{690A33B8-552F-40F4-90C5-ECC8562D25C5}"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GBRW4.espmvol.5yr.adj.espmvol_28" connectionId="7" xr16:uid="{6F9EFB72-362B-491B-8D1A-2ACC2AFAB483}"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GJNC2LOC.espmvol.5yr.adj.espmvol_26" connectionId="8" xr16:uid="{5965AFA2-2FE4-45C7-A647-AEFE06673778}"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NVRN5.espmvol.5yr.adj.espmvol_34" connectionId="12" xr16:uid="{5716EB79-4ACF-47E0-B71F-3459045EDC86}"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VCRC2.espmvol.5yr.adj.espmvol_37" connectionId="14" xr16:uid="{08538A66-623F-418D-ACF0-A7D47CB1DA65}"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TPIC2.espmvol.5yr.adj.espmvol_61" connectionId="13" xr16:uid="{79824949-572E-4BDC-88AF-05B23A87627C}"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CLSC2.espmvol.5yr.adj.espmvol_53" connectionId="3" xr16:uid="{0EEA7E07-E8E1-426F-83A7-55134F385623}"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CLSC2.espmvol.5yr.adj.espmvol_39" connectionId="3" xr16:uid="{BC673C1C-45D3-4EC4-B5D1-4217FF595946}"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GBRW4.espmvol.5yr.adj.espmvol_51" connectionId="7" xr16:uid="{509E4B76-C1F1-4E84-8A3B-170ED9A13D2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GRNU1.espmvol.5yr.adj.espmvol_55" connectionId="10" xr16:uid="{73332059-21AB-40EF-AB76-8ED241C40F89}"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GLDA3.espmvol.5yr.adj.espmvol_35" connectionId="9" xr16:uid="{6D797F1F-21C7-4F67-855F-9A03CE7FA47B}"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7" xr16:uid="{3C1820E5-2EA5-4E0F-B1CC-3ECA658C7540}"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VCRC2.espmvol.5yr.adj.espmvol_25" connectionId="14" xr16:uid="{0F007867-4095-4D1D-8DCA-09BE175965CB}"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DRGC2.espmvol.5yr.adj.espmvol_51" connectionId="6" xr16:uid="{0AB38A6A-BB6F-4860-A35C-E892C4B7569A}"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GBRW4.espmvol.5yr.adj.espmvol_46" connectionId="7" xr16:uid="{FB3A6F2F-83C9-48AC-BD03-35E9A81917DD}"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15" xr16:uid="{7EFF6399-E84A-4D3C-9858-A50E324C36A7}"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GRNU1.espmvol.5yr.adj.espmvol_60" connectionId="10" xr16:uid="{D4673320-0813-4BF1-A80F-E2A6C97A137E}"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1" xr16:uid="{E2F7C500-DCD7-43F5-AAE1-B05178C3340E}"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MPSC2.espmvol.5yr.adj.espmvol_59" connectionId="11" xr16:uid="{19F74737-8CFD-42CE-872E-351C482762B8}"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CLSC2.espmvol.5yr.adj.espmvol_34" connectionId="3" xr16:uid="{8AC7C692-E9BE-49E3-B23D-B9BF2CC39414}"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TPIC2.espmvol.5yr.adj.espmvol_42" connectionId="13" xr16:uid="{107DD0C6-2775-4390-BAB6-60DE086C3549}"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GLDA3.espmvol.5yr.adj.espmvol_42" connectionId="9" xr16:uid="{35505788-36BE-435E-BF5A-7824BA5506E6}"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NVRN5.espmvol.5yr.adj.espmvol_47" connectionId="12" xr16:uid="{2BB9BA67-A5DF-47C1-8507-BD13D8997217}"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NVRN5.espmvol.5yr.adj.espmvol_35" connectionId="12" xr16:uid="{30AE1F88-E199-4922-8BEA-89C5AE6C320D}"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3" xr16:uid="{8E37BF57-79A7-4FF6-9C2A-8A7B6E266918}"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BMDC2.espmvol.5yr.adj.espmvol_51" connectionId="1" xr16:uid="{F368FDAE-F967-4C62-9334-CB8F3B4A4667}"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NVRN5.espmvol.5yr.adj.espmvol_60" connectionId="12" xr16:uid="{93DBB45D-AEF1-4D76-B870-47947A4ECE92}"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GBRW4.espmvol.5yr.adj.espmvol_45" connectionId="7" xr16:uid="{177FCE7D-E1B5-4874-A3E7-2737A7A5085F}"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TPIC2.espmvol.5yr.adj.espmvol_11" connectionId="13" xr16:uid="{3BADE917-5E60-4AA9-BCEC-A0522D43EFC5}"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YDLC2.espmvol.5yr.adj.espmvol_28" connectionId="15" xr16:uid="{0C858F65-8836-4BAB-9B36-573308F6CA5E}"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MPSC2.espmvol.5yr.adj.espmvol_31" connectionId="11" xr16:uid="{0262A9BC-85E8-4A2E-B83B-EAEA8842E42F}"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MPSC2.espmvol.5yr.adj.espmvol_21" connectionId="11" xr16:uid="{EBDBEA51-C481-4429-BA45-432A7B19AA63}"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NVRN5.espmvol.5yr.adj.espmvol_52" connectionId="12" xr16:uid="{83F7DA3F-DE94-455E-9708-BDA7EFCBC6A8}"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GJNC2LOC.espmvol.5yr.adj.espmvol_39" connectionId="8" xr16:uid="{BCDF2587-940A-4B52-9DC2-F245170FBF84}"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TPIC2.espmvol.5yr.adj.espmvol_26" connectionId="13" xr16:uid="{9246D2FD-CCD8-4A9B-A5F0-03CAF9BA6809}"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MPSC2.espmvol.5yr.adj.espmvol_58" connectionId="11" xr16:uid="{BBCA704C-480B-4D13-BDF1-C7929808437F}"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GBRW4.espmvol.5yr.adj.espmvol_17" connectionId="7" xr16:uid="{C0687018-5B30-47CF-96DC-212A27311279}"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9" xr16:uid="{423EB8A2-03D1-4DCF-996E-493CBD8445D5}"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YDLC2.espmvol.5yr.adj.espmvol_25" connectionId="15" xr16:uid="{7B70789B-37BB-454E-BDD5-0D8E8D1D4207}"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VCRC2.espmvol.5yr.adj.espmvol_60" connectionId="14" xr16:uid="{6DC28ADF-886D-4A4A-A897-20730AF057CC}"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YDLC2.espmvol.5yr.adj.espmvol_48" connectionId="15" xr16:uid="{C4DCBFC1-25C5-41BD-AD8B-23DA0B921390}"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GJNC2LOC.espmvol.5yr.adj.espmvol_15" connectionId="8" xr16:uid="{3315AED9-3622-4239-8B3F-D029597E1E5F}"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GJNC2LOC.espmvol.5yr.adj.espmvol_19" connectionId="8" xr16:uid="{8223A39C-D722-4E6D-AC9E-9A4757508FFA}"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GLDA3.espmvol.5yr.adj.espmvol_34" connectionId="9" xr16:uid="{C79E9228-6AE2-4235-B0F7-DE6A0B342173}"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MPSC2.espmvol.5yr.adj.espmvol_24" connectionId="11" xr16:uid="{B1FB0E5E-8AF1-44E8-B328-E6661787FD35}"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TPIC2.espmvol.5yr.adj.espmvol_47" connectionId="13" xr16:uid="{9B1E4E73-3DD1-492B-B2A7-C802FAD93AC9}"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YDLC2.espmvol.5yr.adj.espmvol_61" connectionId="15" xr16:uid="{47AE820A-C5CE-45F8-844D-C4F5591E5A31}"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YDLC2.espmvol.5yr.adj.espmvol_10" connectionId="15" xr16:uid="{CC4C68D2-D6CA-4E4D-8B9D-976646E3F974}"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VCRC2.espmvol.5yr.adj.espmvol_44" connectionId="14" xr16:uid="{8E8B09A1-FEE8-449E-AB62-F1F4970D376E}"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DRGC2.espmvol.5yr.adj.espmvol_15" connectionId="6" xr16:uid="{CE67272C-434E-4398-90D1-9F313E68D71F}"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NVRN5.espmvol.5yr.adj.espmvol_61" connectionId="12" xr16:uid="{CAA744E7-6258-4D98-B4A3-9248ECF9320A}"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3" xr16:uid="{5643410F-02F4-4464-AA2C-D07AEAF11FF8}"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MPSC2.espmvol.5yr.adj.espmvol_10" connectionId="11" xr16:uid="{C1B1E40F-431A-4A37-ADE5-96C8C5A709DD}"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GRNU1.espmvol.5yr.adj.espmvol_43" connectionId="10" xr16:uid="{EFABF569-0C4F-4EAD-BDF6-F0243C9CD7E5}"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GLDA3.espmvol.5yr.adj.espmvol_55" connectionId="9" xr16:uid="{8292F0E5-1920-4AD2-86E1-ED0DA5D176D5}"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8" xr16:uid="{D0C57665-A00E-4DB8-AB92-A22953C5995E}"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GRNU1.espmvol.5yr.adj.espmvol_31" connectionId="10" xr16:uid="{978C0296-8ECC-457E-A6E2-DB1D736FE8DC}"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VCRC2.espmvol.5yr.adj.espmvol_53" connectionId="14" xr16:uid="{52AFBD97-B011-4017-A29F-0ED6CCD7EBBC}"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CLSC2.espmvol.5yr.adj.espmvol_45" connectionId="3" xr16:uid="{40A00A68-EE32-4F3D-8A40-5005612CFED9}"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GLDA3.espmvol.5yr.adj.espmvol_17" connectionId="9" xr16:uid="{EA6BD89D-1AF8-4FF8-879B-16D214C1D757}"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MPSC2.espmvol.5yr.adj.espmvol_62" connectionId="11" xr16:uid="{C2385AF0-27E5-4787-AF2B-835292AD64CD}"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VCRC2.espmvol.5yr.adj.espmvol_27" connectionId="14" xr16:uid="{71E9A77A-5601-4967-B071-1CF9EA9C0A89}"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GJNC2LOC.espmvol.5yr.adj.espmvol_54" connectionId="8" xr16:uid="{17F6658C-C53C-430C-BF26-97CA4472BA78}"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BMDC2.espmvol.5yr.adj.espmvol" connectionId="1" xr16:uid="{DF9BB24A-4BDB-4AEB-BC24-FDD593ABC69F}"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VCRC2.espmvol.5yr.adj.espmvol_46" connectionId="14" xr16:uid="{9CEFA192-F3D8-4875-943A-A9FD77513F41}"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TPIC2.espmvol.5yr.adj.espmvol_30" connectionId="13" xr16:uid="{624E83C0-2507-4B4F-8B58-532582D986B0}"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GJNC2LOC.espmvol.5yr.adj.espmvol_27" connectionId="8" xr16:uid="{5FBBC0D0-6D54-447A-9747-609ED9797411}"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CLSC2.espmvol.5yr.adj.espmvol_23" connectionId="3" xr16:uid="{5418145D-CD3E-47F1-8C79-E5609516B902}"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CLSC2.espmvol.5yr.adj.espmvol_40" connectionId="3" xr16:uid="{530F11BF-048E-4B59-A5AC-428D06713DE3}"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MPSC2.espmvol.5yr.adj.espmvol_12" connectionId="11" xr16:uid="{BE71EF2C-3AED-4283-BEFC-B7F46FBA6D4A}"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13" xr16:uid="{A8F036BA-FA69-402A-957D-08195B7D4DAB}"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VCRC2.espmvol.5yr.adj.espmvol_10" connectionId="14" xr16:uid="{421CD80F-DD79-43EF-9742-E51C722DEFA3}"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MPSC2.espmvol.5yr.adj.espmvol_25" connectionId="11" xr16:uid="{4B44751F-E534-46C9-97C2-3CA4B95A31C4}"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13" xr16:uid="{90F904F0-5A7D-4F34-9AA3-3B00FD328AD6}"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VCRC2.espmvol.5yr.adj.espmvol_17" connectionId="14" xr16:uid="{DC1C0B62-274C-429B-93AB-CCA2AF3D1129}"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MPSC2.espmvol.5yr.adj.espmvol_52" connectionId="11" xr16:uid="{B69770BE-3DC2-4182-A4F6-6C9C1CD3A8FF}"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NVRN5.espmvol.5yr.adj.espmvol_54" connectionId="12" xr16:uid="{4EEA27F9-A5B5-4416-87C8-B3836F3080C6}"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DRGC2.espmvol.5yr.adj.espmvol_50" connectionId="6" xr16:uid="{187E7F4E-489A-41E6-9ED1-F16B76F1567C}"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GRNU1.espmvol.5yr.adj.espmvol_37" connectionId="10" xr16:uid="{AFC71F6A-1621-43F4-A2BA-4E70CFF713D1}"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DRGC2.espmvol.5yr.adj.espmvol_30" connectionId="6" xr16:uid="{D40B452E-9B5F-4406-A072-8A71F59F5DC2}"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DRGC2.espmvol.5yr.adj.espmvol_14" connectionId="6" xr16:uid="{36625827-B731-4C2E-B713-EF2342BAF09C}"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VCRC2.espmvol.5yr.adj.espmvol_13" connectionId="14" xr16:uid="{19BBE619-866E-42B7-BA3D-B3C8D22E6652}"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CLSC2.espmvol.5yr.adj.espmvol_24" connectionId="3" xr16:uid="{BFCC9FE9-D412-4D2E-85BA-82858F03A1A0}"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TPIC2.espmvol.5yr.adj.espmvol_29" connectionId="13" xr16:uid="{2145FEE7-037C-4B57-B9CE-7E6727569DFC}"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CLSC2.espmvol.5yr.adj.espmvol_42" connectionId="3" xr16:uid="{7BBCA49A-46E6-4A22-81FA-AC4C2601976C}"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GBRW4.espmvol.5yr.adj.espmvol_49" connectionId="7" xr16:uid="{8D4FA299-8F09-43BF-9D4F-599EF8523418}"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VCRC2.espmvol.5yr.adj.espmvol_31" connectionId="14" xr16:uid="{EC51FA72-B71E-48B8-901D-2CC6E85EE057}"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CLSC2.espmvol.5yr.adj.espmvol_37" connectionId="3" xr16:uid="{4647F822-E9B6-4490-B4EC-FDB989073B98}"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DRGC2.espmvol.5yr.adj.espmvol_33" connectionId="6" xr16:uid="{AC663255-EF22-45D2-9213-E257EEADC8D6}"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DRGC2.espmvol.5yr.adj.espmvol_34" connectionId="6" xr16:uid="{9D792504-773A-43F4-9285-1F925DFE89B9}"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GLDA3.espmvol.5yr.adj.espmvol_12" connectionId="9" xr16:uid="{98CB0278-21A7-4B26-98A5-8B133F6FB50E}"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YDLC2.espmvol.5yr.adj.espmvol_20" connectionId="15" xr16:uid="{CA79A491-D54C-43DA-93D2-84A883043CE1}"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GRNU1.espmvol.5yr.adj.espmvol_32" connectionId="10" xr16:uid="{1AE0B135-79C5-4D75-8D58-3A93E397CCF2}"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1" xr16:uid="{0DDFA552-00FD-48E8-8C76-4098AD9BA17B}"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GRNU1.espmvol.5yr.adj.espmvol_24" connectionId="10" xr16:uid="{6C45BAE4-7290-4892-B2A3-D18E21FF9781}"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NVRN5.espmvol.5yr.adj.espmvol_43" connectionId="12" xr16:uid="{72C81C7E-DB7F-44DB-81E1-FA30F5599AA5}"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8" xr16:uid="{4EB782B5-58AD-4503-B80E-99F8F706FFAE}"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CLSC2.espmvol.5yr.adj.espmvol_22" connectionId="3" xr16:uid="{DD6ACE25-5F3D-4052-B029-CDB0F0BEFCD5}"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BMDC2.espmvol.5yr.adj.espmvol_54" connectionId="1" xr16:uid="{64242BD7-DEA0-4258-98D9-7483DC7E1705}"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TPIC2.espmvol.5yr.adj.espmvol_52" connectionId="13" xr16:uid="{B585DB20-D929-4BB2-B022-A4F4E3B7AB3B}"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NVRN5.espmvol.5yr.adj.espmvol_11" connectionId="12" xr16:uid="{0DF68536-D4DF-480C-A5DC-F095BB65F4BB}"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MPSC2.espmvol.5yr.adj.espmvol_42" connectionId="11" xr16:uid="{17B4A58F-7B5B-4FEF-BB00-0D28DB466D6C}"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DRGC2.espmvol.5yr.adj.espmvol_54" connectionId="6" xr16:uid="{323B266D-9516-4A81-9F8A-4687CB4F7121}"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GJNC2LOC.espmvol.5yr.adj.espmvol_22" connectionId="8" xr16:uid="{317A74D8-A157-4194-86A8-A38F34241677}"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BMDC2.espmvol.5yr.adj.espmvol_63" connectionId="1" xr16:uid="{766ECA53-38EF-42B3-9279-4D68868CF86C}"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11" xr16:uid="{593FF192-17D5-41EF-8374-9B7FA397F45C}"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GJNC2LOC.espmvol.5yr.adj.espmvol_49" connectionId="8" xr16:uid="{38E7CA08-ACC1-40CC-BE8C-F76B29D0B956}"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CLSC2.espmvol.5yr.adj.espmvol_19" connectionId="3" xr16:uid="{BDCA001C-0AB5-413F-9929-1F4031ADF925}"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VCRC2.espmvol.5yr.adj.espmvol_56" connectionId="14" xr16:uid="{E206E5ED-67FD-40BC-AE2E-876F6A74940D}"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TPIC2.espmvol.5yr.adj.espmvol_13" connectionId="13" xr16:uid="{27218AB5-3BDA-4BFE-BE30-4B3290A96975}"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NVRN5.espmvol.5yr.adj.espmvol_13" connectionId="12" xr16:uid="{8FF62BE2-88C8-44D1-ACBB-9AD0343B5E16}"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NVRN5.espmvol.5yr.adj.espmvol_24" connectionId="12" xr16:uid="{E7B0F764-5C74-4DB4-9C61-316DDA9E1D91}"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BMDC2.espmvol.5yr.adj.espmvol_32" connectionId="1" xr16:uid="{85636A0D-5DB2-4E52-8248-983461042E35}"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BMDC2.espmvol.5yr.adj.espmvol_56" connectionId="1" xr16:uid="{487B53EF-48A6-4916-AA65-0F213629399B}"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CLSC2.espmvol.5yr.adj.espmvol_28" connectionId="3" xr16:uid="{1B7E6C84-EFE8-4C54-9B3A-291B4FC8F8DA}"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GLDA3.espmvol.5yr.adj.espmvol_45" connectionId="9" xr16:uid="{E6682259-9E4D-4907-A5A9-95DFFBA208D3}"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GLDA3.espmvol.5yr.adj.espmvol_21" connectionId="9" xr16:uid="{5A28DEEA-9B3F-4D45-96FE-3FDF2D69BC2B}"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GBRW4.espmvol.5yr.adj.espmvol_34" connectionId="7" xr16:uid="{F6FAE2F3-69B1-4676-99F5-35F06CB766AB}"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GRNU1.espmvol.5yr.adj.espmvol_28" connectionId="10" xr16:uid="{8678DEDA-2E8A-47CB-8C30-E5D595F0F0A3}"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NVRN5.espmvol.5yr.adj.espmvol_53" connectionId="12" xr16:uid="{528BC8B7-D515-4D4B-BA13-4B45AA9DCB19}"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MPSC2.espmvol.5yr.adj.espmvol_32" connectionId="11" xr16:uid="{0BA08962-ADE6-4B00-BC78-7F4164F8C8E3}"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1" xr16:uid="{1DC3C02B-7B47-4476-B160-50F591CA5DB9}"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GLDA3.espmvol.5yr.adj.espmvol_56" connectionId="9" xr16:uid="{2A7821E2-54FE-47E2-AF13-8592D3778852}"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GBRW4.espmvol.5yr.adj.espmvol_57" connectionId="7" xr16:uid="{0D65F7B3-C189-4ACB-B4E1-96BDC96B2830}"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GLDA3.espmvol.5yr.adj.espmvol_36" connectionId="9" xr16:uid="{6881CDED-673C-4251-A9D1-0D5E15F23C2D}"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GJNC2LOC.espmvol.5yr.adj.espmvol_60" connectionId="8" xr16:uid="{16E24BB4-0285-476D-B7C4-ABEB4DC3CD3E}"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MPSC2.espmvol.5yr.adj.espmvol" connectionId="11" xr16:uid="{3AD1AEC8-BCC5-4D01-ADAE-0C538B7433E2}"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GBRW4.espmvol.5yr.adj.espmvol_18" connectionId="7" xr16:uid="{87E1D686-C2DD-42A1-B44C-6C43A5EBC287}"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GBRW4.espmvol.5yr.adj.espmvol_43" connectionId="7" xr16:uid="{5640F488-09B7-4BAD-8B34-3AF33F9DB5E8}"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YDLC2.espmvol.5yr.adj.espmvol_51" connectionId="15" xr16:uid="{F4BF53C0-E5E6-42F6-AB65-5887A6DEB483}"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CLSC2.espmvol.5yr.adj.espmvol_17" connectionId="3" xr16:uid="{0915E186-49B9-4402-8D02-609A32FB2804}"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GLDA3.espmvol.5yr.adj.espmvol_19" connectionId="9" xr16:uid="{F8D4F5A2-7DB4-4A40-8592-764BC77ADF0E}"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YDLC2.espmvol.5yr.adj.espmvol_18" connectionId="15" xr16:uid="{0106DCCE-E5AC-4F67-BCE4-C1AE163D0D2A}"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GBRW4.espmvol.5yr.adj.espmvol_61" connectionId="7" xr16:uid="{E87F7102-9BE2-4525-9354-8D2C27E1FE4C}"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NVRN5.espmvol.5yr.adj.espmvol_27" connectionId="12" xr16:uid="{BA680EA0-E6D3-4DDF-9792-ACF13E99D7B6}"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YDLC2.espmvol.5yr.adj.espmvol_57" connectionId="15" xr16:uid="{7BC77346-1597-4D30-A42B-84DEAB299480}"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TPIC2.espmvol.5yr.adj.espmvol_62" connectionId="13" xr16:uid="{2242BB50-04B2-4AC1-AE45-D3A405264F81}"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GJNC2LOC.espmvol.5yr.adj.espmvol_40" connectionId="8" xr16:uid="{317E0479-BBD9-4F57-9320-F0E22F0588A2}"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15" xr16:uid="{057760A6-6373-432A-823C-110088D50173}"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NVRN5.espmvol.5yr.adj.espmvol_18" connectionId="12" xr16:uid="{489F346C-CD5E-4E30-9D78-46915C368BBF}"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13" xr16:uid="{C3BAC499-3D59-4F41-844D-3EDF46E60465}"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GBRW4.espmvol.5yr.adj.espmvol_15" connectionId="7" xr16:uid="{7A84FBAF-10FA-411F-A082-688003596C6A}"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CLSC2.espmvol.5yr.adj.espmvol_33" connectionId="3" xr16:uid="{98F97C31-AF49-40AD-B872-E2B951294D4A}"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8" xr16:uid="{324CD7A5-95A2-48D7-BB4C-08095084E342}"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MPSC2.espmvol.5yr.adj.espmvol_46" connectionId="11" xr16:uid="{630B51D2-93DE-4DB2-8900-AF5D27993E6E}"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BMDC2.espmvol.5yr.adj.espmvol_17" connectionId="1" xr16:uid="{98AAADDF-FDB9-4F03-AC47-2712439B6BB5}"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GLDA3.espmvol.5yr.adj.espmvol_60" connectionId="9" xr16:uid="{9F472010-7701-4437-9028-78E312AB8D7F}"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YDLC2.espmvol.5yr.adj.espmvol_36" connectionId="15" xr16:uid="{BB5A853B-A848-4804-9C2B-A08DD26EE94F}"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11" xr16:uid="{20DE2F88-7B04-4965-A4BD-CD7C31E38658}"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MPSC2.espmvol.5yr.adj.espmvol_54" connectionId="11" xr16:uid="{46D65813-28C6-42B0-AC75-34710B751E1F}"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CLSC2.espmvol.5yr.adj.espmvol_29" connectionId="3" xr16:uid="{DF5B2B24-C84E-48B0-83B8-215510D55C57}"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6" xr16:uid="{D9057C0E-5E60-43F8-9854-D5C1F18E24B9}"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5"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4"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299" Type="http://schemas.openxmlformats.org/officeDocument/2006/relationships/queryTable" Target="../queryTables/queryTable299.xml"/><Relationship Id="rId671" Type="http://schemas.openxmlformats.org/officeDocument/2006/relationships/queryTable" Target="../queryTables/queryTable671.xml"/><Relationship Id="rId727" Type="http://schemas.openxmlformats.org/officeDocument/2006/relationships/queryTable" Target="../queryTables/queryTable727.xml"/><Relationship Id="rId21" Type="http://schemas.openxmlformats.org/officeDocument/2006/relationships/queryTable" Target="../queryTables/queryTable21.xml"/><Relationship Id="rId63" Type="http://schemas.openxmlformats.org/officeDocument/2006/relationships/queryTable" Target="../queryTables/queryTable63.xml"/><Relationship Id="rId159" Type="http://schemas.openxmlformats.org/officeDocument/2006/relationships/queryTable" Target="../queryTables/queryTable159.xml"/><Relationship Id="rId324" Type="http://schemas.openxmlformats.org/officeDocument/2006/relationships/queryTable" Target="../queryTables/queryTable324.xml"/><Relationship Id="rId366" Type="http://schemas.openxmlformats.org/officeDocument/2006/relationships/queryTable" Target="../queryTables/queryTable366.xml"/><Relationship Id="rId531" Type="http://schemas.openxmlformats.org/officeDocument/2006/relationships/queryTable" Target="../queryTables/queryTable531.xml"/><Relationship Id="rId573" Type="http://schemas.openxmlformats.org/officeDocument/2006/relationships/queryTable" Target="../queryTables/queryTable573.xml"/><Relationship Id="rId629" Type="http://schemas.openxmlformats.org/officeDocument/2006/relationships/queryTable" Target="../queryTables/queryTable629.xml"/><Relationship Id="rId170" Type="http://schemas.openxmlformats.org/officeDocument/2006/relationships/queryTable" Target="../queryTables/queryTable17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40" Type="http://schemas.openxmlformats.org/officeDocument/2006/relationships/queryTable" Target="../queryTables/queryTable640.xml"/><Relationship Id="rId682" Type="http://schemas.openxmlformats.org/officeDocument/2006/relationships/queryTable" Target="../queryTables/queryTable682.xml"/><Relationship Id="rId738" Type="http://schemas.openxmlformats.org/officeDocument/2006/relationships/queryTable" Target="../queryTables/queryTable738.xml"/><Relationship Id="rId32" Type="http://schemas.openxmlformats.org/officeDocument/2006/relationships/queryTable" Target="../queryTables/queryTable32.xml"/><Relationship Id="rId74" Type="http://schemas.openxmlformats.org/officeDocument/2006/relationships/queryTable" Target="../queryTables/queryTable74.xml"/><Relationship Id="rId128" Type="http://schemas.openxmlformats.org/officeDocument/2006/relationships/queryTable" Target="../queryTables/queryTable128.xml"/><Relationship Id="rId335" Type="http://schemas.openxmlformats.org/officeDocument/2006/relationships/queryTable" Target="../queryTables/queryTable335.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42" Type="http://schemas.openxmlformats.org/officeDocument/2006/relationships/queryTable" Target="../queryTables/queryTable542.xml"/><Relationship Id="rId584" Type="http://schemas.openxmlformats.org/officeDocument/2006/relationships/queryTable" Target="../queryTables/queryTable584.xml"/><Relationship Id="rId5" Type="http://schemas.openxmlformats.org/officeDocument/2006/relationships/queryTable" Target="../queryTables/queryTable5.xml"/><Relationship Id="rId181" Type="http://schemas.openxmlformats.org/officeDocument/2006/relationships/queryTable" Target="../queryTables/queryTable181.xml"/><Relationship Id="rId237" Type="http://schemas.openxmlformats.org/officeDocument/2006/relationships/queryTable" Target="../queryTables/queryTable237.xml"/><Relationship Id="rId402" Type="http://schemas.openxmlformats.org/officeDocument/2006/relationships/queryTable" Target="../queryTables/queryTable402.xml"/><Relationship Id="rId279" Type="http://schemas.openxmlformats.org/officeDocument/2006/relationships/queryTable" Target="../queryTables/queryTable279.xml"/><Relationship Id="rId444" Type="http://schemas.openxmlformats.org/officeDocument/2006/relationships/queryTable" Target="../queryTables/queryTable444.xml"/><Relationship Id="rId486" Type="http://schemas.openxmlformats.org/officeDocument/2006/relationships/queryTable" Target="../queryTables/queryTable486.xml"/><Relationship Id="rId651" Type="http://schemas.openxmlformats.org/officeDocument/2006/relationships/queryTable" Target="../queryTables/queryTable651.xml"/><Relationship Id="rId693" Type="http://schemas.openxmlformats.org/officeDocument/2006/relationships/queryTable" Target="../queryTables/queryTable693.xml"/><Relationship Id="rId707" Type="http://schemas.openxmlformats.org/officeDocument/2006/relationships/queryTable" Target="../queryTables/queryTable707.xml"/><Relationship Id="rId749" Type="http://schemas.openxmlformats.org/officeDocument/2006/relationships/queryTable" Target="../queryTables/queryTable749.xml"/><Relationship Id="rId43" Type="http://schemas.openxmlformats.org/officeDocument/2006/relationships/queryTable" Target="../queryTables/queryTable43.xml"/><Relationship Id="rId139" Type="http://schemas.openxmlformats.org/officeDocument/2006/relationships/queryTable" Target="../queryTables/queryTable13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46" Type="http://schemas.openxmlformats.org/officeDocument/2006/relationships/queryTable" Target="../queryTables/queryTable346.xml"/><Relationship Id="rId388" Type="http://schemas.openxmlformats.org/officeDocument/2006/relationships/queryTable" Target="../queryTables/queryTable388.xml"/><Relationship Id="rId511" Type="http://schemas.openxmlformats.org/officeDocument/2006/relationships/queryTable" Target="../queryTables/queryTable511.xml"/><Relationship Id="rId553" Type="http://schemas.openxmlformats.org/officeDocument/2006/relationships/queryTable" Target="../queryTables/queryTable553.xml"/><Relationship Id="rId609" Type="http://schemas.openxmlformats.org/officeDocument/2006/relationships/queryTable" Target="../queryTables/queryTable609.xml"/><Relationship Id="rId760" Type="http://schemas.openxmlformats.org/officeDocument/2006/relationships/queryTable" Target="../queryTables/queryTable760.xml"/><Relationship Id="rId85" Type="http://schemas.openxmlformats.org/officeDocument/2006/relationships/queryTable" Target="../queryTables/queryTable85.xml"/><Relationship Id="rId150" Type="http://schemas.openxmlformats.org/officeDocument/2006/relationships/queryTable" Target="../queryTables/queryTable15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595" Type="http://schemas.openxmlformats.org/officeDocument/2006/relationships/queryTable" Target="../queryTables/queryTable595.xml"/><Relationship Id="rId248" Type="http://schemas.openxmlformats.org/officeDocument/2006/relationships/queryTable" Target="../queryTables/queryTable248.xml"/><Relationship Id="rId455" Type="http://schemas.openxmlformats.org/officeDocument/2006/relationships/queryTable" Target="../queryTables/queryTable455.xml"/><Relationship Id="rId497" Type="http://schemas.openxmlformats.org/officeDocument/2006/relationships/queryTable" Target="../queryTables/queryTable497.xml"/><Relationship Id="rId620" Type="http://schemas.openxmlformats.org/officeDocument/2006/relationships/queryTable" Target="../queryTables/queryTable620.xml"/><Relationship Id="rId662" Type="http://schemas.openxmlformats.org/officeDocument/2006/relationships/queryTable" Target="../queryTables/queryTable662.xml"/><Relationship Id="rId718" Type="http://schemas.openxmlformats.org/officeDocument/2006/relationships/queryTable" Target="../queryTables/queryTable718.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357" Type="http://schemas.openxmlformats.org/officeDocument/2006/relationships/queryTable" Target="../queryTables/queryTable357.xml"/><Relationship Id="rId522" Type="http://schemas.openxmlformats.org/officeDocument/2006/relationships/queryTable" Target="../queryTables/queryTable522.xml"/><Relationship Id="rId54" Type="http://schemas.openxmlformats.org/officeDocument/2006/relationships/queryTable" Target="../queryTables/queryTable54.xml"/><Relationship Id="rId96" Type="http://schemas.openxmlformats.org/officeDocument/2006/relationships/queryTable" Target="../queryTables/queryTable96.xml"/><Relationship Id="rId161" Type="http://schemas.openxmlformats.org/officeDocument/2006/relationships/queryTable" Target="../queryTables/queryTable161.xml"/><Relationship Id="rId217" Type="http://schemas.openxmlformats.org/officeDocument/2006/relationships/queryTable" Target="../queryTables/queryTable217.xml"/><Relationship Id="rId399" Type="http://schemas.openxmlformats.org/officeDocument/2006/relationships/queryTable" Target="../queryTables/queryTable399.xml"/><Relationship Id="rId564" Type="http://schemas.openxmlformats.org/officeDocument/2006/relationships/queryTable" Target="../queryTables/queryTable564.xml"/><Relationship Id="rId259" Type="http://schemas.openxmlformats.org/officeDocument/2006/relationships/queryTable" Target="../queryTables/queryTable259.xml"/><Relationship Id="rId424" Type="http://schemas.openxmlformats.org/officeDocument/2006/relationships/queryTable" Target="../queryTables/queryTable424.xml"/><Relationship Id="rId466" Type="http://schemas.openxmlformats.org/officeDocument/2006/relationships/queryTable" Target="../queryTables/queryTable466.xml"/><Relationship Id="rId631" Type="http://schemas.openxmlformats.org/officeDocument/2006/relationships/queryTable" Target="../queryTables/queryTable631.xml"/><Relationship Id="rId673" Type="http://schemas.openxmlformats.org/officeDocument/2006/relationships/queryTable" Target="../queryTables/queryTable673.xml"/><Relationship Id="rId729" Type="http://schemas.openxmlformats.org/officeDocument/2006/relationships/queryTable" Target="../queryTables/queryTable729.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326" Type="http://schemas.openxmlformats.org/officeDocument/2006/relationships/queryTable" Target="../queryTables/queryTable326.xml"/><Relationship Id="rId533" Type="http://schemas.openxmlformats.org/officeDocument/2006/relationships/queryTable" Target="../queryTables/queryTable533.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40" Type="http://schemas.openxmlformats.org/officeDocument/2006/relationships/queryTable" Target="../queryTables/queryTable740.xml"/><Relationship Id="rId172" Type="http://schemas.openxmlformats.org/officeDocument/2006/relationships/queryTable" Target="../queryTables/queryTable17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42" Type="http://schemas.openxmlformats.org/officeDocument/2006/relationships/queryTable" Target="../queryTables/queryTable642.xml"/><Relationship Id="rId684" Type="http://schemas.openxmlformats.org/officeDocument/2006/relationships/queryTable" Target="../queryTables/queryTable684.xml"/><Relationship Id="rId281" Type="http://schemas.openxmlformats.org/officeDocument/2006/relationships/queryTable" Target="../queryTables/queryTable281.xml"/><Relationship Id="rId337" Type="http://schemas.openxmlformats.org/officeDocument/2006/relationships/queryTable" Target="../queryTables/queryTable337.xml"/><Relationship Id="rId502" Type="http://schemas.openxmlformats.org/officeDocument/2006/relationships/queryTable" Target="../queryTables/queryTable502.xml"/><Relationship Id="rId34" Type="http://schemas.openxmlformats.org/officeDocument/2006/relationships/queryTable" Target="../queryTables/queryTable34.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44" Type="http://schemas.openxmlformats.org/officeDocument/2006/relationships/queryTable" Target="../queryTables/queryTable544.xml"/><Relationship Id="rId586" Type="http://schemas.openxmlformats.org/officeDocument/2006/relationships/queryTable" Target="../queryTables/queryTable586.xml"/><Relationship Id="rId751" Type="http://schemas.openxmlformats.org/officeDocument/2006/relationships/queryTable" Target="../queryTables/queryTable751.xml"/><Relationship Id="rId7" Type="http://schemas.openxmlformats.org/officeDocument/2006/relationships/queryTable" Target="../queryTables/queryTable7.xml"/><Relationship Id="rId183" Type="http://schemas.openxmlformats.org/officeDocument/2006/relationships/queryTable" Target="../queryTables/queryTable183.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446" Type="http://schemas.openxmlformats.org/officeDocument/2006/relationships/queryTable" Target="../queryTables/queryTable446.xml"/><Relationship Id="rId611" Type="http://schemas.openxmlformats.org/officeDocument/2006/relationships/queryTable" Target="../queryTables/queryTable611.xml"/><Relationship Id="rId653" Type="http://schemas.openxmlformats.org/officeDocument/2006/relationships/queryTable" Target="../queryTables/queryTable653.xml"/><Relationship Id="rId250" Type="http://schemas.openxmlformats.org/officeDocument/2006/relationships/queryTable" Target="../queryTables/queryTable250.xml"/><Relationship Id="rId292" Type="http://schemas.openxmlformats.org/officeDocument/2006/relationships/queryTable" Target="../queryTables/queryTable292.xml"/><Relationship Id="rId306" Type="http://schemas.openxmlformats.org/officeDocument/2006/relationships/queryTable" Target="../queryTables/queryTable306.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45" Type="http://schemas.openxmlformats.org/officeDocument/2006/relationships/queryTable" Target="../queryTables/queryTable45.xml"/><Relationship Id="rId87" Type="http://schemas.openxmlformats.org/officeDocument/2006/relationships/queryTable" Target="../queryTables/queryTable87.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13" Type="http://schemas.openxmlformats.org/officeDocument/2006/relationships/queryTable" Target="../queryTables/queryTable513.xml"/><Relationship Id="rId555" Type="http://schemas.openxmlformats.org/officeDocument/2006/relationships/queryTable" Target="../queryTables/queryTable555.xml"/><Relationship Id="rId597" Type="http://schemas.openxmlformats.org/officeDocument/2006/relationships/queryTable" Target="../queryTables/queryTable597.xml"/><Relationship Id="rId720" Type="http://schemas.openxmlformats.org/officeDocument/2006/relationships/queryTable" Target="../queryTables/queryTable720.xml"/><Relationship Id="rId762" Type="http://schemas.openxmlformats.org/officeDocument/2006/relationships/queryTable" Target="../queryTables/queryTable762.xml"/><Relationship Id="rId152" Type="http://schemas.openxmlformats.org/officeDocument/2006/relationships/queryTable" Target="../queryTables/queryTable15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457" Type="http://schemas.openxmlformats.org/officeDocument/2006/relationships/queryTable" Target="../queryTables/queryTable457.xml"/><Relationship Id="rId622" Type="http://schemas.openxmlformats.org/officeDocument/2006/relationships/queryTable" Target="../queryTables/queryTable62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664" Type="http://schemas.openxmlformats.org/officeDocument/2006/relationships/queryTable" Target="../queryTables/queryTable664.xml"/><Relationship Id="rId14" Type="http://schemas.openxmlformats.org/officeDocument/2006/relationships/queryTable" Target="../queryTables/queryTable14.xml"/><Relationship Id="rId56" Type="http://schemas.openxmlformats.org/officeDocument/2006/relationships/queryTable" Target="../queryTables/queryTable56.xml"/><Relationship Id="rId317" Type="http://schemas.openxmlformats.org/officeDocument/2006/relationships/queryTable" Target="../queryTables/queryTable317.xml"/><Relationship Id="rId359" Type="http://schemas.openxmlformats.org/officeDocument/2006/relationships/queryTable" Target="../queryTables/queryTable359.xml"/><Relationship Id="rId524" Type="http://schemas.openxmlformats.org/officeDocument/2006/relationships/queryTable" Target="../queryTables/queryTable524.xml"/><Relationship Id="rId566" Type="http://schemas.openxmlformats.org/officeDocument/2006/relationships/queryTable" Target="../queryTables/queryTable566.xml"/><Relationship Id="rId731" Type="http://schemas.openxmlformats.org/officeDocument/2006/relationships/queryTable" Target="../queryTables/queryTable731.xml"/><Relationship Id="rId98" Type="http://schemas.openxmlformats.org/officeDocument/2006/relationships/queryTable" Target="../queryTables/queryTable98.xml"/><Relationship Id="rId121" Type="http://schemas.openxmlformats.org/officeDocument/2006/relationships/queryTable" Target="../queryTables/queryTable121.xml"/><Relationship Id="rId163" Type="http://schemas.openxmlformats.org/officeDocument/2006/relationships/queryTable" Target="../queryTables/queryTable163.xml"/><Relationship Id="rId219" Type="http://schemas.openxmlformats.org/officeDocument/2006/relationships/queryTable" Target="../queryTables/queryTable219.xml"/><Relationship Id="rId370" Type="http://schemas.openxmlformats.org/officeDocument/2006/relationships/queryTable" Target="../queryTables/queryTable370.xml"/><Relationship Id="rId426" Type="http://schemas.openxmlformats.org/officeDocument/2006/relationships/queryTable" Target="../queryTables/queryTable426.xml"/><Relationship Id="rId633" Type="http://schemas.openxmlformats.org/officeDocument/2006/relationships/queryTable" Target="../queryTables/queryTable633.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25" Type="http://schemas.openxmlformats.org/officeDocument/2006/relationships/queryTable" Target="../queryTables/queryTable25.xml"/><Relationship Id="rId67" Type="http://schemas.openxmlformats.org/officeDocument/2006/relationships/queryTable" Target="../queryTables/queryTable67.xml"/><Relationship Id="rId272" Type="http://schemas.openxmlformats.org/officeDocument/2006/relationships/queryTable" Target="../queryTables/queryTable272.xml"/><Relationship Id="rId328" Type="http://schemas.openxmlformats.org/officeDocument/2006/relationships/queryTable" Target="../queryTables/queryTable328.xml"/><Relationship Id="rId535" Type="http://schemas.openxmlformats.org/officeDocument/2006/relationships/queryTable" Target="../queryTables/queryTable535.xml"/><Relationship Id="rId577" Type="http://schemas.openxmlformats.org/officeDocument/2006/relationships/queryTable" Target="../queryTables/queryTable577.xml"/><Relationship Id="rId700" Type="http://schemas.openxmlformats.org/officeDocument/2006/relationships/queryTable" Target="../queryTables/queryTable700.xml"/><Relationship Id="rId742" Type="http://schemas.openxmlformats.org/officeDocument/2006/relationships/queryTable" Target="../queryTables/queryTable742.xml"/><Relationship Id="rId132" Type="http://schemas.openxmlformats.org/officeDocument/2006/relationships/queryTable" Target="../queryTables/queryTable13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241" Type="http://schemas.openxmlformats.org/officeDocument/2006/relationships/queryTable" Target="../queryTables/queryTable241.xml"/><Relationship Id="rId437" Type="http://schemas.openxmlformats.org/officeDocument/2006/relationships/queryTable" Target="../queryTables/queryTable437.xml"/><Relationship Id="rId479" Type="http://schemas.openxmlformats.org/officeDocument/2006/relationships/queryTable" Target="../queryTables/queryTable479.xml"/><Relationship Id="rId644" Type="http://schemas.openxmlformats.org/officeDocument/2006/relationships/queryTable" Target="../queryTables/queryTable644.xml"/><Relationship Id="rId686" Type="http://schemas.openxmlformats.org/officeDocument/2006/relationships/queryTable" Target="../queryTables/queryTable686.xml"/><Relationship Id="rId36" Type="http://schemas.openxmlformats.org/officeDocument/2006/relationships/queryTable" Target="../queryTables/queryTable36.xml"/><Relationship Id="rId283" Type="http://schemas.openxmlformats.org/officeDocument/2006/relationships/queryTable" Target="../queryTables/queryTable283.xml"/><Relationship Id="rId339" Type="http://schemas.openxmlformats.org/officeDocument/2006/relationships/queryTable" Target="../queryTables/queryTable339.xml"/><Relationship Id="rId490" Type="http://schemas.openxmlformats.org/officeDocument/2006/relationships/queryTable" Target="../queryTables/queryTable490.xml"/><Relationship Id="rId504" Type="http://schemas.openxmlformats.org/officeDocument/2006/relationships/queryTable" Target="../queryTables/queryTable504.xml"/><Relationship Id="rId546" Type="http://schemas.openxmlformats.org/officeDocument/2006/relationships/queryTable" Target="../queryTables/queryTable546.xml"/><Relationship Id="rId711" Type="http://schemas.openxmlformats.org/officeDocument/2006/relationships/queryTable" Target="../queryTables/queryTable711.xml"/><Relationship Id="rId753" Type="http://schemas.openxmlformats.org/officeDocument/2006/relationships/queryTable" Target="../queryTables/queryTable753.xml"/><Relationship Id="rId78" Type="http://schemas.openxmlformats.org/officeDocument/2006/relationships/queryTable" Target="../queryTables/queryTable78.xml"/><Relationship Id="rId101" Type="http://schemas.openxmlformats.org/officeDocument/2006/relationships/queryTable" Target="../queryTables/queryTable101.xml"/><Relationship Id="rId143" Type="http://schemas.openxmlformats.org/officeDocument/2006/relationships/queryTable" Target="../queryTables/queryTable143.xml"/><Relationship Id="rId185" Type="http://schemas.openxmlformats.org/officeDocument/2006/relationships/queryTable" Target="../queryTables/queryTable185.xml"/><Relationship Id="rId350" Type="http://schemas.openxmlformats.org/officeDocument/2006/relationships/queryTable" Target="../queryTables/queryTable350.xml"/><Relationship Id="rId406" Type="http://schemas.openxmlformats.org/officeDocument/2006/relationships/queryTable" Target="../queryTables/queryTable406.xml"/><Relationship Id="rId588" Type="http://schemas.openxmlformats.org/officeDocument/2006/relationships/queryTable" Target="../queryTables/queryTable588.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48" Type="http://schemas.openxmlformats.org/officeDocument/2006/relationships/queryTable" Target="../queryTables/queryTable448.xml"/><Relationship Id="rId613" Type="http://schemas.openxmlformats.org/officeDocument/2006/relationships/queryTable" Target="../queryTables/queryTable613.xml"/><Relationship Id="rId655" Type="http://schemas.openxmlformats.org/officeDocument/2006/relationships/queryTable" Target="../queryTables/queryTable655.xml"/><Relationship Id="rId697" Type="http://schemas.openxmlformats.org/officeDocument/2006/relationships/queryTable" Target="../queryTables/queryTable697.xml"/><Relationship Id="rId252" Type="http://schemas.openxmlformats.org/officeDocument/2006/relationships/queryTable" Target="../queryTables/queryTable252.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47" Type="http://schemas.openxmlformats.org/officeDocument/2006/relationships/queryTable" Target="../queryTables/queryTable47.xml"/><Relationship Id="rId89" Type="http://schemas.openxmlformats.org/officeDocument/2006/relationships/queryTable" Target="../queryTables/queryTable89.xml"/><Relationship Id="rId112" Type="http://schemas.openxmlformats.org/officeDocument/2006/relationships/queryTable" Target="../queryTables/queryTable112.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57" Type="http://schemas.openxmlformats.org/officeDocument/2006/relationships/queryTable" Target="../queryTables/queryTable557.xml"/><Relationship Id="rId599" Type="http://schemas.openxmlformats.org/officeDocument/2006/relationships/queryTable" Target="../queryTables/queryTable599.xml"/><Relationship Id="rId764" Type="http://schemas.openxmlformats.org/officeDocument/2006/relationships/queryTable" Target="../queryTables/queryTable764.xml"/><Relationship Id="rId196" Type="http://schemas.openxmlformats.org/officeDocument/2006/relationships/queryTable" Target="../queryTables/queryTable196.xml"/><Relationship Id="rId417" Type="http://schemas.openxmlformats.org/officeDocument/2006/relationships/queryTable" Target="../queryTables/queryTable417.xml"/><Relationship Id="rId459" Type="http://schemas.openxmlformats.org/officeDocument/2006/relationships/queryTable" Target="../queryTables/queryTable459.xml"/><Relationship Id="rId624" Type="http://schemas.openxmlformats.org/officeDocument/2006/relationships/queryTable" Target="../queryTables/queryTable624.xml"/><Relationship Id="rId666" Type="http://schemas.openxmlformats.org/officeDocument/2006/relationships/queryTable" Target="../queryTables/queryTable666.xml"/><Relationship Id="rId16" Type="http://schemas.openxmlformats.org/officeDocument/2006/relationships/queryTable" Target="../queryTables/queryTable16.xml"/><Relationship Id="rId221" Type="http://schemas.openxmlformats.org/officeDocument/2006/relationships/queryTable" Target="../queryTables/queryTable221.xml"/><Relationship Id="rId263" Type="http://schemas.openxmlformats.org/officeDocument/2006/relationships/queryTable" Target="../queryTables/queryTable263.xml"/><Relationship Id="rId319" Type="http://schemas.openxmlformats.org/officeDocument/2006/relationships/queryTable" Target="../queryTables/queryTable319.xml"/><Relationship Id="rId470" Type="http://schemas.openxmlformats.org/officeDocument/2006/relationships/queryTable" Target="../queryTables/queryTable470.xml"/><Relationship Id="rId526" Type="http://schemas.openxmlformats.org/officeDocument/2006/relationships/queryTable" Target="../queryTables/queryTable526.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33" Type="http://schemas.openxmlformats.org/officeDocument/2006/relationships/queryTable" Target="../queryTables/queryTable733.xml"/><Relationship Id="rId165" Type="http://schemas.openxmlformats.org/officeDocument/2006/relationships/queryTable" Target="../queryTables/queryTable165.xml"/><Relationship Id="rId372" Type="http://schemas.openxmlformats.org/officeDocument/2006/relationships/queryTable" Target="../queryTables/queryTable372.xml"/><Relationship Id="rId428" Type="http://schemas.openxmlformats.org/officeDocument/2006/relationships/queryTable" Target="../queryTables/queryTable428.xml"/><Relationship Id="rId635" Type="http://schemas.openxmlformats.org/officeDocument/2006/relationships/queryTable" Target="../queryTables/queryTable635.xml"/><Relationship Id="rId677" Type="http://schemas.openxmlformats.org/officeDocument/2006/relationships/queryTable" Target="../queryTables/queryTable677.xml"/><Relationship Id="rId232" Type="http://schemas.openxmlformats.org/officeDocument/2006/relationships/queryTable" Target="../queryTables/queryTable232.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27" Type="http://schemas.openxmlformats.org/officeDocument/2006/relationships/queryTable" Target="../queryTables/queryTable27.xml"/><Relationship Id="rId69" Type="http://schemas.openxmlformats.org/officeDocument/2006/relationships/queryTable" Target="../queryTables/queryTable69.xml"/><Relationship Id="rId134" Type="http://schemas.openxmlformats.org/officeDocument/2006/relationships/queryTable" Target="../queryTables/queryTable134.xml"/><Relationship Id="rId537" Type="http://schemas.openxmlformats.org/officeDocument/2006/relationships/queryTable" Target="../queryTables/queryTable537.xml"/><Relationship Id="rId579" Type="http://schemas.openxmlformats.org/officeDocument/2006/relationships/queryTable" Target="../queryTables/queryTable579.xml"/><Relationship Id="rId744" Type="http://schemas.openxmlformats.org/officeDocument/2006/relationships/queryTable" Target="../queryTables/queryTable744.xml"/><Relationship Id="rId80" Type="http://schemas.openxmlformats.org/officeDocument/2006/relationships/queryTable" Target="../queryTables/queryTable80.xml"/><Relationship Id="rId176" Type="http://schemas.openxmlformats.org/officeDocument/2006/relationships/queryTable" Target="../queryTables/queryTable176.xml"/><Relationship Id="rId341" Type="http://schemas.openxmlformats.org/officeDocument/2006/relationships/queryTable" Target="../queryTables/queryTable341.xml"/><Relationship Id="rId383" Type="http://schemas.openxmlformats.org/officeDocument/2006/relationships/queryTable" Target="../queryTables/queryTable383.xml"/><Relationship Id="rId439" Type="http://schemas.openxmlformats.org/officeDocument/2006/relationships/queryTable" Target="../queryTables/queryTable439.xml"/><Relationship Id="rId590" Type="http://schemas.openxmlformats.org/officeDocument/2006/relationships/queryTable" Target="../queryTables/queryTable590.xml"/><Relationship Id="rId604" Type="http://schemas.openxmlformats.org/officeDocument/2006/relationships/queryTable" Target="../queryTables/queryTable604.xml"/><Relationship Id="rId646" Type="http://schemas.openxmlformats.org/officeDocument/2006/relationships/queryTable" Target="../queryTables/queryTable646.xml"/><Relationship Id="rId201" Type="http://schemas.openxmlformats.org/officeDocument/2006/relationships/queryTable" Target="../queryTables/queryTable201.xml"/><Relationship Id="rId243" Type="http://schemas.openxmlformats.org/officeDocument/2006/relationships/queryTable" Target="../queryTables/queryTable243.xml"/><Relationship Id="rId285" Type="http://schemas.openxmlformats.org/officeDocument/2006/relationships/queryTable" Target="../queryTables/queryTable285.xml"/><Relationship Id="rId450" Type="http://schemas.openxmlformats.org/officeDocument/2006/relationships/queryTable" Target="../queryTables/queryTable450.xml"/><Relationship Id="rId506" Type="http://schemas.openxmlformats.org/officeDocument/2006/relationships/queryTable" Target="../queryTables/queryTable506.xml"/><Relationship Id="rId688" Type="http://schemas.openxmlformats.org/officeDocument/2006/relationships/queryTable" Target="../queryTables/queryTable688.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492" Type="http://schemas.openxmlformats.org/officeDocument/2006/relationships/queryTable" Target="../queryTables/queryTable492.xml"/><Relationship Id="rId548" Type="http://schemas.openxmlformats.org/officeDocument/2006/relationships/queryTable" Target="../queryTables/queryTable548.xml"/><Relationship Id="rId713" Type="http://schemas.openxmlformats.org/officeDocument/2006/relationships/queryTable" Target="../queryTables/queryTable713.xml"/><Relationship Id="rId755" Type="http://schemas.openxmlformats.org/officeDocument/2006/relationships/queryTable" Target="../queryTables/queryTable755.xml"/><Relationship Id="rId91" Type="http://schemas.openxmlformats.org/officeDocument/2006/relationships/queryTable" Target="../queryTables/queryTable91.xml"/><Relationship Id="rId145" Type="http://schemas.openxmlformats.org/officeDocument/2006/relationships/queryTable" Target="../queryTables/queryTable145.xml"/><Relationship Id="rId187" Type="http://schemas.openxmlformats.org/officeDocument/2006/relationships/queryTable" Target="../queryTables/queryTable187.xml"/><Relationship Id="rId352" Type="http://schemas.openxmlformats.org/officeDocument/2006/relationships/queryTable" Target="../queryTables/queryTable352.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212" Type="http://schemas.openxmlformats.org/officeDocument/2006/relationships/queryTable" Target="../queryTables/queryTable212.xml"/><Relationship Id="rId254" Type="http://schemas.openxmlformats.org/officeDocument/2006/relationships/queryTable" Target="../queryTables/queryTable254.xml"/><Relationship Id="rId657" Type="http://schemas.openxmlformats.org/officeDocument/2006/relationships/queryTable" Target="../queryTables/queryTable657.xml"/><Relationship Id="rId699" Type="http://schemas.openxmlformats.org/officeDocument/2006/relationships/queryTable" Target="../queryTables/queryTable699.xml"/><Relationship Id="rId49" Type="http://schemas.openxmlformats.org/officeDocument/2006/relationships/queryTable" Target="../queryTables/queryTable49.xml"/><Relationship Id="rId114" Type="http://schemas.openxmlformats.org/officeDocument/2006/relationships/queryTable" Target="../queryTables/queryTable114.xml"/><Relationship Id="rId296" Type="http://schemas.openxmlformats.org/officeDocument/2006/relationships/queryTable" Target="../queryTables/queryTable296.xml"/><Relationship Id="rId461" Type="http://schemas.openxmlformats.org/officeDocument/2006/relationships/queryTable" Target="../queryTables/queryTable461.xml"/><Relationship Id="rId517" Type="http://schemas.openxmlformats.org/officeDocument/2006/relationships/queryTable" Target="../queryTables/queryTable517.xml"/><Relationship Id="rId559" Type="http://schemas.openxmlformats.org/officeDocument/2006/relationships/queryTable" Target="../queryTables/queryTable559.xml"/><Relationship Id="rId724" Type="http://schemas.openxmlformats.org/officeDocument/2006/relationships/queryTable" Target="../queryTables/queryTable724.xml"/><Relationship Id="rId766" Type="http://schemas.openxmlformats.org/officeDocument/2006/relationships/queryTable" Target="../queryTables/queryTable766.xml"/><Relationship Id="rId60" Type="http://schemas.openxmlformats.org/officeDocument/2006/relationships/queryTable" Target="../queryTables/queryTable60.xml"/><Relationship Id="rId156" Type="http://schemas.openxmlformats.org/officeDocument/2006/relationships/queryTable" Target="../queryTables/queryTable156.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63" Type="http://schemas.openxmlformats.org/officeDocument/2006/relationships/queryTable" Target="../queryTables/queryTable363.xml"/><Relationship Id="rId419" Type="http://schemas.openxmlformats.org/officeDocument/2006/relationships/queryTable" Target="../queryTables/queryTable419.xml"/><Relationship Id="rId570" Type="http://schemas.openxmlformats.org/officeDocument/2006/relationships/queryTable" Target="../queryTables/queryTable570.xml"/><Relationship Id="rId626" Type="http://schemas.openxmlformats.org/officeDocument/2006/relationships/queryTable" Target="../queryTables/queryTable626.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18" Type="http://schemas.openxmlformats.org/officeDocument/2006/relationships/queryTable" Target="../queryTables/queryTable18.xml"/><Relationship Id="rId265" Type="http://schemas.openxmlformats.org/officeDocument/2006/relationships/queryTable" Target="../queryTables/queryTable265.xml"/><Relationship Id="rId472" Type="http://schemas.openxmlformats.org/officeDocument/2006/relationships/queryTable" Target="../queryTables/queryTable472.xml"/><Relationship Id="rId528" Type="http://schemas.openxmlformats.org/officeDocument/2006/relationships/queryTable" Target="../queryTables/queryTable528.xml"/><Relationship Id="rId735" Type="http://schemas.openxmlformats.org/officeDocument/2006/relationships/queryTable" Target="../queryTables/queryTable735.xml"/><Relationship Id="rId125" Type="http://schemas.openxmlformats.org/officeDocument/2006/relationships/queryTable" Target="../queryTables/queryTable125.xml"/><Relationship Id="rId167" Type="http://schemas.openxmlformats.org/officeDocument/2006/relationships/queryTable" Target="../queryTables/queryTable167.xml"/><Relationship Id="rId332" Type="http://schemas.openxmlformats.org/officeDocument/2006/relationships/queryTable" Target="../queryTables/queryTable332.xml"/><Relationship Id="rId374" Type="http://schemas.openxmlformats.org/officeDocument/2006/relationships/queryTable" Target="../queryTables/queryTable374.xml"/><Relationship Id="rId581" Type="http://schemas.openxmlformats.org/officeDocument/2006/relationships/queryTable" Target="../queryTables/queryTable581.xml"/><Relationship Id="rId71" Type="http://schemas.openxmlformats.org/officeDocument/2006/relationships/queryTable" Target="../queryTables/queryTable71.xml"/><Relationship Id="rId234" Type="http://schemas.openxmlformats.org/officeDocument/2006/relationships/queryTable" Target="../queryTables/queryTable234.xml"/><Relationship Id="rId637" Type="http://schemas.openxmlformats.org/officeDocument/2006/relationships/queryTable" Target="../queryTables/queryTable637.xml"/><Relationship Id="rId679" Type="http://schemas.openxmlformats.org/officeDocument/2006/relationships/queryTable" Target="../queryTables/queryTable679.xml"/><Relationship Id="rId2" Type="http://schemas.openxmlformats.org/officeDocument/2006/relationships/queryTable" Target="../queryTables/queryTable2.xml"/><Relationship Id="rId29" Type="http://schemas.openxmlformats.org/officeDocument/2006/relationships/queryTable" Target="../queryTables/queryTable29.xml"/><Relationship Id="rId276" Type="http://schemas.openxmlformats.org/officeDocument/2006/relationships/queryTable" Target="../queryTables/queryTable276.xml"/><Relationship Id="rId441" Type="http://schemas.openxmlformats.org/officeDocument/2006/relationships/queryTable" Target="../queryTables/queryTable441.xml"/><Relationship Id="rId483" Type="http://schemas.openxmlformats.org/officeDocument/2006/relationships/queryTable" Target="../queryTables/queryTable483.xml"/><Relationship Id="rId539" Type="http://schemas.openxmlformats.org/officeDocument/2006/relationships/queryTable" Target="../queryTables/queryTable539.xml"/><Relationship Id="rId690" Type="http://schemas.openxmlformats.org/officeDocument/2006/relationships/queryTable" Target="../queryTables/queryTable690.xml"/><Relationship Id="rId704" Type="http://schemas.openxmlformats.org/officeDocument/2006/relationships/queryTable" Target="../queryTables/queryTable704.xml"/><Relationship Id="rId746" Type="http://schemas.openxmlformats.org/officeDocument/2006/relationships/queryTable" Target="../queryTables/queryTable746.xml"/><Relationship Id="rId40" Type="http://schemas.openxmlformats.org/officeDocument/2006/relationships/queryTable" Target="../queryTables/queryTable40.xml"/><Relationship Id="rId136" Type="http://schemas.openxmlformats.org/officeDocument/2006/relationships/queryTable" Target="../queryTables/queryTable136.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43" Type="http://schemas.openxmlformats.org/officeDocument/2006/relationships/queryTable" Target="../queryTables/queryTable343.xml"/><Relationship Id="rId550" Type="http://schemas.openxmlformats.org/officeDocument/2006/relationships/queryTable" Target="../queryTables/queryTable550.xml"/><Relationship Id="rId82" Type="http://schemas.openxmlformats.org/officeDocument/2006/relationships/queryTable" Target="../queryTables/queryTable82.xml"/><Relationship Id="rId203" Type="http://schemas.openxmlformats.org/officeDocument/2006/relationships/queryTable" Target="../queryTables/queryTable203.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648" Type="http://schemas.openxmlformats.org/officeDocument/2006/relationships/queryTable" Target="../queryTables/queryTable648.xml"/><Relationship Id="rId245" Type="http://schemas.openxmlformats.org/officeDocument/2006/relationships/queryTable" Target="../queryTables/queryTable245.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52" Type="http://schemas.openxmlformats.org/officeDocument/2006/relationships/queryTable" Target="../queryTables/queryTable452.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105" Type="http://schemas.openxmlformats.org/officeDocument/2006/relationships/queryTable" Target="../queryTables/queryTable105.xml"/><Relationship Id="rId147" Type="http://schemas.openxmlformats.org/officeDocument/2006/relationships/queryTable" Target="../queryTables/queryTable147.xml"/><Relationship Id="rId312" Type="http://schemas.openxmlformats.org/officeDocument/2006/relationships/queryTable" Target="../queryTables/queryTable312.xml"/><Relationship Id="rId354" Type="http://schemas.openxmlformats.org/officeDocument/2006/relationships/queryTable" Target="../queryTables/queryTable354.xml"/><Relationship Id="rId757" Type="http://schemas.openxmlformats.org/officeDocument/2006/relationships/queryTable" Target="../queryTables/queryTable757.xml"/><Relationship Id="rId51" Type="http://schemas.openxmlformats.org/officeDocument/2006/relationships/queryTable" Target="../queryTables/queryTable51.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561" Type="http://schemas.openxmlformats.org/officeDocument/2006/relationships/queryTable" Target="../queryTables/queryTable561.xml"/><Relationship Id="rId617" Type="http://schemas.openxmlformats.org/officeDocument/2006/relationships/queryTable" Target="../queryTables/queryTable617.xml"/><Relationship Id="rId659" Type="http://schemas.openxmlformats.org/officeDocument/2006/relationships/queryTable" Target="../queryTables/queryTable659.xml"/><Relationship Id="rId214" Type="http://schemas.openxmlformats.org/officeDocument/2006/relationships/queryTable" Target="../queryTables/queryTable214.xml"/><Relationship Id="rId256" Type="http://schemas.openxmlformats.org/officeDocument/2006/relationships/queryTable" Target="../queryTables/queryTable256.xml"/><Relationship Id="rId298" Type="http://schemas.openxmlformats.org/officeDocument/2006/relationships/queryTable" Target="../queryTables/queryTable298.xml"/><Relationship Id="rId421" Type="http://schemas.openxmlformats.org/officeDocument/2006/relationships/queryTable" Target="../queryTables/queryTable421.xml"/><Relationship Id="rId463" Type="http://schemas.openxmlformats.org/officeDocument/2006/relationships/queryTable" Target="../queryTables/queryTable463.xml"/><Relationship Id="rId519" Type="http://schemas.openxmlformats.org/officeDocument/2006/relationships/queryTable" Target="../queryTables/queryTable519.xml"/><Relationship Id="rId670" Type="http://schemas.openxmlformats.org/officeDocument/2006/relationships/queryTable" Target="../queryTables/queryTable670.xml"/><Relationship Id="rId116" Type="http://schemas.openxmlformats.org/officeDocument/2006/relationships/queryTable" Target="../queryTables/queryTable116.xml"/><Relationship Id="rId158" Type="http://schemas.openxmlformats.org/officeDocument/2006/relationships/queryTable" Target="../queryTables/queryTable158.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26" Type="http://schemas.openxmlformats.org/officeDocument/2006/relationships/queryTable" Target="../queryTables/queryTable726.xml"/><Relationship Id="rId768" Type="http://schemas.openxmlformats.org/officeDocument/2006/relationships/queryTable" Target="../queryTables/queryTable768.xml"/><Relationship Id="rId20" Type="http://schemas.openxmlformats.org/officeDocument/2006/relationships/queryTable" Target="../queryTables/queryTable20.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628" Type="http://schemas.openxmlformats.org/officeDocument/2006/relationships/queryTable" Target="../queryTables/queryTable628.xml"/><Relationship Id="rId225" Type="http://schemas.openxmlformats.org/officeDocument/2006/relationships/queryTable" Target="../queryTables/queryTable225.xml"/><Relationship Id="rId267" Type="http://schemas.openxmlformats.org/officeDocument/2006/relationships/queryTable" Target="../queryTables/queryTable267.xml"/><Relationship Id="rId432" Type="http://schemas.openxmlformats.org/officeDocument/2006/relationships/queryTable" Target="../queryTables/queryTable432.xml"/><Relationship Id="rId474" Type="http://schemas.openxmlformats.org/officeDocument/2006/relationships/queryTable" Target="../queryTables/queryTable474.xml"/><Relationship Id="rId127" Type="http://schemas.openxmlformats.org/officeDocument/2006/relationships/queryTable" Target="../queryTables/queryTable127.xml"/><Relationship Id="rId681" Type="http://schemas.openxmlformats.org/officeDocument/2006/relationships/queryTable" Target="../queryTables/queryTable681.xml"/><Relationship Id="rId737" Type="http://schemas.openxmlformats.org/officeDocument/2006/relationships/queryTable" Target="../queryTables/queryTable737.xml"/><Relationship Id="rId31" Type="http://schemas.openxmlformats.org/officeDocument/2006/relationships/queryTable" Target="../queryTables/queryTable31.xml"/><Relationship Id="rId73" Type="http://schemas.openxmlformats.org/officeDocument/2006/relationships/queryTable" Target="../queryTables/queryTable73.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76" Type="http://schemas.openxmlformats.org/officeDocument/2006/relationships/queryTable" Target="../queryTables/queryTable376.xml"/><Relationship Id="rId541" Type="http://schemas.openxmlformats.org/officeDocument/2006/relationships/queryTable" Target="../queryTables/queryTable541.xml"/><Relationship Id="rId583" Type="http://schemas.openxmlformats.org/officeDocument/2006/relationships/queryTable" Target="../queryTables/queryTable583.xml"/><Relationship Id="rId639" Type="http://schemas.openxmlformats.org/officeDocument/2006/relationships/queryTable" Target="../queryTables/queryTable639.xml"/><Relationship Id="rId4" Type="http://schemas.openxmlformats.org/officeDocument/2006/relationships/queryTable" Target="../queryTables/queryTable4.xml"/><Relationship Id="rId180" Type="http://schemas.openxmlformats.org/officeDocument/2006/relationships/queryTable" Target="../queryTables/queryTable180.xml"/><Relationship Id="rId236" Type="http://schemas.openxmlformats.org/officeDocument/2006/relationships/queryTable" Target="../queryTables/queryTable236.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43" Type="http://schemas.openxmlformats.org/officeDocument/2006/relationships/queryTable" Target="../queryTables/queryTable443.xml"/><Relationship Id="rId650" Type="http://schemas.openxmlformats.org/officeDocument/2006/relationships/queryTable" Target="../queryTables/queryTable650.xml"/><Relationship Id="rId303" Type="http://schemas.openxmlformats.org/officeDocument/2006/relationships/queryTable" Target="../queryTables/queryTable303.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748" Type="http://schemas.openxmlformats.org/officeDocument/2006/relationships/queryTable" Target="../queryTables/queryTable748.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52" Type="http://schemas.openxmlformats.org/officeDocument/2006/relationships/queryTable" Target="../queryTables/queryTable552.xml"/><Relationship Id="rId594" Type="http://schemas.openxmlformats.org/officeDocument/2006/relationships/queryTable" Target="../queryTables/queryTable594.xml"/><Relationship Id="rId608" Type="http://schemas.openxmlformats.org/officeDocument/2006/relationships/queryTable" Target="../queryTables/queryTable608.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661" Type="http://schemas.openxmlformats.org/officeDocument/2006/relationships/queryTable" Target="../queryTables/queryTable661.xml"/><Relationship Id="rId717" Type="http://schemas.openxmlformats.org/officeDocument/2006/relationships/queryTable" Target="../queryTables/queryTable717.xml"/><Relationship Id="rId759" Type="http://schemas.openxmlformats.org/officeDocument/2006/relationships/queryTable" Target="../queryTables/queryTable759.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563" Type="http://schemas.openxmlformats.org/officeDocument/2006/relationships/queryTable" Target="../queryTables/queryTable563.xml"/><Relationship Id="rId619" Type="http://schemas.openxmlformats.org/officeDocument/2006/relationships/queryTable" Target="../queryTables/queryTable619.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30" Type="http://schemas.openxmlformats.org/officeDocument/2006/relationships/queryTable" Target="../queryTables/queryTable630.xml"/><Relationship Id="rId672" Type="http://schemas.openxmlformats.org/officeDocument/2006/relationships/queryTable" Target="../queryTables/queryTable672.xml"/><Relationship Id="rId728" Type="http://schemas.openxmlformats.org/officeDocument/2006/relationships/queryTable" Target="../queryTables/queryTable728.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574" Type="http://schemas.openxmlformats.org/officeDocument/2006/relationships/queryTable" Target="../queryTables/queryTable574.xml"/><Relationship Id="rId171" Type="http://schemas.openxmlformats.org/officeDocument/2006/relationships/queryTable" Target="../queryTables/queryTable171.xml"/><Relationship Id="rId227" Type="http://schemas.openxmlformats.org/officeDocument/2006/relationships/queryTable" Target="../queryTables/queryTable227.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641" Type="http://schemas.openxmlformats.org/officeDocument/2006/relationships/queryTable" Target="../queryTables/queryTable641.xml"/><Relationship Id="rId683" Type="http://schemas.openxmlformats.org/officeDocument/2006/relationships/queryTable" Target="../queryTables/queryTable683.xml"/><Relationship Id="rId739" Type="http://schemas.openxmlformats.org/officeDocument/2006/relationships/queryTable" Target="../queryTables/queryTable739.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585" Type="http://schemas.openxmlformats.org/officeDocument/2006/relationships/queryTable" Target="../queryTables/queryTable585.xml"/><Relationship Id="rId750" Type="http://schemas.openxmlformats.org/officeDocument/2006/relationships/queryTable" Target="../queryTables/queryTable750.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52" Type="http://schemas.openxmlformats.org/officeDocument/2006/relationships/queryTable" Target="../queryTables/queryTable652.xml"/><Relationship Id="rId694" Type="http://schemas.openxmlformats.org/officeDocument/2006/relationships/queryTable" Target="../queryTables/queryTable694.xml"/><Relationship Id="rId708" Type="http://schemas.openxmlformats.org/officeDocument/2006/relationships/queryTable" Target="../queryTables/queryTable708.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596" Type="http://schemas.openxmlformats.org/officeDocument/2006/relationships/queryTable" Target="../queryTables/queryTable596.xml"/><Relationship Id="rId761" Type="http://schemas.openxmlformats.org/officeDocument/2006/relationships/queryTable" Target="../queryTables/queryTable761.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621" Type="http://schemas.openxmlformats.org/officeDocument/2006/relationships/queryTable" Target="../queryTables/queryTable621.xml"/><Relationship Id="rId663" Type="http://schemas.openxmlformats.org/officeDocument/2006/relationships/queryTable" Target="../queryTables/queryTable663.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719" Type="http://schemas.openxmlformats.org/officeDocument/2006/relationships/queryTable" Target="../queryTables/queryTable719.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30" Type="http://schemas.openxmlformats.org/officeDocument/2006/relationships/queryTable" Target="../queryTables/queryTable730.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632" Type="http://schemas.openxmlformats.org/officeDocument/2006/relationships/queryTable" Target="../queryTables/queryTable632.xml"/><Relationship Id="rId271" Type="http://schemas.openxmlformats.org/officeDocument/2006/relationships/queryTable" Target="../queryTables/queryTable271.xml"/><Relationship Id="rId674" Type="http://schemas.openxmlformats.org/officeDocument/2006/relationships/queryTable" Target="../queryTables/queryTable674.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741" Type="http://schemas.openxmlformats.org/officeDocument/2006/relationships/queryTable" Target="../queryTables/queryTable741.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643" Type="http://schemas.openxmlformats.org/officeDocument/2006/relationships/queryTable" Target="../queryTables/queryTable643.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710" Type="http://schemas.openxmlformats.org/officeDocument/2006/relationships/queryTable" Target="../queryTables/queryTable710.xml"/><Relationship Id="rId752" Type="http://schemas.openxmlformats.org/officeDocument/2006/relationships/queryTable" Target="../queryTables/queryTable752.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696" Type="http://schemas.openxmlformats.org/officeDocument/2006/relationships/queryTable" Target="../queryTables/queryTable696.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721" Type="http://schemas.openxmlformats.org/officeDocument/2006/relationships/queryTable" Target="../queryTables/queryTable721.xml"/><Relationship Id="rId763" Type="http://schemas.openxmlformats.org/officeDocument/2006/relationships/queryTable" Target="../queryTables/queryTable763.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732" Type="http://schemas.openxmlformats.org/officeDocument/2006/relationships/queryTable" Target="../queryTables/queryTable732.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701" Type="http://schemas.openxmlformats.org/officeDocument/2006/relationships/queryTable" Target="../queryTables/queryTable701.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43" Type="http://schemas.openxmlformats.org/officeDocument/2006/relationships/queryTable" Target="../queryTables/queryTable743.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687" Type="http://schemas.openxmlformats.org/officeDocument/2006/relationships/queryTable" Target="../queryTables/queryTable687.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754" Type="http://schemas.openxmlformats.org/officeDocument/2006/relationships/queryTable" Target="../queryTables/queryTable754.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698" Type="http://schemas.openxmlformats.org/officeDocument/2006/relationships/queryTable" Target="../queryTables/queryTable698.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23" Type="http://schemas.openxmlformats.org/officeDocument/2006/relationships/queryTable" Target="../queryTables/queryTable723.xml"/><Relationship Id="rId765" Type="http://schemas.openxmlformats.org/officeDocument/2006/relationships/queryTable" Target="../queryTables/queryTable765.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34" Type="http://schemas.openxmlformats.org/officeDocument/2006/relationships/queryTable" Target="../queryTables/queryTable734.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745" Type="http://schemas.openxmlformats.org/officeDocument/2006/relationships/queryTable" Target="../queryTables/queryTable745.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756" Type="http://schemas.openxmlformats.org/officeDocument/2006/relationships/queryTable" Target="../queryTables/queryTable756.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767" Type="http://schemas.openxmlformats.org/officeDocument/2006/relationships/queryTable" Target="../queryTables/queryTable767.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747" Type="http://schemas.openxmlformats.org/officeDocument/2006/relationships/queryTable" Target="../queryTables/queryTable747.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46" Type="http://schemas.openxmlformats.org/officeDocument/2006/relationships/queryTable" Target="../queryTables/queryTable246.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53" Type="http://schemas.openxmlformats.org/officeDocument/2006/relationships/queryTable" Target="../queryTables/queryTable453.xml"/><Relationship Id="rId509" Type="http://schemas.openxmlformats.org/officeDocument/2006/relationships/queryTable" Target="../queryTables/queryTable509.xml"/><Relationship Id="rId660" Type="http://schemas.openxmlformats.org/officeDocument/2006/relationships/queryTable" Target="../queryTables/queryTable660.xml"/><Relationship Id="rId106" Type="http://schemas.openxmlformats.org/officeDocument/2006/relationships/queryTable" Target="../queryTables/queryTable106.xml"/><Relationship Id="rId313" Type="http://schemas.openxmlformats.org/officeDocument/2006/relationships/queryTable" Target="../queryTables/queryTable313.xml"/><Relationship Id="rId495" Type="http://schemas.openxmlformats.org/officeDocument/2006/relationships/queryTable" Target="../queryTables/queryTable495.xml"/><Relationship Id="rId716" Type="http://schemas.openxmlformats.org/officeDocument/2006/relationships/queryTable" Target="../queryTables/queryTable716.xml"/><Relationship Id="rId758" Type="http://schemas.openxmlformats.org/officeDocument/2006/relationships/queryTable" Target="../queryTables/queryTable758.xml"/><Relationship Id="rId10" Type="http://schemas.openxmlformats.org/officeDocument/2006/relationships/queryTable" Target="../queryTables/queryTable10.xml"/><Relationship Id="rId52" Type="http://schemas.openxmlformats.org/officeDocument/2006/relationships/queryTable" Target="../queryTables/queryTable52.xml"/><Relationship Id="rId94" Type="http://schemas.openxmlformats.org/officeDocument/2006/relationships/queryTable" Target="../queryTables/queryTable94.xml"/><Relationship Id="rId148" Type="http://schemas.openxmlformats.org/officeDocument/2006/relationships/queryTable" Target="../queryTables/queryTable148.xml"/><Relationship Id="rId355" Type="http://schemas.openxmlformats.org/officeDocument/2006/relationships/queryTable" Target="../queryTables/queryTable355.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62" Type="http://schemas.openxmlformats.org/officeDocument/2006/relationships/queryTable" Target="../queryTables/queryTable562.xml"/><Relationship Id="rId618" Type="http://schemas.openxmlformats.org/officeDocument/2006/relationships/queryTable" Target="../queryTables/queryTable618.xml"/><Relationship Id="rId215" Type="http://schemas.openxmlformats.org/officeDocument/2006/relationships/queryTable" Target="../queryTables/queryTable215.xml"/><Relationship Id="rId257" Type="http://schemas.openxmlformats.org/officeDocument/2006/relationships/queryTable" Target="../queryTables/queryTable257.xml"/><Relationship Id="rId422" Type="http://schemas.openxmlformats.org/officeDocument/2006/relationships/queryTable" Target="../queryTables/queryTable422.xml"/><Relationship Id="rId464" Type="http://schemas.openxmlformats.org/officeDocument/2006/relationships/queryTable" Target="../queryTables/queryTable464.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770.xml"/><Relationship Id="rId1" Type="http://schemas.openxmlformats.org/officeDocument/2006/relationships/queryTable" Target="../queryTables/queryTable769.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Normal="100" workbookViewId="0">
      <selection activeCell="I2" sqref="I2:P3"/>
    </sheetView>
  </sheetViews>
  <sheetFormatPr defaultColWidth="18.7109375" defaultRowHeight="12.75" customHeight="1" x14ac:dyDescent="0.25"/>
  <cols>
    <col min="1" max="1" width="2.7109375" style="208" customWidth="1"/>
    <col min="2" max="2" width="9.28515625" style="208" customWidth="1"/>
    <col min="3" max="3" width="9.28515625" style="234" customWidth="1"/>
    <col min="4" max="4" width="9.28515625" style="208" customWidth="1"/>
    <col min="5" max="5" width="8.85546875" style="208" customWidth="1"/>
    <col min="6" max="6" width="17" style="208" customWidth="1"/>
    <col min="7" max="7" width="8.85546875" style="208" customWidth="1"/>
    <col min="8" max="15" width="9.140625" style="208" customWidth="1"/>
    <col min="16" max="16" width="9.7109375" style="208" bestFit="1" customWidth="1"/>
    <col min="17" max="18" width="9.140625" style="208" customWidth="1"/>
    <col min="19" max="20" width="8.85546875" style="208" customWidth="1"/>
    <col min="21" max="21" width="22.140625" style="208" bestFit="1" customWidth="1"/>
    <col min="22" max="53" width="9.140625" style="208" customWidth="1"/>
    <col min="54" max="54" width="9.42578125" style="208" customWidth="1"/>
    <col min="55" max="134" width="9.140625" style="267" customWidth="1"/>
    <col min="135" max="16384" width="18.7109375" style="267"/>
  </cols>
  <sheetData>
    <row r="1" spans="1:134" ht="18.75" x14ac:dyDescent="0.3">
      <c r="A1" s="204"/>
      <c r="B1" s="205"/>
      <c r="C1" s="205"/>
      <c r="D1" s="205"/>
      <c r="E1" s="205"/>
      <c r="F1" s="205"/>
      <c r="G1" s="205"/>
      <c r="H1" s="205"/>
      <c r="I1" s="205"/>
      <c r="J1" s="205"/>
      <c r="K1" s="205"/>
      <c r="L1" s="205"/>
      <c r="M1" s="205"/>
      <c r="N1" s="205"/>
      <c r="O1" s="205"/>
      <c r="P1" s="205"/>
      <c r="Q1" s="205"/>
      <c r="R1" s="205"/>
      <c r="S1" s="205"/>
      <c r="T1" s="206"/>
      <c r="U1" s="207"/>
      <c r="V1" s="320" t="s">
        <v>48</v>
      </c>
      <c r="W1" s="321"/>
      <c r="X1" s="322"/>
      <c r="Y1" s="319" t="str">
        <f>LOOKUP($B$10,NodeID,SheetName)</f>
        <v>PowellInflow.Unregulated</v>
      </c>
      <c r="Z1" s="319"/>
      <c r="AA1" s="319"/>
      <c r="AB1" s="319"/>
      <c r="AC1" s="319"/>
      <c r="AD1" s="319"/>
      <c r="AE1" s="319"/>
      <c r="AF1" s="319"/>
      <c r="AG1" s="319"/>
      <c r="AH1" s="319"/>
      <c r="AI1" s="319"/>
      <c r="AJ1" s="319"/>
      <c r="AK1" s="319"/>
      <c r="AL1" s="319"/>
      <c r="AM1" s="319"/>
      <c r="AN1" s="319"/>
      <c r="AO1" s="319"/>
      <c r="AP1" s="319"/>
      <c r="AQ1" s="319"/>
      <c r="AR1" s="319"/>
      <c r="AS1" s="319"/>
      <c r="AT1" s="319"/>
      <c r="AU1" s="319"/>
      <c r="AV1" s="319"/>
      <c r="AW1" s="319"/>
      <c r="AX1" s="319"/>
      <c r="AY1" s="319"/>
      <c r="AZ1" s="319"/>
      <c r="BA1" s="319"/>
      <c r="BB1" s="319"/>
    </row>
    <row r="2" spans="1:134" ht="15" x14ac:dyDescent="0.25">
      <c r="A2" s="209"/>
      <c r="B2" s="210"/>
      <c r="C2" s="210"/>
      <c r="D2" s="210"/>
      <c r="E2" s="210">
        <v>3</v>
      </c>
      <c r="F2" s="211"/>
      <c r="G2" s="211"/>
      <c r="H2" s="211"/>
      <c r="I2" s="317" t="str">
        <f>LOOKUP($B$10,NodeID,SheetName)</f>
        <v>PowellInflow.Unregulated</v>
      </c>
      <c r="J2" s="318"/>
      <c r="K2" s="318"/>
      <c r="L2" s="318"/>
      <c r="M2" s="318"/>
      <c r="N2" s="318"/>
      <c r="O2" s="318"/>
      <c r="P2" s="318"/>
      <c r="Q2" s="211"/>
      <c r="R2" s="211"/>
      <c r="S2" s="211"/>
      <c r="T2" s="212"/>
      <c r="U2" s="207"/>
      <c r="V2" s="213" t="s">
        <v>45</v>
      </c>
      <c r="W2" s="214" t="s">
        <v>46</v>
      </c>
      <c r="X2" s="207" t="s">
        <v>47</v>
      </c>
      <c r="Y2" s="215">
        <f>RunInformation!$G$6</f>
        <v>1991</v>
      </c>
      <c r="Z2" s="215">
        <f>RunInformation!$G$7</f>
        <v>1992</v>
      </c>
      <c r="AA2" s="215">
        <f>RunInformation!$G$8</f>
        <v>1993</v>
      </c>
      <c r="AB2" s="215">
        <f>RunInformation!$G$9</f>
        <v>1994</v>
      </c>
      <c r="AC2" s="215">
        <f>RunInformation!$G$10</f>
        <v>1995</v>
      </c>
      <c r="AD2" s="215">
        <f>RunInformation!$G$11</f>
        <v>1996</v>
      </c>
      <c r="AE2" s="215">
        <f>RunInformation!$G$12</f>
        <v>1997</v>
      </c>
      <c r="AF2" s="215">
        <f>RunInformation!$G$13</f>
        <v>1998</v>
      </c>
      <c r="AG2" s="215">
        <f>RunInformation!$G$14</f>
        <v>1999</v>
      </c>
      <c r="AH2" s="215">
        <f>RunInformation!$G$15</f>
        <v>2000</v>
      </c>
      <c r="AI2" s="215">
        <f>RunInformation!$G$16</f>
        <v>2001</v>
      </c>
      <c r="AJ2" s="215">
        <f>RunInformation!$G$17</f>
        <v>2002</v>
      </c>
      <c r="AK2" s="215">
        <f>RunInformation!$G$18</f>
        <v>2003</v>
      </c>
      <c r="AL2" s="215">
        <f>RunInformation!$G$19</f>
        <v>2004</v>
      </c>
      <c r="AM2" s="215">
        <f>RunInformation!$G$20</f>
        <v>2005</v>
      </c>
      <c r="AN2" s="215">
        <f>RunInformation!$G$21</f>
        <v>2006</v>
      </c>
      <c r="AO2" s="215">
        <f>RunInformation!$G$22</f>
        <v>2007</v>
      </c>
      <c r="AP2" s="215">
        <f>RunInformation!$G$23</f>
        <v>2008</v>
      </c>
      <c r="AQ2" s="215">
        <f>RunInformation!$G$24</f>
        <v>2009</v>
      </c>
      <c r="AR2" s="260">
        <f>RunInformation!$G$25</f>
        <v>2010</v>
      </c>
      <c r="AS2" s="260">
        <f>RunInformation!$G$26</f>
        <v>2011</v>
      </c>
      <c r="AT2" s="260">
        <f>RunInformation!$G$27</f>
        <v>2012</v>
      </c>
      <c r="AU2" s="260">
        <f>RunInformation!$G$28</f>
        <v>2013</v>
      </c>
      <c r="AV2" s="260">
        <f>RunInformation!$G$29</f>
        <v>2014</v>
      </c>
      <c r="AW2" s="260">
        <f>RunInformation!$G$30</f>
        <v>2015</v>
      </c>
      <c r="AX2" s="260">
        <f>RunInformation!$G$31</f>
        <v>2016</v>
      </c>
      <c r="AY2" s="260">
        <f>RunInformation!$G$32</f>
        <v>2017</v>
      </c>
      <c r="AZ2" s="260">
        <f>RunInformation!$G$33</f>
        <v>2018</v>
      </c>
      <c r="BA2" s="260">
        <f>RunInformation!$G$34</f>
        <v>2019</v>
      </c>
      <c r="BB2" s="260">
        <f>RunInformation!$G$35</f>
        <v>2020</v>
      </c>
      <c r="BC2" s="268"/>
      <c r="BD2" s="268"/>
      <c r="BE2" s="268"/>
      <c r="BF2" s="268"/>
      <c r="BG2" s="268"/>
      <c r="BH2" s="268"/>
      <c r="BI2" s="268"/>
      <c r="BJ2" s="268"/>
      <c r="BK2" s="268"/>
      <c r="BL2" s="268"/>
      <c r="BM2" s="268"/>
      <c r="BN2" s="268"/>
      <c r="BO2" s="268"/>
      <c r="BP2" s="268"/>
      <c r="BQ2" s="268"/>
      <c r="BR2" s="268"/>
      <c r="BS2" s="268"/>
      <c r="BT2" s="268"/>
      <c r="BU2" s="268"/>
      <c r="BV2" s="268"/>
      <c r="BW2" s="268"/>
      <c r="BX2" s="268"/>
      <c r="BY2" s="268"/>
      <c r="BZ2" s="268"/>
      <c r="CA2" s="268"/>
      <c r="CB2" s="268"/>
      <c r="CC2" s="268"/>
      <c r="CD2" s="268"/>
      <c r="CE2" s="268"/>
      <c r="CF2" s="268"/>
      <c r="CG2" s="268"/>
      <c r="CH2" s="268"/>
      <c r="CI2" s="268"/>
      <c r="CJ2" s="268"/>
      <c r="CK2" s="268"/>
      <c r="CL2" s="268"/>
      <c r="CM2" s="268"/>
      <c r="CN2" s="268"/>
      <c r="CO2" s="268"/>
      <c r="CP2" s="268"/>
      <c r="CQ2" s="268"/>
      <c r="CR2" s="268"/>
      <c r="CS2" s="268"/>
      <c r="CT2" s="268"/>
      <c r="CU2" s="268"/>
      <c r="CV2" s="268"/>
      <c r="CW2" s="268"/>
      <c r="CX2" s="268"/>
      <c r="CY2" s="268"/>
      <c r="CZ2" s="268"/>
      <c r="DA2" s="268"/>
      <c r="DB2" s="268"/>
      <c r="DC2" s="268"/>
      <c r="DD2" s="268"/>
      <c r="DE2" s="268"/>
      <c r="DF2" s="268"/>
      <c r="DG2" s="268"/>
      <c r="DH2" s="268"/>
      <c r="DI2" s="268"/>
      <c r="DJ2" s="268"/>
      <c r="DK2" s="268"/>
      <c r="DL2" s="268"/>
      <c r="DM2" s="268"/>
      <c r="DN2" s="268"/>
      <c r="DO2" s="268"/>
      <c r="DP2" s="268"/>
      <c r="DQ2" s="268"/>
      <c r="DR2" s="268"/>
      <c r="DS2" s="268"/>
      <c r="DT2" s="268"/>
      <c r="DU2" s="268"/>
      <c r="DV2" s="268"/>
      <c r="DW2" s="268"/>
      <c r="DX2" s="268"/>
      <c r="DY2" s="268"/>
      <c r="DZ2" s="268"/>
      <c r="EA2" s="268"/>
      <c r="EB2" s="268"/>
      <c r="EC2" s="268"/>
      <c r="ED2" s="268"/>
    </row>
    <row r="3" spans="1:134" ht="15" x14ac:dyDescent="0.25">
      <c r="A3" s="209"/>
      <c r="B3" s="210">
        <v>4</v>
      </c>
      <c r="C3" s="210">
        <f>LOOKUP($B$3,RunInformation!$AX$6:$AX$17,RunInformation!$BC$6:$BC$17)</f>
        <v>66</v>
      </c>
      <c r="D3" s="210">
        <v>14</v>
      </c>
      <c r="E3" s="210"/>
      <c r="F3" s="211"/>
      <c r="G3" s="211"/>
      <c r="H3" s="211"/>
      <c r="I3" s="318"/>
      <c r="J3" s="318"/>
      <c r="K3" s="318"/>
      <c r="L3" s="318"/>
      <c r="M3" s="318"/>
      <c r="N3" s="318"/>
      <c r="O3" s="318"/>
      <c r="P3" s="318"/>
      <c r="Q3" s="211"/>
      <c r="R3" s="211"/>
      <c r="S3" s="211"/>
      <c r="T3" s="212"/>
      <c r="U3" s="216"/>
      <c r="V3" s="213" t="str">
        <f>BlueMesaInflow.Unregulated!B3</f>
        <v>Trace1</v>
      </c>
      <c r="W3" s="214" t="str">
        <f>BlueMesaInflow.Unregulated!C3</f>
        <v>Trace2</v>
      </c>
      <c r="X3" s="207" t="str">
        <f>BlueMesaInflow.Unregulated!D3</f>
        <v>Trace3</v>
      </c>
      <c r="Y3" s="258" t="str">
        <f>BlueMesaInflow.Unregulated!E3</f>
        <v>Trace4</v>
      </c>
      <c r="Z3" s="259" t="str">
        <f>BlueMesaInflow.Unregulated!F3</f>
        <v>Trace5</v>
      </c>
      <c r="AA3" s="259" t="str">
        <f>BlueMesaInflow.Unregulated!G3</f>
        <v>Trace6</v>
      </c>
      <c r="AB3" s="214" t="str">
        <f>BlueMesaInflow.Unregulated!H3</f>
        <v>Trace7</v>
      </c>
      <c r="AC3" s="214" t="str">
        <f>BlueMesaInflow.Unregulated!I3</f>
        <v>Trace8</v>
      </c>
      <c r="AD3" s="214" t="str">
        <f>BlueMesaInflow.Unregulated!J3</f>
        <v>Trace9</v>
      </c>
      <c r="AE3" s="214" t="str">
        <f>BlueMesaInflow.Unregulated!K3</f>
        <v>Trace10</v>
      </c>
      <c r="AF3" s="214" t="str">
        <f>BlueMesaInflow.Unregulated!L3</f>
        <v>Trace11</v>
      </c>
      <c r="AG3" s="214" t="str">
        <f>BlueMesaInflow.Unregulated!M3</f>
        <v>Trace12</v>
      </c>
      <c r="AH3" s="214" t="str">
        <f>BlueMesaInflow.Unregulated!N3</f>
        <v>Trace13</v>
      </c>
      <c r="AI3" s="214" t="str">
        <f>BlueMesaInflow.Unregulated!O3</f>
        <v>Trace14</v>
      </c>
      <c r="AJ3" s="214" t="str">
        <f>BlueMesaInflow.Unregulated!P3</f>
        <v>Trace15</v>
      </c>
      <c r="AK3" s="214" t="str">
        <f>BlueMesaInflow.Unregulated!Q3</f>
        <v>Trace16</v>
      </c>
      <c r="AL3" s="214" t="str">
        <f>BlueMesaInflow.Unregulated!R3</f>
        <v>Trace17</v>
      </c>
      <c r="AM3" s="214" t="str">
        <f>BlueMesaInflow.Unregulated!S3</f>
        <v>Trace18</v>
      </c>
      <c r="AN3" s="214" t="str">
        <f>BlueMesaInflow.Unregulated!T3</f>
        <v>Trace19</v>
      </c>
      <c r="AO3" s="214" t="str">
        <f>BlueMesaInflow.Unregulated!U3</f>
        <v>Trace20</v>
      </c>
      <c r="AP3" s="214" t="str">
        <f>BlueMesaInflow.Unregulated!V3</f>
        <v>Trace21</v>
      </c>
      <c r="AQ3" s="214" t="str">
        <f>BlueMesaInflow.Unregulated!W3</f>
        <v>Trace22</v>
      </c>
      <c r="AR3" s="259" t="str">
        <f>BlueMesaInflow.Unregulated!X3</f>
        <v>Trace23</v>
      </c>
      <c r="AS3" s="259" t="str">
        <f>BlueMesaInflow.Unregulated!Y3</f>
        <v>Trace24</v>
      </c>
      <c r="AT3" s="259" t="str">
        <f>BlueMesaInflow.Unregulated!Z3</f>
        <v>Trace25</v>
      </c>
      <c r="AU3" s="259" t="str">
        <f>BlueMesaInflow.Unregulated!AA3</f>
        <v>Trace26</v>
      </c>
      <c r="AV3" s="259" t="str">
        <f>BlueMesaInflow.Unregulated!AB3</f>
        <v>Trace27</v>
      </c>
      <c r="AW3" s="259" t="str">
        <f>BlueMesaInflow.Unregulated!AC3</f>
        <v>Trace28</v>
      </c>
      <c r="AX3" s="259" t="str">
        <f>BlueMesaInflow.Unregulated!AD3</f>
        <v>Trace29</v>
      </c>
      <c r="AY3" s="259" t="str">
        <f>BlueMesaInflow.Unregulated!AE3</f>
        <v>Trace30</v>
      </c>
      <c r="AZ3" s="259" t="str">
        <f>BlueMesaInflow.Unregulated!AF3</f>
        <v>Trace31</v>
      </c>
      <c r="BA3" s="259" t="str">
        <f>BlueMesaInflow.Unregulated!AG3</f>
        <v>Trace32</v>
      </c>
      <c r="BB3" s="259" t="str">
        <f>BlueMesaInflow.Unregulated!AH3</f>
        <v>Trace33</v>
      </c>
      <c r="BC3" s="268"/>
      <c r="BD3" s="268"/>
      <c r="BE3" s="268"/>
      <c r="BF3" s="268"/>
      <c r="BG3" s="268"/>
      <c r="BH3" s="268"/>
      <c r="BI3" s="268"/>
      <c r="BJ3" s="268"/>
      <c r="BK3" s="268"/>
      <c r="BL3" s="268"/>
      <c r="BM3" s="268"/>
      <c r="BN3" s="268"/>
      <c r="BO3" s="268"/>
      <c r="BP3" s="268"/>
      <c r="BQ3" s="268"/>
      <c r="BR3" s="268"/>
      <c r="BS3" s="268"/>
      <c r="BT3" s="268"/>
      <c r="BU3" s="268"/>
      <c r="BV3" s="268"/>
      <c r="BW3" s="268"/>
      <c r="BX3" s="268"/>
      <c r="BY3" s="268"/>
      <c r="BZ3" s="268"/>
      <c r="CA3" s="268"/>
      <c r="CB3" s="268"/>
      <c r="CC3" s="268"/>
      <c r="CD3" s="268"/>
      <c r="CE3" s="268"/>
      <c r="CF3" s="268"/>
      <c r="CG3" s="268"/>
      <c r="CH3" s="268"/>
      <c r="CI3" s="268"/>
      <c r="CJ3" s="268"/>
      <c r="CK3" s="268"/>
      <c r="CL3" s="268"/>
      <c r="CM3" s="268"/>
      <c r="CN3" s="268"/>
      <c r="CO3" s="268"/>
      <c r="CP3" s="268"/>
      <c r="CQ3" s="268"/>
      <c r="CR3" s="268"/>
      <c r="CS3" s="268"/>
      <c r="CT3" s="268"/>
      <c r="CU3" s="268"/>
      <c r="CV3" s="268"/>
      <c r="CW3" s="268"/>
      <c r="CX3" s="268"/>
      <c r="CY3" s="268"/>
      <c r="CZ3" s="268"/>
      <c r="DA3" s="268"/>
      <c r="DB3" s="268"/>
      <c r="DC3" s="268"/>
      <c r="DD3" s="268"/>
      <c r="DE3" s="268"/>
      <c r="DF3" s="268"/>
      <c r="DG3" s="268"/>
      <c r="DH3" s="268"/>
      <c r="DI3" s="268"/>
      <c r="DJ3" s="268"/>
      <c r="DK3" s="268"/>
      <c r="DL3" s="268"/>
      <c r="DM3" s="268"/>
      <c r="DN3" s="268"/>
      <c r="DO3" s="268"/>
      <c r="DP3" s="268"/>
      <c r="DQ3" s="268"/>
      <c r="DR3" s="268"/>
      <c r="DS3" s="268"/>
      <c r="DT3" s="268"/>
      <c r="DU3" s="268"/>
      <c r="DV3" s="268"/>
      <c r="DW3" s="268"/>
      <c r="DX3" s="268"/>
      <c r="DY3" s="268"/>
      <c r="DZ3" s="268"/>
      <c r="EA3" s="268"/>
      <c r="EB3" s="268"/>
      <c r="EC3" s="268"/>
      <c r="ED3" s="268"/>
    </row>
    <row r="4" spans="1:134" ht="15" x14ac:dyDescent="0.25">
      <c r="A4" s="209"/>
      <c r="B4" s="210"/>
      <c r="C4" s="210"/>
      <c r="D4" s="210"/>
      <c r="E4" s="210"/>
      <c r="F4" s="211"/>
      <c r="G4" s="211"/>
      <c r="H4" s="211"/>
      <c r="I4" s="211"/>
      <c r="J4" s="211"/>
      <c r="K4" s="211"/>
      <c r="L4" s="211"/>
      <c r="M4" s="211"/>
      <c r="N4" s="211"/>
      <c r="O4" s="211"/>
      <c r="P4" s="211"/>
      <c r="Q4" s="211"/>
      <c r="R4" s="211"/>
      <c r="S4" s="211"/>
      <c r="T4" s="217"/>
      <c r="U4" s="218">
        <f>DATE(LOOKUP($D$3,TimestepID,StartYear),$B$3,1)</f>
        <v>44652</v>
      </c>
      <c r="V4" s="219">
        <f ca="1">IF($U4="","",IF($B$34=TRUE,(LOOKUP($U4,INDIRECT($C$10&amp;"_TIME"),INDIRECT($C$10&amp;"_Min"))),""))</f>
        <v>464.66</v>
      </c>
      <c r="W4" s="220">
        <f ca="1">IF($U4="","",IF($C$34=TRUE,(LOOKUP($U4,INDIRECT($C$10&amp;"_TIME"),INDIRECT($C$10&amp;"_Max"))),""))</f>
        <v>974.28</v>
      </c>
      <c r="X4" s="221">
        <f ca="1">IF($U4="","",IF($D$34=TRUE,(LOOKUP($U4,INDIRECT($C$10&amp;"_TIME"),INDIRECT($C$10&amp;"_Most"))),""))</f>
        <v>600</v>
      </c>
      <c r="Y4" s="228">
        <f ca="1">IF($U4="","",IF($B$15=TRUE,(LOOKUP($U4,INDIRECT($C$10&amp;"_TIME"),INDIRECT($C$10&amp;"_"&amp;Y$2))),""))</f>
        <v>500.697</v>
      </c>
      <c r="Z4" s="228">
        <f ca="1">IF($U4="","",IF($B$16=TRUE,(LOOKUP($U4,INDIRECT($C$10&amp;"_TIME"),INDIRECT($C$10&amp;"_"&amp;Z$2))),""))</f>
        <v>751.21799999999996</v>
      </c>
      <c r="AA4" s="228">
        <f ca="1">IF($U4="","",IF($B$17=TRUE,(LOOKUP($U4,INDIRECT($C$10&amp;"_TIME"),INDIRECT($C$10&amp;"_"&amp;AA$2))),""))</f>
        <v>440.202</v>
      </c>
      <c r="AB4" s="222">
        <f ca="1">IF($U4="","",IF($B$18=TRUE,(LOOKUP($U4,INDIRECT($C$10&amp;"_TIME"),INDIRECT($C$10&amp;"_"&amp;AB$2))),""))</f>
        <v>821.13499999999999</v>
      </c>
      <c r="AC4" s="222">
        <f ca="1">IF($U4="","",IF($B$19=TRUE,(LOOKUP($U4,INDIRECT($C$10&amp;"_TIME"),INDIRECT($C$10&amp;"_"&amp;AC$2))),""))</f>
        <v>469.91899999999998</v>
      </c>
      <c r="AD4" s="222">
        <f ca="1">IF($U4="","",IF($B$20=TRUE,(LOOKUP($U4,INDIRECT($C$10&amp;"_TIME"),INDIRECT($C$10&amp;"_"&amp;AD$2))),""))</f>
        <v>614.67200000000003</v>
      </c>
      <c r="AE4" s="222">
        <f ca="1">IF($U4="","",IF($B$21=TRUE,(LOOKUP($U4,INDIRECT($C$10&amp;"_TIME"),INDIRECT($C$10&amp;"_"&amp;AE$2))),""))</f>
        <v>562.72699999999998</v>
      </c>
      <c r="AF4" s="222">
        <f ca="1">IF($U4="","",IF($B$22=TRUE,(LOOKUP($U4,INDIRECT($C$10&amp;"_TIME"),INDIRECT($C$10&amp;"_"&amp;AF$2))),""))</f>
        <v>440.77600000000001</v>
      </c>
      <c r="AG4" s="222">
        <f ca="1">IF($U4="","",IF($B$23=TRUE,(LOOKUP($U4,INDIRECT($C$10&amp;"_TIME"),INDIRECT($C$10&amp;"_"&amp;AG$2))),""))</f>
        <v>550.41200000000003</v>
      </c>
      <c r="AH4" s="222">
        <f ca="1">IF($U4="","",IF($B$24=TRUE,(LOOKUP($U4,INDIRECT($C$10&amp;"_TIME"),INDIRECT($C$10&amp;"_"&amp;AH$2))),""))</f>
        <v>685.15</v>
      </c>
      <c r="AI4" s="222">
        <f ca="1">IF($U4="","",IF($B$25=TRUE,(LOOKUP($U4,INDIRECT($C$10&amp;"_TIME"),INDIRECT($C$10&amp;"_"&amp;AI$2))),""))</f>
        <v>691.29399999999998</v>
      </c>
      <c r="AJ4" s="222">
        <f ca="1">IF($U4="","",IF($B$26=TRUE,(LOOKUP($U4,INDIRECT($C$10&amp;"_TIME"),INDIRECT($C$10&amp;"_"&amp;AJ$2))),""))</f>
        <v>733.16700000000003</v>
      </c>
      <c r="AK4" s="222">
        <f ca="1">IF($U4="","",IF($B$27=TRUE,(LOOKUP($U4,INDIRECT($C$10&amp;"_TIME"),INDIRECT($C$10&amp;"_"&amp;AK$2))),""))</f>
        <v>596.01599999999996</v>
      </c>
      <c r="AL4" s="222">
        <f ca="1">IF($U4="","",IF($B$28=TRUE,(LOOKUP($U4,INDIRECT($C$10&amp;"_TIME"),INDIRECT($C$10&amp;"_"&amp;AL$2))),""))</f>
        <v>941.62699999999995</v>
      </c>
      <c r="AM4" s="222">
        <f ca="1">IF($U4="","",IF($B$29=TRUE,(LOOKUP($U4,INDIRECT($C$10&amp;"_TIME"),INDIRECT($C$10&amp;"_"&amp;AM$2))),""))</f>
        <v>603.98299999999995</v>
      </c>
      <c r="AN4" s="222">
        <f ca="1">IF($U4="","",IF($C$15=TRUE,(LOOKUP($U4,INDIRECT($C$10&amp;"_TIME"),INDIRECT($C$10&amp;"_"&amp;AN$2))),""))</f>
        <v>792.04300000000001</v>
      </c>
      <c r="AO4" s="222">
        <f ca="1">IF($U4="","",IF($C$16=TRUE,(LOOKUP($U4,INDIRECT($C$10&amp;"_TIME"),INDIRECT($C$10&amp;"_"&amp;AO$2))),""))</f>
        <v>610.00699999999995</v>
      </c>
      <c r="AP4" s="222">
        <f ca="1">IF($U4="","",IF($C$17=TRUE,(LOOKUP($U4,INDIRECT($C$10&amp;"_TIME"),INDIRECT($C$10&amp;"_"&amp;AP$2))),""))</f>
        <v>401.88400000000001</v>
      </c>
      <c r="AQ4" s="222">
        <f ca="1">IF($U4="","",IF($C$18=TRUE,(LOOKUP($U4,INDIRECT($C$10&amp;"_TIME"),INDIRECT($C$10&amp;"_"&amp;AQ$2))),""))</f>
        <v>566.44299999999998</v>
      </c>
      <c r="AR4" s="228">
        <f ca="1">IF($U4="","",IF($C$19=TRUE,(LOOKUP($U4,INDIRECT($C$10&amp;"_TIME"),INDIRECT($C$10&amp;"_"&amp;AR$2))),""))</f>
        <v>584.89300000000003</v>
      </c>
      <c r="AS4" s="228">
        <f ca="1">IF($U4="","",IF($C$20=TRUE,(LOOKUP($U4,INDIRECT($C$10&amp;"_TIME"),INDIRECT($C$10&amp;"_"&amp;AS$2))),""))</f>
        <v>630.26099999999997</v>
      </c>
      <c r="AT4" s="228">
        <f ca="1">IF($U4="","",IF($C$21=TRUE,(LOOKUP($U4,INDIRECT($C$10&amp;"_TIME"),INDIRECT($C$10&amp;"_"&amp;AT$2))),""))</f>
        <v>754.52200000000005</v>
      </c>
      <c r="AU4" s="228">
        <f ca="1">IF($U4="","",IF($C$22=TRUE,(LOOKUP($U4,INDIRECT($C$10&amp;"_TIME"),INDIRECT($C$10&amp;"_"&amp;AU$2))),""))</f>
        <v>499.52600000000001</v>
      </c>
      <c r="AV4" s="228">
        <f ca="1">IF($U4="","",IF($C$23=TRUE,(LOOKUP($U4,INDIRECT($C$10&amp;"_TIME"),INDIRECT($C$10&amp;"_"&amp;AV$2))),""))</f>
        <v>542.23800000000006</v>
      </c>
      <c r="AW4" s="228">
        <f ca="1">IF($U4="","",IF($C$24=TRUE,(LOOKUP($U4,INDIRECT($C$10&amp;"_TIME"),INDIRECT($C$10&amp;"_"&amp;AW$2))),""))</f>
        <v>479.00700000000001</v>
      </c>
      <c r="AX4" s="228">
        <f ca="1">IF($U4="","",IF($C$25=TRUE,(LOOKUP($U4,INDIRECT($C$10&amp;"_TIME"),INDIRECT($C$10&amp;"_"&amp;AX$2))),""))</f>
        <v>639.88199999999995</v>
      </c>
      <c r="AY4" s="228">
        <f ca="1">IF($U4="","",IF($C$26=TRUE,(LOOKUP($U4,INDIRECT($C$10&amp;"_TIME"),INDIRECT($C$10&amp;"_"&amp;AY$2))),""))</f>
        <v>629.01</v>
      </c>
      <c r="AZ4" s="228">
        <f ca="1">IF($U4="","",IF($C$27=TRUE,(LOOKUP($U4,INDIRECT($C$10&amp;"_TIME"),INDIRECT($C$10&amp;"_"&amp;AZ$2))),""))</f>
        <v>623.20899999999995</v>
      </c>
      <c r="BA4" s="228">
        <f ca="1">IF($U4="","",IF($C$28=TRUE,(LOOKUP($U4,INDIRECT($C$10&amp;"_TIME"),INDIRECT($C$10&amp;"_"&amp;BA$2))),""))</f>
        <v>590.05899999999997</v>
      </c>
      <c r="BB4" s="228">
        <f ca="1">IF($U4="","",IF($C$29=TRUE,(LOOKUP($U4,INDIRECT($C$10&amp;"_TIME"),INDIRECT($C$10&amp;"_"&amp;BB$2))),""))</f>
        <v>475.899</v>
      </c>
      <c r="BC4" s="265"/>
      <c r="BD4" s="265"/>
      <c r="BE4" s="265"/>
      <c r="BF4" s="265"/>
      <c r="BG4" s="265"/>
      <c r="BH4" s="265"/>
      <c r="BI4" s="265"/>
      <c r="BJ4" s="265"/>
      <c r="BK4" s="265"/>
      <c r="BL4" s="265"/>
      <c r="BM4" s="265"/>
      <c r="BN4" s="265"/>
      <c r="BO4" s="265"/>
      <c r="BP4" s="265"/>
      <c r="BQ4" s="265"/>
      <c r="BR4" s="265"/>
      <c r="BS4" s="265"/>
      <c r="BT4" s="265"/>
      <c r="BU4" s="265"/>
      <c r="BV4" s="265"/>
      <c r="BW4" s="265"/>
      <c r="BX4" s="265"/>
      <c r="BY4" s="265"/>
      <c r="BZ4" s="265"/>
      <c r="CA4" s="265"/>
      <c r="CB4" s="265"/>
      <c r="CC4" s="265"/>
      <c r="CD4" s="265"/>
      <c r="CE4" s="265"/>
      <c r="CF4" s="265"/>
      <c r="CG4" s="265"/>
      <c r="CH4" s="265"/>
      <c r="CI4" s="265"/>
      <c r="CJ4" s="265"/>
      <c r="CK4" s="265"/>
      <c r="CL4" s="265"/>
      <c r="CM4" s="265"/>
      <c r="CN4" s="265"/>
      <c r="CO4" s="265"/>
      <c r="CP4" s="265"/>
      <c r="CQ4" s="265"/>
      <c r="CR4" s="265"/>
      <c r="CS4" s="265"/>
      <c r="CT4" s="265"/>
      <c r="CU4" s="265"/>
      <c r="CV4" s="265"/>
      <c r="CW4" s="265"/>
      <c r="CX4" s="265"/>
      <c r="CY4" s="265"/>
      <c r="CZ4" s="265"/>
      <c r="DA4" s="265"/>
      <c r="DB4" s="265"/>
      <c r="DC4" s="265"/>
      <c r="DD4" s="265"/>
      <c r="DE4" s="265"/>
      <c r="DF4" s="265"/>
      <c r="DG4" s="265"/>
      <c r="DH4" s="265"/>
      <c r="DI4" s="265"/>
      <c r="DJ4" s="265"/>
      <c r="DK4" s="265"/>
      <c r="DL4" s="265"/>
      <c r="DM4" s="265"/>
      <c r="DN4" s="265"/>
      <c r="DO4" s="265"/>
      <c r="DP4" s="265"/>
      <c r="DQ4" s="265"/>
      <c r="DR4" s="265"/>
      <c r="DS4" s="265"/>
      <c r="DT4" s="265"/>
      <c r="DU4" s="265"/>
      <c r="DV4" s="265"/>
      <c r="DW4" s="265"/>
      <c r="DX4" s="265"/>
      <c r="DY4" s="265"/>
      <c r="DZ4" s="265"/>
      <c r="EA4" s="265"/>
      <c r="EB4" s="265"/>
      <c r="EC4" s="265"/>
      <c r="ED4" s="265"/>
    </row>
    <row r="5" spans="1:134" ht="13.5" customHeight="1" x14ac:dyDescent="0.25">
      <c r="A5" s="209"/>
      <c r="B5" s="210"/>
      <c r="C5" s="210"/>
      <c r="D5" s="223"/>
      <c r="E5" s="210"/>
      <c r="F5" s="211"/>
      <c r="G5" s="211"/>
      <c r="H5" s="211"/>
      <c r="I5" s="211"/>
      <c r="J5" s="211"/>
      <c r="K5" s="211"/>
      <c r="L5" s="211"/>
      <c r="M5" s="211"/>
      <c r="N5" s="211"/>
      <c r="O5" s="211"/>
      <c r="P5" s="211"/>
      <c r="Q5" s="211"/>
      <c r="R5" s="211"/>
      <c r="S5" s="211"/>
      <c r="T5" s="212"/>
      <c r="U5" s="224">
        <f t="shared" ref="U5:U36" si="0">IF((ROW()-3)&lt;=LOOKUP($B$6,TimestepID,Duration),EDATE(U4,1),"")</f>
        <v>44682</v>
      </c>
      <c r="V5" s="225">
        <v>1051</v>
      </c>
      <c r="W5" s="226">
        <v>2203.6999999999998</v>
      </c>
      <c r="X5" s="227">
        <v>1500</v>
      </c>
      <c r="Y5" s="228">
        <v>873.22799999999995</v>
      </c>
      <c r="Z5" s="228">
        <v>1921.2539999999999</v>
      </c>
      <c r="AA5" s="228">
        <v>1511.202</v>
      </c>
      <c r="AB5" s="228">
        <v>1909.6659999999999</v>
      </c>
      <c r="AC5" s="228">
        <v>1422.2639999999999</v>
      </c>
      <c r="AD5" s="228">
        <v>1619.0239999999999</v>
      </c>
      <c r="AE5" s="228">
        <v>1820.008</v>
      </c>
      <c r="AF5" s="228">
        <v>1270.059</v>
      </c>
      <c r="AG5" s="228">
        <v>1830.1579999999999</v>
      </c>
      <c r="AH5" s="228">
        <v>1792.962</v>
      </c>
      <c r="AI5" s="228">
        <v>2322.5129999999999</v>
      </c>
      <c r="AJ5" s="228">
        <v>879.76900000000001</v>
      </c>
      <c r="AK5" s="228">
        <v>1449.5930000000001</v>
      </c>
      <c r="AL5" s="228">
        <v>1879.298</v>
      </c>
      <c r="AM5" s="228">
        <v>1499.867</v>
      </c>
      <c r="AN5" s="228">
        <v>1490.05</v>
      </c>
      <c r="AO5" s="228">
        <v>1844.547</v>
      </c>
      <c r="AP5" s="228">
        <v>890.39400000000001</v>
      </c>
      <c r="AQ5" s="228">
        <v>1969.376</v>
      </c>
      <c r="AR5" s="228">
        <v>872.80499999999995</v>
      </c>
      <c r="AS5" s="228">
        <v>1222.3810000000001</v>
      </c>
      <c r="AT5" s="228">
        <v>1565.451</v>
      </c>
      <c r="AU5" s="228">
        <v>1500.134</v>
      </c>
      <c r="AV5" s="228">
        <v>1109.241</v>
      </c>
      <c r="AW5" s="228">
        <v>1478.511</v>
      </c>
      <c r="AX5" s="228">
        <v>1824.1869999999999</v>
      </c>
      <c r="AY5" s="228">
        <v>1338.585</v>
      </c>
      <c r="AZ5" s="228">
        <v>1860.8050000000001</v>
      </c>
      <c r="BA5" s="228">
        <v>1447.403</v>
      </c>
      <c r="BB5" s="228">
        <v>1463.152</v>
      </c>
      <c r="BC5" s="265"/>
      <c r="BD5" s="265"/>
      <c r="BE5" s="265"/>
      <c r="BF5" s="265"/>
      <c r="BG5" s="265"/>
      <c r="BH5" s="265"/>
      <c r="BI5" s="265"/>
      <c r="BJ5" s="265"/>
      <c r="BK5" s="265"/>
      <c r="BL5" s="265"/>
      <c r="BM5" s="265"/>
      <c r="BN5" s="265"/>
      <c r="BO5" s="265"/>
      <c r="BP5" s="265"/>
      <c r="BQ5" s="265"/>
      <c r="BR5" s="265"/>
      <c r="BS5" s="265"/>
      <c r="BT5" s="265"/>
      <c r="BU5" s="265"/>
      <c r="BV5" s="265"/>
      <c r="BW5" s="265"/>
      <c r="BX5" s="265"/>
      <c r="BY5" s="265"/>
      <c r="BZ5" s="265"/>
      <c r="CA5" s="265"/>
      <c r="CB5" s="265"/>
      <c r="CC5" s="265"/>
      <c r="CD5" s="265"/>
      <c r="CE5" s="265"/>
      <c r="CF5" s="265"/>
      <c r="CG5" s="265"/>
      <c r="CH5" s="265"/>
      <c r="CI5" s="265"/>
      <c r="CJ5" s="265"/>
      <c r="CK5" s="265"/>
      <c r="CL5" s="265"/>
      <c r="CM5" s="265"/>
      <c r="CN5" s="265"/>
      <c r="CO5" s="265"/>
      <c r="CP5" s="265"/>
      <c r="CQ5" s="265"/>
      <c r="CR5" s="265"/>
      <c r="CS5" s="265"/>
      <c r="CT5" s="265"/>
      <c r="CU5" s="265"/>
      <c r="CV5" s="265"/>
      <c r="CW5" s="265"/>
      <c r="CX5" s="265"/>
      <c r="CY5" s="265"/>
      <c r="CZ5" s="265"/>
      <c r="DA5" s="265"/>
      <c r="DB5" s="265"/>
      <c r="DC5" s="265"/>
      <c r="DD5" s="265"/>
      <c r="DE5" s="265"/>
      <c r="DF5" s="265"/>
      <c r="DG5" s="265"/>
      <c r="DH5" s="265"/>
      <c r="DI5" s="265"/>
      <c r="DJ5" s="265"/>
      <c r="DK5" s="265"/>
      <c r="DL5" s="265"/>
      <c r="DM5" s="265"/>
      <c r="DN5" s="265"/>
      <c r="DO5" s="265"/>
      <c r="DP5" s="265"/>
      <c r="DQ5" s="265"/>
      <c r="DR5" s="265"/>
      <c r="DS5" s="265"/>
      <c r="DT5" s="265"/>
      <c r="DU5" s="265"/>
      <c r="DV5" s="265"/>
      <c r="DW5" s="265"/>
      <c r="DX5" s="265"/>
      <c r="DY5" s="265"/>
      <c r="DZ5" s="265"/>
      <c r="EA5" s="265"/>
      <c r="EB5" s="265"/>
      <c r="EC5" s="265"/>
      <c r="ED5" s="265"/>
    </row>
    <row r="6" spans="1:134" ht="15" x14ac:dyDescent="0.25">
      <c r="A6" s="209"/>
      <c r="B6" s="210">
        <v>8</v>
      </c>
      <c r="C6" s="210">
        <f>MATCH(INDEX(RunInformation!$AZ$6:$AZ$17,MATCH(B3,RunInformation!$AX$6:$AX$17,0)),RunInformation!$L$3:$L$24,0)</f>
        <v>8</v>
      </c>
      <c r="D6" s="223"/>
      <c r="E6" s="210"/>
      <c r="F6" s="211"/>
      <c r="G6" s="211"/>
      <c r="H6" s="211"/>
      <c r="I6" s="211"/>
      <c r="J6" s="211"/>
      <c r="K6" s="211"/>
      <c r="L6" s="211"/>
      <c r="M6" s="211"/>
      <c r="N6" s="211"/>
      <c r="O6" s="211"/>
      <c r="P6" s="211"/>
      <c r="Q6" s="211"/>
      <c r="R6" s="211"/>
      <c r="S6" s="211"/>
      <c r="T6" s="212"/>
      <c r="U6" s="224">
        <f t="shared" si="0"/>
        <v>44713</v>
      </c>
      <c r="V6" s="225">
        <v>1231.92</v>
      </c>
      <c r="W6" s="226">
        <v>2583.0700000000002</v>
      </c>
      <c r="X6" s="227">
        <v>1650</v>
      </c>
      <c r="Y6" s="228">
        <v>1992.63</v>
      </c>
      <c r="Z6" s="228">
        <v>960.89400000000001</v>
      </c>
      <c r="AA6" s="228">
        <v>2048.2570000000001</v>
      </c>
      <c r="AB6" s="228">
        <v>1377.8510000000001</v>
      </c>
      <c r="AC6" s="228">
        <v>3383.3380000000002</v>
      </c>
      <c r="AD6" s="228">
        <v>1275.7080000000001</v>
      </c>
      <c r="AE6" s="228">
        <v>2266.7669999999998</v>
      </c>
      <c r="AF6" s="228">
        <v>1502.39</v>
      </c>
      <c r="AG6" s="228">
        <v>2920.9859999999999</v>
      </c>
      <c r="AH6" s="228">
        <v>978.43</v>
      </c>
      <c r="AI6" s="228">
        <v>1301.9349999999999</v>
      </c>
      <c r="AJ6" s="228">
        <v>890.76700000000005</v>
      </c>
      <c r="AK6" s="228">
        <v>1836.1320000000001</v>
      </c>
      <c r="AL6" s="228">
        <v>1067.8</v>
      </c>
      <c r="AM6" s="228">
        <v>1707.585</v>
      </c>
      <c r="AN6" s="228">
        <v>927.17200000000003</v>
      </c>
      <c r="AO6" s="228">
        <v>1113.6289999999999</v>
      </c>
      <c r="AP6" s="228">
        <v>1704.3889999999999</v>
      </c>
      <c r="AQ6" s="228">
        <v>1616.231</v>
      </c>
      <c r="AR6" s="228">
        <v>2362.7629999999999</v>
      </c>
      <c r="AS6" s="228">
        <v>2649.529</v>
      </c>
      <c r="AT6" s="228">
        <v>582.32000000000005</v>
      </c>
      <c r="AU6" s="228">
        <v>1758.567</v>
      </c>
      <c r="AV6" s="228">
        <v>1683.769</v>
      </c>
      <c r="AW6" s="228">
        <v>2534.8850000000002</v>
      </c>
      <c r="AX6" s="228">
        <v>1967.4480000000001</v>
      </c>
      <c r="AY6" s="228">
        <v>1523.402</v>
      </c>
      <c r="AZ6" s="228">
        <v>1084.377</v>
      </c>
      <c r="BA6" s="228">
        <v>2046.3030000000001</v>
      </c>
      <c r="BB6" s="228">
        <v>1143.671</v>
      </c>
      <c r="BC6" s="265"/>
      <c r="BD6" s="265"/>
      <c r="BE6" s="265"/>
      <c r="BF6" s="265"/>
      <c r="BG6" s="265"/>
      <c r="BH6" s="265"/>
      <c r="BI6" s="265"/>
      <c r="BJ6" s="265"/>
      <c r="BK6" s="265"/>
      <c r="BL6" s="265"/>
      <c r="BM6" s="265"/>
      <c r="BN6" s="265"/>
      <c r="BO6" s="265"/>
      <c r="BP6" s="265"/>
      <c r="BQ6" s="265"/>
      <c r="BR6" s="265"/>
      <c r="BS6" s="265"/>
      <c r="BT6" s="265"/>
      <c r="BU6" s="265"/>
      <c r="BV6" s="265"/>
      <c r="BW6" s="265"/>
      <c r="BX6" s="265"/>
      <c r="BY6" s="265"/>
      <c r="BZ6" s="265"/>
      <c r="CA6" s="265"/>
      <c r="CB6" s="265"/>
      <c r="CC6" s="265"/>
      <c r="CD6" s="265"/>
      <c r="CE6" s="265"/>
      <c r="CF6" s="265"/>
      <c r="CG6" s="265"/>
      <c r="CH6" s="265"/>
      <c r="CI6" s="265"/>
      <c r="CJ6" s="265"/>
      <c r="CK6" s="265"/>
      <c r="CL6" s="265"/>
      <c r="CM6" s="265"/>
      <c r="CN6" s="265"/>
      <c r="CO6" s="265"/>
      <c r="CP6" s="265"/>
      <c r="CQ6" s="265"/>
      <c r="CR6" s="265"/>
      <c r="CS6" s="265"/>
      <c r="CT6" s="265"/>
      <c r="CU6" s="265"/>
      <c r="CV6" s="265"/>
      <c r="CW6" s="265"/>
      <c r="CX6" s="265"/>
      <c r="CY6" s="265"/>
      <c r="CZ6" s="265"/>
      <c r="DA6" s="265"/>
      <c r="DB6" s="265"/>
      <c r="DC6" s="265"/>
      <c r="DD6" s="265"/>
      <c r="DE6" s="265"/>
      <c r="DF6" s="265"/>
      <c r="DG6" s="265"/>
      <c r="DH6" s="265"/>
      <c r="DI6" s="265"/>
      <c r="DJ6" s="265"/>
      <c r="DK6" s="265"/>
      <c r="DL6" s="265"/>
      <c r="DM6" s="265"/>
      <c r="DN6" s="265"/>
      <c r="DO6" s="265"/>
      <c r="DP6" s="265"/>
      <c r="DQ6" s="265"/>
      <c r="DR6" s="265"/>
      <c r="DS6" s="265"/>
      <c r="DT6" s="265"/>
      <c r="DU6" s="265"/>
      <c r="DV6" s="265"/>
      <c r="DW6" s="265"/>
      <c r="DX6" s="265"/>
      <c r="DY6" s="265"/>
      <c r="DZ6" s="265"/>
      <c r="EA6" s="265"/>
      <c r="EB6" s="265"/>
      <c r="EC6" s="265"/>
      <c r="ED6" s="265"/>
    </row>
    <row r="7" spans="1:134" ht="15" x14ac:dyDescent="0.25">
      <c r="A7" s="209"/>
      <c r="B7" s="210"/>
      <c r="C7" s="210"/>
      <c r="D7" s="223"/>
      <c r="E7" s="210"/>
      <c r="F7" s="211"/>
      <c r="G7" s="211"/>
      <c r="H7" s="211"/>
      <c r="I7" s="211"/>
      <c r="J7" s="211"/>
      <c r="K7" s="211"/>
      <c r="L7" s="211"/>
      <c r="M7" s="211"/>
      <c r="N7" s="211"/>
      <c r="O7" s="211"/>
      <c r="P7" s="211"/>
      <c r="Q7" s="211"/>
      <c r="R7" s="211"/>
      <c r="S7" s="211"/>
      <c r="T7" s="212"/>
      <c r="U7" s="224">
        <f t="shared" si="0"/>
        <v>44743</v>
      </c>
      <c r="V7" s="225">
        <v>352.42</v>
      </c>
      <c r="W7" s="226">
        <v>738.96</v>
      </c>
      <c r="X7" s="227">
        <v>350</v>
      </c>
      <c r="Y7" s="228">
        <v>638.85199999999998</v>
      </c>
      <c r="Z7" s="228">
        <v>258.75599999999997</v>
      </c>
      <c r="AA7" s="228">
        <v>668.77499999999998</v>
      </c>
      <c r="AB7" s="228">
        <v>190.285</v>
      </c>
      <c r="AC7" s="228">
        <v>2021.2760000000001</v>
      </c>
      <c r="AD7" s="228">
        <v>330.97399999999999</v>
      </c>
      <c r="AE7" s="228">
        <v>560.57899999999995</v>
      </c>
      <c r="AF7" s="228">
        <v>737.553</v>
      </c>
      <c r="AG7" s="228">
        <v>1300.761</v>
      </c>
      <c r="AH7" s="228">
        <v>97.272999999999996</v>
      </c>
      <c r="AI7" s="228">
        <v>223.93199999999999</v>
      </c>
      <c r="AJ7" s="228">
        <v>80.061999999999998</v>
      </c>
      <c r="AK7" s="228">
        <v>304.24299999999999</v>
      </c>
      <c r="AL7" s="228">
        <v>332.56799999999998</v>
      </c>
      <c r="AM7" s="228">
        <v>526.16700000000003</v>
      </c>
      <c r="AN7" s="228">
        <v>118.533</v>
      </c>
      <c r="AO7" s="228">
        <v>241.458</v>
      </c>
      <c r="AP7" s="228">
        <v>637.19200000000001</v>
      </c>
      <c r="AQ7" s="228">
        <v>753.86699999999996</v>
      </c>
      <c r="AR7" s="228">
        <v>687.72199999999998</v>
      </c>
      <c r="AS7" s="228">
        <v>1369.769</v>
      </c>
      <c r="AT7" s="228">
        <v>64.531999999999996</v>
      </c>
      <c r="AU7" s="228">
        <v>367.43200000000002</v>
      </c>
      <c r="AV7" s="228">
        <v>317.97199999999998</v>
      </c>
      <c r="AW7" s="228">
        <v>822.00099999999998</v>
      </c>
      <c r="AX7" s="228">
        <v>427.87799999999999</v>
      </c>
      <c r="AY7" s="228">
        <v>285.57900000000001</v>
      </c>
      <c r="AZ7" s="228">
        <v>138.93799999999999</v>
      </c>
      <c r="BA7" s="228">
        <v>887.55100000000004</v>
      </c>
      <c r="BB7" s="228">
        <v>165.55799999999999</v>
      </c>
      <c r="BC7" s="265"/>
      <c r="BD7" s="265"/>
      <c r="BE7" s="265"/>
      <c r="BF7" s="265"/>
      <c r="BG7" s="265"/>
      <c r="BH7" s="265"/>
      <c r="BI7" s="265"/>
      <c r="BJ7" s="265"/>
      <c r="BK7" s="265"/>
      <c r="BL7" s="265"/>
      <c r="BM7" s="265"/>
      <c r="BN7" s="265"/>
      <c r="BO7" s="265"/>
      <c r="BP7" s="265"/>
      <c r="BQ7" s="265"/>
      <c r="BR7" s="265"/>
      <c r="BS7" s="265"/>
      <c r="BT7" s="265"/>
      <c r="BU7" s="265"/>
      <c r="BV7" s="265"/>
      <c r="BW7" s="265"/>
      <c r="BX7" s="265"/>
      <c r="BY7" s="265"/>
      <c r="BZ7" s="265"/>
      <c r="CA7" s="265"/>
      <c r="CB7" s="265"/>
      <c r="CC7" s="265"/>
      <c r="CD7" s="265"/>
      <c r="CE7" s="265"/>
      <c r="CF7" s="265"/>
      <c r="CG7" s="265"/>
      <c r="CH7" s="265"/>
      <c r="CI7" s="265"/>
      <c r="CJ7" s="265"/>
      <c r="CK7" s="265"/>
      <c r="CL7" s="265"/>
      <c r="CM7" s="265"/>
      <c r="CN7" s="265"/>
      <c r="CO7" s="265"/>
      <c r="CP7" s="265"/>
      <c r="CQ7" s="265"/>
      <c r="CR7" s="265"/>
      <c r="CS7" s="265"/>
      <c r="CT7" s="265"/>
      <c r="CU7" s="265"/>
      <c r="CV7" s="265"/>
      <c r="CW7" s="265"/>
      <c r="CX7" s="265"/>
      <c r="CY7" s="265"/>
      <c r="CZ7" s="265"/>
      <c r="DA7" s="265"/>
      <c r="DB7" s="265"/>
      <c r="DC7" s="265"/>
      <c r="DD7" s="265"/>
      <c r="DE7" s="265"/>
      <c r="DF7" s="265"/>
      <c r="DG7" s="265"/>
      <c r="DH7" s="265"/>
      <c r="DI7" s="265"/>
      <c r="DJ7" s="265"/>
      <c r="DK7" s="265"/>
      <c r="DL7" s="265"/>
      <c r="DM7" s="265"/>
      <c r="DN7" s="265"/>
      <c r="DO7" s="265"/>
      <c r="DP7" s="265"/>
      <c r="DQ7" s="265"/>
      <c r="DR7" s="265"/>
      <c r="DS7" s="265"/>
      <c r="DT7" s="265"/>
      <c r="DU7" s="265"/>
      <c r="DV7" s="265"/>
      <c r="DW7" s="265"/>
      <c r="DX7" s="265"/>
      <c r="DY7" s="265"/>
      <c r="DZ7" s="265"/>
      <c r="EA7" s="265"/>
      <c r="EB7" s="265"/>
      <c r="EC7" s="265"/>
      <c r="ED7" s="265"/>
    </row>
    <row r="8" spans="1:134" ht="15" x14ac:dyDescent="0.25">
      <c r="A8" s="209"/>
      <c r="B8" s="210"/>
      <c r="C8" s="210"/>
      <c r="D8" s="223"/>
      <c r="E8" s="210"/>
      <c r="F8" s="211"/>
      <c r="G8" s="211"/>
      <c r="H8" s="211"/>
      <c r="I8" s="211"/>
      <c r="J8" s="211"/>
      <c r="K8" s="211"/>
      <c r="L8" s="211"/>
      <c r="M8" s="211"/>
      <c r="N8" s="211"/>
      <c r="O8" s="211"/>
      <c r="P8" s="211"/>
      <c r="Q8" s="211"/>
      <c r="R8" s="211"/>
      <c r="S8" s="211"/>
      <c r="T8" s="212"/>
      <c r="U8" s="224">
        <f t="shared" si="0"/>
        <v>44774</v>
      </c>
      <c r="V8" s="225">
        <v>220.92</v>
      </c>
      <c r="W8" s="226">
        <v>399.36</v>
      </c>
      <c r="X8" s="227">
        <v>250</v>
      </c>
      <c r="Y8" s="228">
        <v>304.923</v>
      </c>
      <c r="Z8" s="228">
        <v>211.72200000000001</v>
      </c>
      <c r="AA8" s="228">
        <v>350.26799999999997</v>
      </c>
      <c r="AB8" s="228">
        <v>122.248</v>
      </c>
      <c r="AC8" s="228">
        <v>716.31700000000001</v>
      </c>
      <c r="AD8" s="228">
        <v>130.67400000000001</v>
      </c>
      <c r="AE8" s="228">
        <v>456.59899999999999</v>
      </c>
      <c r="AF8" s="228">
        <v>341.38299999999998</v>
      </c>
      <c r="AG8" s="228">
        <v>681.53099999999995</v>
      </c>
      <c r="AH8" s="228">
        <v>84.600999999999999</v>
      </c>
      <c r="AI8" s="228">
        <v>211.74700000000001</v>
      </c>
      <c r="AJ8" s="228">
        <v>73.457999999999998</v>
      </c>
      <c r="AK8" s="228">
        <v>168.51499999999999</v>
      </c>
      <c r="AL8" s="228">
        <v>189.01</v>
      </c>
      <c r="AM8" s="228">
        <v>260.30200000000002</v>
      </c>
      <c r="AN8" s="228">
        <v>149.57599999999999</v>
      </c>
      <c r="AO8" s="228">
        <v>236.334</v>
      </c>
      <c r="AP8" s="228">
        <v>277.10599999999999</v>
      </c>
      <c r="AQ8" s="228">
        <v>283.21199999999999</v>
      </c>
      <c r="AR8" s="228">
        <v>369.14499999999998</v>
      </c>
      <c r="AS8" s="228">
        <v>459.84100000000001</v>
      </c>
      <c r="AT8" s="228">
        <v>95.7</v>
      </c>
      <c r="AU8" s="228">
        <v>277.072</v>
      </c>
      <c r="AV8" s="228">
        <v>239.69800000000001</v>
      </c>
      <c r="AW8" s="228">
        <v>306.03399999999999</v>
      </c>
      <c r="AX8" s="228">
        <v>266.38</v>
      </c>
      <c r="AY8" s="228">
        <v>190.69200000000001</v>
      </c>
      <c r="AZ8" s="228">
        <v>111.373</v>
      </c>
      <c r="BA8" s="228">
        <v>302.125</v>
      </c>
      <c r="BB8" s="228">
        <v>102.733</v>
      </c>
      <c r="BC8" s="265"/>
      <c r="BD8" s="265"/>
      <c r="BE8" s="265"/>
      <c r="BF8" s="265"/>
      <c r="BG8" s="265"/>
      <c r="BH8" s="265"/>
      <c r="BI8" s="265"/>
      <c r="BJ8" s="265"/>
      <c r="BK8" s="265"/>
      <c r="BL8" s="265"/>
      <c r="BM8" s="265"/>
      <c r="BN8" s="265"/>
      <c r="BO8" s="265"/>
      <c r="BP8" s="265"/>
      <c r="BQ8" s="265"/>
      <c r="BR8" s="265"/>
      <c r="BS8" s="265"/>
      <c r="BT8" s="265"/>
      <c r="BU8" s="265"/>
      <c r="BV8" s="265"/>
      <c r="BW8" s="265"/>
      <c r="BX8" s="265"/>
      <c r="BY8" s="265"/>
      <c r="BZ8" s="265"/>
      <c r="CA8" s="265"/>
      <c r="CB8" s="265"/>
      <c r="CC8" s="265"/>
      <c r="CD8" s="265"/>
      <c r="CE8" s="265"/>
      <c r="CF8" s="265"/>
      <c r="CG8" s="265"/>
      <c r="CH8" s="265"/>
      <c r="CI8" s="265"/>
      <c r="CJ8" s="265"/>
      <c r="CK8" s="265"/>
      <c r="CL8" s="265"/>
      <c r="CM8" s="265"/>
      <c r="CN8" s="265"/>
      <c r="CO8" s="265"/>
      <c r="CP8" s="265"/>
      <c r="CQ8" s="265"/>
      <c r="CR8" s="265"/>
      <c r="CS8" s="265"/>
      <c r="CT8" s="265"/>
      <c r="CU8" s="265"/>
      <c r="CV8" s="265"/>
      <c r="CW8" s="265"/>
      <c r="CX8" s="265"/>
      <c r="CY8" s="265"/>
      <c r="CZ8" s="265"/>
      <c r="DA8" s="265"/>
      <c r="DB8" s="265"/>
      <c r="DC8" s="265"/>
      <c r="DD8" s="265"/>
      <c r="DE8" s="265"/>
      <c r="DF8" s="265"/>
      <c r="DG8" s="265"/>
      <c r="DH8" s="265"/>
      <c r="DI8" s="265"/>
      <c r="DJ8" s="265"/>
      <c r="DK8" s="265"/>
      <c r="DL8" s="265"/>
      <c r="DM8" s="265"/>
      <c r="DN8" s="265"/>
      <c r="DO8" s="265"/>
      <c r="DP8" s="265"/>
      <c r="DQ8" s="265"/>
      <c r="DR8" s="265"/>
      <c r="DS8" s="265"/>
      <c r="DT8" s="265"/>
      <c r="DU8" s="265"/>
      <c r="DV8" s="265"/>
      <c r="DW8" s="265"/>
      <c r="DX8" s="265"/>
      <c r="DY8" s="265"/>
      <c r="DZ8" s="265"/>
      <c r="EA8" s="265"/>
      <c r="EB8" s="265"/>
      <c r="EC8" s="265"/>
      <c r="ED8" s="265"/>
    </row>
    <row r="9" spans="1:134" ht="15" x14ac:dyDescent="0.25">
      <c r="A9" s="229"/>
      <c r="B9" s="211"/>
      <c r="C9" s="211"/>
      <c r="D9" s="211"/>
      <c r="E9" s="211"/>
      <c r="F9" s="211"/>
      <c r="G9" s="211"/>
      <c r="H9" s="211"/>
      <c r="I9" s="211"/>
      <c r="J9" s="211"/>
      <c r="K9" s="211"/>
      <c r="L9" s="211"/>
      <c r="M9" s="211"/>
      <c r="N9" s="211"/>
      <c r="O9" s="211"/>
      <c r="P9" s="211"/>
      <c r="Q9" s="211"/>
      <c r="R9" s="211"/>
      <c r="S9" s="211"/>
      <c r="T9" s="212"/>
      <c r="U9" s="224">
        <f t="shared" si="0"/>
        <v>44805</v>
      </c>
      <c r="V9" s="225">
        <v>226.78</v>
      </c>
      <c r="W9" s="226">
        <v>365.12</v>
      </c>
      <c r="X9" s="227">
        <v>240</v>
      </c>
      <c r="Y9" s="228">
        <v>329</v>
      </c>
      <c r="Z9" s="228">
        <v>225.142</v>
      </c>
      <c r="AA9" s="228">
        <v>343.93</v>
      </c>
      <c r="AB9" s="228">
        <v>219.39400000000001</v>
      </c>
      <c r="AC9" s="228">
        <v>383.06599999999997</v>
      </c>
      <c r="AD9" s="228">
        <v>201.50399999999999</v>
      </c>
      <c r="AE9" s="228">
        <v>464.80700000000002</v>
      </c>
      <c r="AF9" s="228">
        <v>248.97300000000001</v>
      </c>
      <c r="AG9" s="228">
        <v>433.34300000000002</v>
      </c>
      <c r="AH9" s="228">
        <v>168.99299999999999</v>
      </c>
      <c r="AI9" s="228">
        <v>186.09200000000001</v>
      </c>
      <c r="AJ9" s="228">
        <v>211.14500000000001</v>
      </c>
      <c r="AK9" s="228">
        <v>341.52800000000002</v>
      </c>
      <c r="AL9" s="228">
        <v>275.65800000000002</v>
      </c>
      <c r="AM9" s="228">
        <v>209.262</v>
      </c>
      <c r="AN9" s="228">
        <v>214.23</v>
      </c>
      <c r="AO9" s="228">
        <v>277.58100000000002</v>
      </c>
      <c r="AP9" s="228">
        <v>246.22</v>
      </c>
      <c r="AQ9" s="228">
        <v>201.38300000000001</v>
      </c>
      <c r="AR9" s="228">
        <v>236.26400000000001</v>
      </c>
      <c r="AS9" s="228">
        <v>314.71699999999998</v>
      </c>
      <c r="AT9" s="228">
        <v>124.73699999999999</v>
      </c>
      <c r="AU9" s="228">
        <v>457.00700000000001</v>
      </c>
      <c r="AV9" s="228">
        <v>299.63200000000001</v>
      </c>
      <c r="AW9" s="228">
        <v>243.73599999999999</v>
      </c>
      <c r="AX9" s="228">
        <v>289.68599999999998</v>
      </c>
      <c r="AY9" s="228">
        <v>166.12100000000001</v>
      </c>
      <c r="AZ9" s="228">
        <v>136.30199999999999</v>
      </c>
      <c r="BA9" s="228">
        <v>207.751</v>
      </c>
      <c r="BB9" s="228">
        <v>151.46700000000001</v>
      </c>
      <c r="BC9" s="265"/>
      <c r="BD9" s="265"/>
      <c r="BE9" s="265"/>
      <c r="BF9" s="265"/>
      <c r="BG9" s="265"/>
      <c r="BH9" s="265"/>
      <c r="BI9" s="265"/>
      <c r="BJ9" s="265"/>
      <c r="BK9" s="265"/>
      <c r="BL9" s="265"/>
      <c r="BM9" s="265"/>
      <c r="BN9" s="265"/>
      <c r="BO9" s="265"/>
      <c r="BP9" s="265"/>
      <c r="BQ9" s="265"/>
      <c r="BR9" s="265"/>
      <c r="BS9" s="265"/>
      <c r="BT9" s="265"/>
      <c r="BU9" s="265"/>
      <c r="BV9" s="265"/>
      <c r="BW9" s="265"/>
      <c r="BX9" s="265"/>
      <c r="BY9" s="265"/>
      <c r="BZ9" s="265"/>
      <c r="CA9" s="265"/>
      <c r="CB9" s="265"/>
      <c r="CC9" s="265"/>
      <c r="CD9" s="265"/>
      <c r="CE9" s="265"/>
      <c r="CF9" s="265"/>
      <c r="CG9" s="265"/>
      <c r="CH9" s="265"/>
      <c r="CI9" s="265"/>
      <c r="CJ9" s="265"/>
      <c r="CK9" s="265"/>
      <c r="CL9" s="265"/>
      <c r="CM9" s="265"/>
      <c r="CN9" s="265"/>
      <c r="CO9" s="265"/>
      <c r="CP9" s="265"/>
      <c r="CQ9" s="265"/>
      <c r="CR9" s="265"/>
      <c r="CS9" s="265"/>
      <c r="CT9" s="265"/>
      <c r="CU9" s="265"/>
      <c r="CV9" s="265"/>
      <c r="CW9" s="265"/>
      <c r="CX9" s="265"/>
      <c r="CY9" s="265"/>
      <c r="CZ9" s="265"/>
      <c r="DA9" s="265"/>
      <c r="DB9" s="265"/>
      <c r="DC9" s="265"/>
      <c r="DD9" s="265"/>
      <c r="DE9" s="265"/>
      <c r="DF9" s="265"/>
      <c r="DG9" s="265"/>
      <c r="DH9" s="265"/>
      <c r="DI9" s="265"/>
      <c r="DJ9" s="265"/>
      <c r="DK9" s="265"/>
      <c r="DL9" s="265"/>
      <c r="DM9" s="265"/>
      <c r="DN9" s="265"/>
      <c r="DO9" s="265"/>
      <c r="DP9" s="265"/>
      <c r="DQ9" s="265"/>
      <c r="DR9" s="265"/>
      <c r="DS9" s="265"/>
      <c r="DT9" s="265"/>
      <c r="DU9" s="265"/>
      <c r="DV9" s="265"/>
      <c r="DW9" s="265"/>
      <c r="DX9" s="265"/>
      <c r="DY9" s="265"/>
      <c r="DZ9" s="265"/>
      <c r="EA9" s="265"/>
      <c r="EB9" s="265"/>
      <c r="EC9" s="265"/>
      <c r="ED9" s="265"/>
    </row>
    <row r="10" spans="1:134" ht="15" x14ac:dyDescent="0.25">
      <c r="A10" s="229"/>
      <c r="B10" s="211">
        <v>4</v>
      </c>
      <c r="C10" s="211" t="str">
        <f>LOOKUP($B$10,NodeID,RangeName)</f>
        <v>POWEL_IN</v>
      </c>
      <c r="D10" s="211"/>
      <c r="E10" s="211"/>
      <c r="F10" s="211"/>
      <c r="G10" s="211"/>
      <c r="H10" s="211"/>
      <c r="I10" s="211"/>
      <c r="J10" s="211"/>
      <c r="K10" s="211"/>
      <c r="L10" s="211"/>
      <c r="M10" s="211"/>
      <c r="N10" s="211"/>
      <c r="O10" s="211"/>
      <c r="P10" s="211"/>
      <c r="Q10" s="211"/>
      <c r="R10" s="211"/>
      <c r="S10" s="211"/>
      <c r="T10" s="212"/>
      <c r="U10" s="224">
        <f t="shared" si="0"/>
        <v>44835</v>
      </c>
      <c r="V10" s="225">
        <v>350.99</v>
      </c>
      <c r="W10" s="226">
        <v>514.66</v>
      </c>
      <c r="X10" s="227">
        <v>352.84</v>
      </c>
      <c r="Y10" s="228">
        <v>298.64</v>
      </c>
      <c r="Z10" s="228">
        <v>251.71899999999999</v>
      </c>
      <c r="AA10" s="228">
        <v>399.46499999999997</v>
      </c>
      <c r="AB10" s="228">
        <v>401.44900000000001</v>
      </c>
      <c r="AC10" s="228">
        <v>498.54</v>
      </c>
      <c r="AD10" s="228">
        <v>408.947</v>
      </c>
      <c r="AE10" s="228">
        <v>718.43899999999996</v>
      </c>
      <c r="AF10" s="228">
        <v>392.142</v>
      </c>
      <c r="AG10" s="228">
        <v>368.00400000000002</v>
      </c>
      <c r="AH10" s="228">
        <v>362.42399999999998</v>
      </c>
      <c r="AI10" s="228">
        <v>254.90100000000001</v>
      </c>
      <c r="AJ10" s="228">
        <v>358.69</v>
      </c>
      <c r="AK10" s="228">
        <v>312.78199999999998</v>
      </c>
      <c r="AL10" s="228">
        <v>488.39800000000002</v>
      </c>
      <c r="AM10" s="228">
        <v>469.88099999999997</v>
      </c>
      <c r="AN10" s="228">
        <v>970.57799999999997</v>
      </c>
      <c r="AO10" s="228">
        <v>496.31900000000002</v>
      </c>
      <c r="AP10" s="228">
        <v>307.81599999999997</v>
      </c>
      <c r="AQ10" s="228">
        <v>320.89499999999998</v>
      </c>
      <c r="AR10" s="228">
        <v>417.452</v>
      </c>
      <c r="AS10" s="228">
        <v>463.00599999999997</v>
      </c>
      <c r="AT10" s="228">
        <v>216.178</v>
      </c>
      <c r="AU10" s="228">
        <v>611.90800000000002</v>
      </c>
      <c r="AV10" s="228">
        <v>580.90599999999995</v>
      </c>
      <c r="AW10" s="228">
        <v>390.35500000000002</v>
      </c>
      <c r="AX10" s="228">
        <v>423.67099999999999</v>
      </c>
      <c r="AY10" s="228">
        <v>381.32900000000001</v>
      </c>
      <c r="AZ10" s="228">
        <v>358.95299999999997</v>
      </c>
      <c r="BA10" s="228">
        <v>303.33499999999998</v>
      </c>
      <c r="BB10" s="228">
        <v>234.74799999999999</v>
      </c>
      <c r="BC10" s="265"/>
      <c r="BD10" s="265"/>
      <c r="BE10" s="265"/>
      <c r="BF10" s="265"/>
      <c r="BG10" s="265"/>
      <c r="BH10" s="265"/>
      <c r="BI10" s="265"/>
      <c r="BJ10" s="265"/>
      <c r="BK10" s="265"/>
      <c r="BL10" s="265"/>
      <c r="BM10" s="265"/>
      <c r="BN10" s="265"/>
      <c r="BO10" s="265"/>
      <c r="BP10" s="265"/>
      <c r="BQ10" s="265"/>
      <c r="BR10" s="265"/>
      <c r="BS10" s="265"/>
      <c r="BT10" s="265"/>
      <c r="BU10" s="265"/>
      <c r="BV10" s="265"/>
      <c r="BW10" s="265"/>
      <c r="BX10" s="265"/>
      <c r="BY10" s="265"/>
      <c r="BZ10" s="265"/>
      <c r="CA10" s="265"/>
      <c r="CB10" s="265"/>
      <c r="CC10" s="265"/>
      <c r="CD10" s="265"/>
      <c r="CE10" s="265"/>
      <c r="CF10" s="265"/>
      <c r="CG10" s="265"/>
      <c r="CH10" s="265"/>
      <c r="CI10" s="265"/>
      <c r="CJ10" s="265"/>
      <c r="CK10" s="265"/>
      <c r="CL10" s="265"/>
      <c r="CM10" s="265"/>
      <c r="CN10" s="265"/>
      <c r="CO10" s="265"/>
      <c r="CP10" s="265"/>
      <c r="CQ10" s="265"/>
      <c r="CR10" s="265"/>
      <c r="CS10" s="265"/>
      <c r="CT10" s="265"/>
      <c r="CU10" s="265"/>
      <c r="CV10" s="265"/>
      <c r="CW10" s="265"/>
      <c r="CX10" s="265"/>
      <c r="CY10" s="265"/>
      <c r="CZ10" s="265"/>
      <c r="DA10" s="265"/>
      <c r="DB10" s="265"/>
      <c r="DC10" s="265"/>
      <c r="DD10" s="265"/>
      <c r="DE10" s="265"/>
      <c r="DF10" s="265"/>
      <c r="DG10" s="265"/>
      <c r="DH10" s="265"/>
      <c r="DI10" s="265"/>
      <c r="DJ10" s="265"/>
      <c r="DK10" s="265"/>
      <c r="DL10" s="265"/>
      <c r="DM10" s="265"/>
      <c r="DN10" s="265"/>
      <c r="DO10" s="265"/>
      <c r="DP10" s="265"/>
      <c r="DQ10" s="265"/>
      <c r="DR10" s="265"/>
      <c r="DS10" s="265"/>
      <c r="DT10" s="265"/>
      <c r="DU10" s="265"/>
      <c r="DV10" s="265"/>
      <c r="DW10" s="265"/>
      <c r="DX10" s="265"/>
      <c r="DY10" s="265"/>
      <c r="DZ10" s="265"/>
      <c r="EA10" s="265"/>
      <c r="EB10" s="265"/>
      <c r="EC10" s="265"/>
      <c r="ED10" s="265"/>
    </row>
    <row r="11" spans="1:134" ht="15" x14ac:dyDescent="0.25">
      <c r="A11" s="229"/>
      <c r="B11" s="211"/>
      <c r="C11" s="211"/>
      <c r="D11" s="211"/>
      <c r="E11" s="211"/>
      <c r="F11" s="211"/>
      <c r="G11" s="211"/>
      <c r="H11" s="211"/>
      <c r="I11" s="211"/>
      <c r="J11" s="211"/>
      <c r="K11" s="211"/>
      <c r="L11" s="211"/>
      <c r="M11" s="211"/>
      <c r="N11" s="211"/>
      <c r="O11" s="211"/>
      <c r="P11" s="211"/>
      <c r="Q11" s="211"/>
      <c r="R11" s="211"/>
      <c r="S11" s="211"/>
      <c r="T11" s="212"/>
      <c r="U11" s="224">
        <f t="shared" si="0"/>
        <v>44866</v>
      </c>
      <c r="V11" s="225">
        <v>427.37</v>
      </c>
      <c r="W11" s="226">
        <v>448.56</v>
      </c>
      <c r="X11" s="227">
        <v>411.27</v>
      </c>
      <c r="Y11" s="228">
        <v>398.31700000000001</v>
      </c>
      <c r="Z11" s="228">
        <v>328.62799999999999</v>
      </c>
      <c r="AA11" s="228">
        <v>418.40600000000001</v>
      </c>
      <c r="AB11" s="228">
        <v>432.49900000000002</v>
      </c>
      <c r="AC11" s="228">
        <v>469.94099999999997</v>
      </c>
      <c r="AD11" s="228">
        <v>446.16199999999998</v>
      </c>
      <c r="AE11" s="228">
        <v>504.05900000000003</v>
      </c>
      <c r="AF11" s="228">
        <v>502.49799999999999</v>
      </c>
      <c r="AG11" s="228">
        <v>382.84</v>
      </c>
      <c r="AH11" s="228">
        <v>364.93900000000002</v>
      </c>
      <c r="AI11" s="228">
        <v>338.72</v>
      </c>
      <c r="AJ11" s="228">
        <v>357.41399999999999</v>
      </c>
      <c r="AK11" s="228">
        <v>355.03500000000003</v>
      </c>
      <c r="AL11" s="228">
        <v>595.35199999999998</v>
      </c>
      <c r="AM11" s="228">
        <v>462.03100000000001</v>
      </c>
      <c r="AN11" s="228">
        <v>525.64800000000002</v>
      </c>
      <c r="AO11" s="228">
        <v>457.303</v>
      </c>
      <c r="AP11" s="228">
        <v>354.15</v>
      </c>
      <c r="AQ11" s="228">
        <v>395.43599999999998</v>
      </c>
      <c r="AR11" s="228">
        <v>442.12299999999999</v>
      </c>
      <c r="AS11" s="228">
        <v>469.19200000000001</v>
      </c>
      <c r="AT11" s="228">
        <v>282.54399999999998</v>
      </c>
      <c r="AU11" s="228">
        <v>518.45000000000005</v>
      </c>
      <c r="AV11" s="228">
        <v>428.66800000000001</v>
      </c>
      <c r="AW11" s="228">
        <v>409.18400000000003</v>
      </c>
      <c r="AX11" s="228">
        <v>416.64699999999999</v>
      </c>
      <c r="AY11" s="228">
        <v>359.01299999999998</v>
      </c>
      <c r="AZ11" s="228">
        <v>371.91800000000001</v>
      </c>
      <c r="BA11" s="228">
        <v>365.17599999999999</v>
      </c>
      <c r="BB11" s="228">
        <v>323.86700000000002</v>
      </c>
      <c r="BC11" s="265"/>
      <c r="BD11" s="265"/>
      <c r="BE11" s="265"/>
      <c r="BF11" s="265"/>
      <c r="BG11" s="265"/>
      <c r="BH11" s="265"/>
      <c r="BI11" s="265"/>
      <c r="BJ11" s="265"/>
      <c r="BK11" s="265"/>
      <c r="BL11" s="265"/>
      <c r="BM11" s="265"/>
      <c r="BN11" s="265"/>
      <c r="BO11" s="265"/>
      <c r="BP11" s="265"/>
      <c r="BQ11" s="265"/>
      <c r="BR11" s="265"/>
      <c r="BS11" s="265"/>
      <c r="BT11" s="265"/>
      <c r="BU11" s="265"/>
      <c r="BV11" s="265"/>
      <c r="BW11" s="265"/>
      <c r="BX11" s="265"/>
      <c r="BY11" s="265"/>
      <c r="BZ11" s="265"/>
      <c r="CA11" s="265"/>
      <c r="CB11" s="265"/>
      <c r="CC11" s="265"/>
      <c r="CD11" s="265"/>
      <c r="CE11" s="265"/>
      <c r="CF11" s="265"/>
      <c r="CG11" s="265"/>
      <c r="CH11" s="265"/>
      <c r="CI11" s="265"/>
      <c r="CJ11" s="265"/>
      <c r="CK11" s="265"/>
      <c r="CL11" s="265"/>
      <c r="CM11" s="265"/>
      <c r="CN11" s="265"/>
      <c r="CO11" s="265"/>
      <c r="CP11" s="265"/>
      <c r="CQ11" s="265"/>
      <c r="CR11" s="265"/>
      <c r="CS11" s="265"/>
      <c r="CT11" s="265"/>
      <c r="CU11" s="265"/>
      <c r="CV11" s="265"/>
      <c r="CW11" s="265"/>
      <c r="CX11" s="265"/>
      <c r="CY11" s="265"/>
      <c r="CZ11" s="265"/>
      <c r="DA11" s="265"/>
      <c r="DB11" s="265"/>
      <c r="DC11" s="265"/>
      <c r="DD11" s="265"/>
      <c r="DE11" s="265"/>
      <c r="DF11" s="265"/>
      <c r="DG11" s="265"/>
      <c r="DH11" s="265"/>
      <c r="DI11" s="265"/>
      <c r="DJ11" s="265"/>
      <c r="DK11" s="265"/>
      <c r="DL11" s="265"/>
      <c r="DM11" s="265"/>
      <c r="DN11" s="265"/>
      <c r="DO11" s="265"/>
      <c r="DP11" s="265"/>
      <c r="DQ11" s="265"/>
      <c r="DR11" s="265"/>
      <c r="DS11" s="265"/>
      <c r="DT11" s="265"/>
      <c r="DU11" s="265"/>
      <c r="DV11" s="265"/>
      <c r="DW11" s="265"/>
      <c r="DX11" s="265"/>
      <c r="DY11" s="265"/>
      <c r="DZ11" s="265"/>
      <c r="EA11" s="265"/>
      <c r="EB11" s="265"/>
      <c r="EC11" s="265"/>
      <c r="ED11" s="265"/>
    </row>
    <row r="12" spans="1:134" ht="15" x14ac:dyDescent="0.25">
      <c r="A12" s="229"/>
      <c r="B12" s="211"/>
      <c r="C12" s="211"/>
      <c r="D12" s="211"/>
      <c r="E12" s="211"/>
      <c r="F12" s="211"/>
      <c r="G12" s="211"/>
      <c r="H12" s="211"/>
      <c r="I12" s="211"/>
      <c r="J12" s="211"/>
      <c r="K12" s="211"/>
      <c r="L12" s="211"/>
      <c r="M12" s="211"/>
      <c r="N12" s="211"/>
      <c r="O12" s="211"/>
      <c r="P12" s="211"/>
      <c r="Q12" s="211"/>
      <c r="R12" s="211"/>
      <c r="S12" s="211"/>
      <c r="T12" s="212"/>
      <c r="U12" s="224">
        <f t="shared" si="0"/>
        <v>44896</v>
      </c>
      <c r="V12" s="225">
        <v>341.85</v>
      </c>
      <c r="W12" s="226">
        <v>341.96</v>
      </c>
      <c r="X12" s="227">
        <v>351.78</v>
      </c>
      <c r="Y12" s="228">
        <v>329.834</v>
      </c>
      <c r="Z12" s="228">
        <v>278.95499999999998</v>
      </c>
      <c r="AA12" s="228">
        <v>310.49099999999999</v>
      </c>
      <c r="AB12" s="228">
        <v>327.96</v>
      </c>
      <c r="AC12" s="228">
        <v>404.53699999999998</v>
      </c>
      <c r="AD12" s="228">
        <v>396.51</v>
      </c>
      <c r="AE12" s="228">
        <v>355.02199999999999</v>
      </c>
      <c r="AF12" s="228">
        <v>370.21800000000002</v>
      </c>
      <c r="AG12" s="228">
        <v>330.98599999999999</v>
      </c>
      <c r="AH12" s="228">
        <v>279.74799999999999</v>
      </c>
      <c r="AI12" s="228">
        <v>298.35599999999999</v>
      </c>
      <c r="AJ12" s="228">
        <v>283.95800000000003</v>
      </c>
      <c r="AK12" s="228">
        <v>315.90100000000001</v>
      </c>
      <c r="AL12" s="228">
        <v>360.39299999999997</v>
      </c>
      <c r="AM12" s="228">
        <v>323.15800000000002</v>
      </c>
      <c r="AN12" s="228">
        <v>350.52300000000002</v>
      </c>
      <c r="AO12" s="228">
        <v>369.06900000000002</v>
      </c>
      <c r="AP12" s="228">
        <v>313.654</v>
      </c>
      <c r="AQ12" s="228">
        <v>324.53199999999998</v>
      </c>
      <c r="AR12" s="228">
        <v>376.25</v>
      </c>
      <c r="AS12" s="228">
        <v>358.75400000000002</v>
      </c>
      <c r="AT12" s="228">
        <v>266.36700000000002</v>
      </c>
      <c r="AU12" s="228">
        <v>353.88400000000001</v>
      </c>
      <c r="AV12" s="228">
        <v>331.161</v>
      </c>
      <c r="AW12" s="228">
        <v>329.69799999999998</v>
      </c>
      <c r="AX12" s="228">
        <v>345.40600000000001</v>
      </c>
      <c r="AY12" s="228">
        <v>312.27999999999997</v>
      </c>
      <c r="AZ12" s="228">
        <v>290.68299999999999</v>
      </c>
      <c r="BA12" s="228">
        <v>342.73099999999999</v>
      </c>
      <c r="BB12" s="228">
        <v>290.99</v>
      </c>
      <c r="BC12" s="265"/>
      <c r="BD12" s="265"/>
      <c r="BE12" s="265"/>
      <c r="BF12" s="265"/>
      <c r="BG12" s="265"/>
      <c r="BH12" s="265"/>
      <c r="BI12" s="265"/>
      <c r="BJ12" s="265"/>
      <c r="BK12" s="265"/>
      <c r="BL12" s="265"/>
      <c r="BM12" s="265"/>
      <c r="BN12" s="265"/>
      <c r="BO12" s="265"/>
      <c r="BP12" s="265"/>
      <c r="BQ12" s="265"/>
      <c r="BR12" s="265"/>
      <c r="BS12" s="265"/>
      <c r="BT12" s="265"/>
      <c r="BU12" s="265"/>
      <c r="BV12" s="265"/>
      <c r="BW12" s="265"/>
      <c r="BX12" s="265"/>
      <c r="BY12" s="265"/>
      <c r="BZ12" s="265"/>
      <c r="CA12" s="265"/>
      <c r="CB12" s="265"/>
      <c r="CC12" s="265"/>
      <c r="CD12" s="265"/>
      <c r="CE12" s="265"/>
      <c r="CF12" s="265"/>
      <c r="CG12" s="265"/>
      <c r="CH12" s="265"/>
      <c r="CI12" s="265"/>
      <c r="CJ12" s="265"/>
      <c r="CK12" s="265"/>
      <c r="CL12" s="265"/>
      <c r="CM12" s="265"/>
      <c r="CN12" s="265"/>
      <c r="CO12" s="265"/>
      <c r="CP12" s="265"/>
      <c r="CQ12" s="265"/>
      <c r="CR12" s="265"/>
      <c r="CS12" s="265"/>
      <c r="CT12" s="265"/>
      <c r="CU12" s="265"/>
      <c r="CV12" s="265"/>
      <c r="CW12" s="265"/>
      <c r="CX12" s="265"/>
      <c r="CY12" s="265"/>
      <c r="CZ12" s="265"/>
      <c r="DA12" s="265"/>
      <c r="DB12" s="265"/>
      <c r="DC12" s="265"/>
      <c r="DD12" s="265"/>
      <c r="DE12" s="265"/>
      <c r="DF12" s="265"/>
      <c r="DG12" s="265"/>
      <c r="DH12" s="265"/>
      <c r="DI12" s="265"/>
      <c r="DJ12" s="265"/>
      <c r="DK12" s="265"/>
      <c r="DL12" s="265"/>
      <c r="DM12" s="265"/>
      <c r="DN12" s="265"/>
      <c r="DO12" s="265"/>
      <c r="DP12" s="265"/>
      <c r="DQ12" s="265"/>
      <c r="DR12" s="265"/>
      <c r="DS12" s="265"/>
      <c r="DT12" s="265"/>
      <c r="DU12" s="265"/>
      <c r="DV12" s="265"/>
      <c r="DW12" s="265"/>
      <c r="DX12" s="265"/>
      <c r="DY12" s="265"/>
      <c r="DZ12" s="265"/>
      <c r="EA12" s="265"/>
      <c r="EB12" s="265"/>
      <c r="EC12" s="265"/>
      <c r="ED12" s="265"/>
    </row>
    <row r="13" spans="1:134" ht="15" x14ac:dyDescent="0.25">
      <c r="A13" s="229"/>
      <c r="B13" s="211"/>
      <c r="C13" s="211"/>
      <c r="D13" s="211"/>
      <c r="E13" s="211"/>
      <c r="F13" s="211"/>
      <c r="G13" s="211"/>
      <c r="H13" s="211"/>
      <c r="I13" s="211"/>
      <c r="J13" s="211"/>
      <c r="K13" s="211"/>
      <c r="L13" s="211"/>
      <c r="M13" s="211"/>
      <c r="N13" s="211"/>
      <c r="O13" s="211"/>
      <c r="P13" s="211"/>
      <c r="Q13" s="211"/>
      <c r="R13" s="211"/>
      <c r="S13" s="211"/>
      <c r="T13" s="212"/>
      <c r="U13" s="224">
        <f t="shared" si="0"/>
        <v>44927</v>
      </c>
      <c r="V13" s="225">
        <v>320.66000000000003</v>
      </c>
      <c r="W13" s="226">
        <v>368.38</v>
      </c>
      <c r="X13" s="227">
        <v>347.16</v>
      </c>
      <c r="Y13" s="228">
        <v>287.13099999999997</v>
      </c>
      <c r="Z13" s="228">
        <v>359.95699999999999</v>
      </c>
      <c r="AA13" s="228">
        <v>274.36599999999999</v>
      </c>
      <c r="AB13" s="228">
        <v>316.80099999999999</v>
      </c>
      <c r="AC13" s="228">
        <v>355.05399999999997</v>
      </c>
      <c r="AD13" s="228">
        <v>368.12799999999999</v>
      </c>
      <c r="AE13" s="228">
        <v>323.60899999999998</v>
      </c>
      <c r="AF13" s="228">
        <v>303.76499999999999</v>
      </c>
      <c r="AG13" s="228">
        <v>319.08199999999999</v>
      </c>
      <c r="AH13" s="228">
        <v>255.489</v>
      </c>
      <c r="AI13" s="228">
        <v>259.464</v>
      </c>
      <c r="AJ13" s="228">
        <v>244.96700000000001</v>
      </c>
      <c r="AK13" s="228">
        <v>280.94400000000002</v>
      </c>
      <c r="AL13" s="228">
        <v>528.98</v>
      </c>
      <c r="AM13" s="228">
        <v>298.35500000000002</v>
      </c>
      <c r="AN13" s="228">
        <v>299.90100000000001</v>
      </c>
      <c r="AO13" s="228">
        <v>301.774</v>
      </c>
      <c r="AP13" s="228">
        <v>302.19600000000003</v>
      </c>
      <c r="AQ13" s="228">
        <v>288.601</v>
      </c>
      <c r="AR13" s="228">
        <v>359.51400000000001</v>
      </c>
      <c r="AS13" s="228">
        <v>336.709</v>
      </c>
      <c r="AT13" s="228">
        <v>238.85499999999999</v>
      </c>
      <c r="AU13" s="228">
        <v>299.05500000000001</v>
      </c>
      <c r="AV13" s="228">
        <v>303.14999999999998</v>
      </c>
      <c r="AW13" s="228">
        <v>307.50900000000001</v>
      </c>
      <c r="AX13" s="228">
        <v>383.00799999999998</v>
      </c>
      <c r="AY13" s="228">
        <v>269.553</v>
      </c>
      <c r="AZ13" s="228">
        <v>267.74099999999999</v>
      </c>
      <c r="BA13" s="228">
        <v>297.25299999999999</v>
      </c>
      <c r="BB13" s="228">
        <v>284.404</v>
      </c>
      <c r="BC13" s="265"/>
      <c r="BD13" s="265"/>
      <c r="BE13" s="265"/>
      <c r="BF13" s="265"/>
      <c r="BG13" s="265"/>
      <c r="BH13" s="265"/>
      <c r="BI13" s="265"/>
      <c r="BJ13" s="265"/>
      <c r="BK13" s="265"/>
      <c r="BL13" s="265"/>
      <c r="BM13" s="265"/>
      <c r="BN13" s="265"/>
      <c r="BO13" s="265"/>
      <c r="BP13" s="265"/>
      <c r="BQ13" s="265"/>
      <c r="BR13" s="265"/>
      <c r="BS13" s="265"/>
      <c r="BT13" s="265"/>
      <c r="BU13" s="265"/>
      <c r="BV13" s="265"/>
      <c r="BW13" s="265"/>
      <c r="BX13" s="265"/>
      <c r="BY13" s="265"/>
      <c r="BZ13" s="265"/>
      <c r="CA13" s="265"/>
      <c r="CB13" s="265"/>
      <c r="CC13" s="265"/>
      <c r="CD13" s="265"/>
      <c r="CE13" s="265"/>
      <c r="CF13" s="265"/>
      <c r="CG13" s="265"/>
      <c r="CH13" s="265"/>
      <c r="CI13" s="265"/>
      <c r="CJ13" s="265"/>
      <c r="CK13" s="265"/>
      <c r="CL13" s="265"/>
      <c r="CM13" s="265"/>
      <c r="CN13" s="265"/>
      <c r="CO13" s="265"/>
      <c r="CP13" s="265"/>
      <c r="CQ13" s="265"/>
      <c r="CR13" s="265"/>
      <c r="CS13" s="265"/>
      <c r="CT13" s="265"/>
      <c r="CU13" s="265"/>
      <c r="CV13" s="265"/>
      <c r="CW13" s="265"/>
      <c r="CX13" s="265"/>
      <c r="CY13" s="265"/>
      <c r="CZ13" s="265"/>
      <c r="DA13" s="265"/>
      <c r="DB13" s="265"/>
      <c r="DC13" s="265"/>
      <c r="DD13" s="265"/>
      <c r="DE13" s="265"/>
      <c r="DF13" s="265"/>
      <c r="DG13" s="265"/>
      <c r="DH13" s="265"/>
      <c r="DI13" s="265"/>
      <c r="DJ13" s="265"/>
      <c r="DK13" s="265"/>
      <c r="DL13" s="265"/>
      <c r="DM13" s="265"/>
      <c r="DN13" s="265"/>
      <c r="DO13" s="265"/>
      <c r="DP13" s="265"/>
      <c r="DQ13" s="265"/>
      <c r="DR13" s="265"/>
      <c r="DS13" s="265"/>
      <c r="DT13" s="265"/>
      <c r="DU13" s="265"/>
      <c r="DV13" s="265"/>
      <c r="DW13" s="265"/>
      <c r="DX13" s="265"/>
      <c r="DY13" s="265"/>
      <c r="DZ13" s="265"/>
      <c r="EA13" s="265"/>
      <c r="EB13" s="265"/>
      <c r="EC13" s="265"/>
      <c r="ED13" s="265"/>
    </row>
    <row r="14" spans="1:134" ht="15" x14ac:dyDescent="0.25">
      <c r="A14" s="229"/>
      <c r="B14" s="211"/>
      <c r="C14" s="211"/>
      <c r="D14" s="211"/>
      <c r="E14" s="211"/>
      <c r="F14" s="211"/>
      <c r="G14" s="211"/>
      <c r="H14" s="211"/>
      <c r="I14" s="211"/>
      <c r="J14" s="211"/>
      <c r="K14" s="211"/>
      <c r="L14" s="211"/>
      <c r="M14" s="211"/>
      <c r="N14" s="211"/>
      <c r="O14" s="211"/>
      <c r="P14" s="211"/>
      <c r="Q14" s="211"/>
      <c r="R14" s="211"/>
      <c r="S14" s="211"/>
      <c r="T14" s="212"/>
      <c r="U14" s="224">
        <f t="shared" si="0"/>
        <v>44958</v>
      </c>
      <c r="V14" s="225">
        <v>373.44</v>
      </c>
      <c r="W14" s="226">
        <v>395.71</v>
      </c>
      <c r="X14" s="227">
        <v>395.53</v>
      </c>
      <c r="Y14" s="228">
        <v>303.72899999999998</v>
      </c>
      <c r="Z14" s="228">
        <v>455.90199999999999</v>
      </c>
      <c r="AA14" s="228">
        <v>246.90299999999999</v>
      </c>
      <c r="AB14" s="228">
        <v>337.53800000000001</v>
      </c>
      <c r="AC14" s="228">
        <v>367.65100000000001</v>
      </c>
      <c r="AD14" s="228">
        <v>333.92599999999999</v>
      </c>
      <c r="AE14" s="228">
        <v>321.142</v>
      </c>
      <c r="AF14" s="228">
        <v>293.16800000000001</v>
      </c>
      <c r="AG14" s="228">
        <v>348.46</v>
      </c>
      <c r="AH14" s="228">
        <v>234.315</v>
      </c>
      <c r="AI14" s="228">
        <v>203.52699999999999</v>
      </c>
      <c r="AJ14" s="228">
        <v>261.44200000000001</v>
      </c>
      <c r="AK14" s="228">
        <v>243.61500000000001</v>
      </c>
      <c r="AL14" s="228">
        <v>516.80499999999995</v>
      </c>
      <c r="AM14" s="228">
        <v>245.7</v>
      </c>
      <c r="AN14" s="228">
        <v>302.05799999999999</v>
      </c>
      <c r="AO14" s="228">
        <v>277.26799999999997</v>
      </c>
      <c r="AP14" s="228">
        <v>297.70299999999997</v>
      </c>
      <c r="AQ14" s="228">
        <v>318.762</v>
      </c>
      <c r="AR14" s="228">
        <v>295.77800000000002</v>
      </c>
      <c r="AS14" s="228">
        <v>301.35199999999998</v>
      </c>
      <c r="AT14" s="228">
        <v>236.208</v>
      </c>
      <c r="AU14" s="228">
        <v>291.09199999999998</v>
      </c>
      <c r="AV14" s="228">
        <v>390.286</v>
      </c>
      <c r="AW14" s="228">
        <v>339.74599999999998</v>
      </c>
      <c r="AX14" s="228">
        <v>510.084</v>
      </c>
      <c r="AY14" s="228">
        <v>256.49</v>
      </c>
      <c r="AZ14" s="228">
        <v>269.66300000000001</v>
      </c>
      <c r="BA14" s="228">
        <v>260.25299999999999</v>
      </c>
      <c r="BB14" s="228">
        <v>218.61500000000001</v>
      </c>
      <c r="BC14" s="265"/>
      <c r="BD14" s="265"/>
      <c r="BE14" s="265"/>
      <c r="BF14" s="265"/>
      <c r="BG14" s="265"/>
      <c r="BH14" s="265"/>
      <c r="BI14" s="265"/>
      <c r="BJ14" s="265"/>
      <c r="BK14" s="265"/>
      <c r="BL14" s="265"/>
      <c r="BM14" s="265"/>
      <c r="BN14" s="265"/>
      <c r="BO14" s="265"/>
      <c r="BP14" s="265"/>
      <c r="BQ14" s="265"/>
      <c r="BR14" s="265"/>
      <c r="BS14" s="265"/>
      <c r="BT14" s="265"/>
      <c r="BU14" s="265"/>
      <c r="BV14" s="265"/>
      <c r="BW14" s="265"/>
      <c r="BX14" s="265"/>
      <c r="BY14" s="265"/>
      <c r="BZ14" s="265"/>
      <c r="CA14" s="265"/>
      <c r="CB14" s="265"/>
      <c r="CC14" s="265"/>
      <c r="CD14" s="265"/>
      <c r="CE14" s="265"/>
      <c r="CF14" s="265"/>
      <c r="CG14" s="265"/>
      <c r="CH14" s="265"/>
      <c r="CI14" s="265"/>
      <c r="CJ14" s="265"/>
      <c r="CK14" s="265"/>
      <c r="CL14" s="265"/>
      <c r="CM14" s="265"/>
      <c r="CN14" s="265"/>
      <c r="CO14" s="265"/>
      <c r="CP14" s="265"/>
      <c r="CQ14" s="265"/>
      <c r="CR14" s="265"/>
      <c r="CS14" s="265"/>
      <c r="CT14" s="265"/>
      <c r="CU14" s="265"/>
      <c r="CV14" s="265"/>
      <c r="CW14" s="265"/>
      <c r="CX14" s="265"/>
      <c r="CY14" s="265"/>
      <c r="CZ14" s="265"/>
      <c r="DA14" s="265"/>
      <c r="DB14" s="265"/>
      <c r="DC14" s="265"/>
      <c r="DD14" s="265"/>
      <c r="DE14" s="265"/>
      <c r="DF14" s="265"/>
      <c r="DG14" s="265"/>
      <c r="DH14" s="265"/>
      <c r="DI14" s="265"/>
      <c r="DJ14" s="265"/>
      <c r="DK14" s="265"/>
      <c r="DL14" s="265"/>
      <c r="DM14" s="265"/>
      <c r="DN14" s="265"/>
      <c r="DO14" s="265"/>
      <c r="DP14" s="265"/>
      <c r="DQ14" s="265"/>
      <c r="DR14" s="265"/>
      <c r="DS14" s="265"/>
      <c r="DT14" s="265"/>
      <c r="DU14" s="265"/>
      <c r="DV14" s="265"/>
      <c r="DW14" s="265"/>
      <c r="DX14" s="265"/>
      <c r="DY14" s="265"/>
      <c r="DZ14" s="265"/>
      <c r="EA14" s="265"/>
      <c r="EB14" s="265"/>
      <c r="EC14" s="265"/>
      <c r="ED14" s="265"/>
    </row>
    <row r="15" spans="1:134" ht="15" x14ac:dyDescent="0.25">
      <c r="A15" s="229"/>
      <c r="B15" s="210" t="b">
        <v>1</v>
      </c>
      <c r="C15" s="210" t="b">
        <v>1</v>
      </c>
      <c r="D15" s="210" t="b">
        <v>1</v>
      </c>
      <c r="E15" s="211"/>
      <c r="F15" s="211"/>
      <c r="G15" s="211"/>
      <c r="H15" s="211"/>
      <c r="I15" s="211"/>
      <c r="J15" s="211"/>
      <c r="K15" s="211"/>
      <c r="L15" s="211"/>
      <c r="M15" s="211"/>
      <c r="N15" s="211"/>
      <c r="O15" s="211"/>
      <c r="P15" s="211"/>
      <c r="Q15" s="211"/>
      <c r="R15" s="211"/>
      <c r="S15" s="211"/>
      <c r="T15" s="212"/>
      <c r="U15" s="224">
        <f t="shared" si="0"/>
        <v>44986</v>
      </c>
      <c r="V15" s="225">
        <v>564.09</v>
      </c>
      <c r="W15" s="226">
        <v>655.94</v>
      </c>
      <c r="X15" s="227">
        <v>612.71</v>
      </c>
      <c r="Y15" s="228">
        <v>500.12599999999998</v>
      </c>
      <c r="Z15" s="228">
        <v>526.40599999999995</v>
      </c>
      <c r="AA15" s="228">
        <v>459.24400000000003</v>
      </c>
      <c r="AB15" s="228">
        <v>907.85400000000004</v>
      </c>
      <c r="AC15" s="228">
        <v>532.721</v>
      </c>
      <c r="AD15" s="228">
        <v>694.23900000000003</v>
      </c>
      <c r="AE15" s="228">
        <v>427.69499999999999</v>
      </c>
      <c r="AF15" s="228">
        <v>405.738</v>
      </c>
      <c r="AG15" s="228">
        <v>449.51600000000002</v>
      </c>
      <c r="AH15" s="228">
        <v>431.01799999999997</v>
      </c>
      <c r="AI15" s="228">
        <v>250.51300000000001</v>
      </c>
      <c r="AJ15" s="228">
        <v>423.19</v>
      </c>
      <c r="AK15" s="228">
        <v>574.75099999999998</v>
      </c>
      <c r="AL15" s="228">
        <v>682.88499999999999</v>
      </c>
      <c r="AM15" s="228">
        <v>343.03899999999999</v>
      </c>
      <c r="AN15" s="228">
        <v>710.447</v>
      </c>
      <c r="AO15" s="228">
        <v>375.32799999999997</v>
      </c>
      <c r="AP15" s="228">
        <v>511.00599999999997</v>
      </c>
      <c r="AQ15" s="228">
        <v>459.53899999999999</v>
      </c>
      <c r="AR15" s="228">
        <v>448.27600000000001</v>
      </c>
      <c r="AS15" s="228">
        <v>437.25299999999999</v>
      </c>
      <c r="AT15" s="228">
        <v>319.03500000000003</v>
      </c>
      <c r="AU15" s="228">
        <v>465.995</v>
      </c>
      <c r="AV15" s="228">
        <v>601.35299999999995</v>
      </c>
      <c r="AW15" s="228">
        <v>536.83100000000002</v>
      </c>
      <c r="AX15" s="228">
        <v>1145.6020000000001</v>
      </c>
      <c r="AY15" s="228">
        <v>312.952</v>
      </c>
      <c r="AZ15" s="228">
        <v>513.51499999999999</v>
      </c>
      <c r="BA15" s="228">
        <v>411.16199999999998</v>
      </c>
      <c r="BB15" s="228">
        <v>356.38</v>
      </c>
      <c r="BC15" s="265"/>
      <c r="BD15" s="265"/>
      <c r="BE15" s="265"/>
      <c r="BF15" s="265"/>
      <c r="BG15" s="265"/>
      <c r="BH15" s="265"/>
      <c r="BI15" s="265"/>
      <c r="BJ15" s="265"/>
      <c r="BK15" s="265"/>
      <c r="BL15" s="265"/>
      <c r="BM15" s="265"/>
      <c r="BN15" s="265"/>
      <c r="BO15" s="265"/>
      <c r="BP15" s="265"/>
      <c r="BQ15" s="265"/>
      <c r="BR15" s="265"/>
      <c r="BS15" s="265"/>
      <c r="BT15" s="265"/>
      <c r="BU15" s="265"/>
      <c r="BV15" s="265"/>
      <c r="BW15" s="265"/>
      <c r="BX15" s="265"/>
      <c r="BY15" s="265"/>
      <c r="BZ15" s="265"/>
      <c r="CA15" s="265"/>
      <c r="CB15" s="265"/>
      <c r="CC15" s="265"/>
      <c r="CD15" s="265"/>
      <c r="CE15" s="265"/>
      <c r="CF15" s="265"/>
      <c r="CG15" s="265"/>
      <c r="CH15" s="265"/>
      <c r="CI15" s="265"/>
      <c r="CJ15" s="265"/>
      <c r="CK15" s="265"/>
      <c r="CL15" s="265"/>
      <c r="CM15" s="265"/>
      <c r="CN15" s="265"/>
      <c r="CO15" s="265"/>
      <c r="CP15" s="265"/>
      <c r="CQ15" s="265"/>
      <c r="CR15" s="265"/>
      <c r="CS15" s="265"/>
      <c r="CT15" s="265"/>
      <c r="CU15" s="265"/>
      <c r="CV15" s="265"/>
      <c r="CW15" s="265"/>
      <c r="CX15" s="265"/>
      <c r="CY15" s="265"/>
      <c r="CZ15" s="265"/>
      <c r="DA15" s="265"/>
      <c r="DB15" s="265"/>
      <c r="DC15" s="265"/>
      <c r="DD15" s="265"/>
      <c r="DE15" s="265"/>
      <c r="DF15" s="265"/>
      <c r="DG15" s="265"/>
      <c r="DH15" s="265"/>
      <c r="DI15" s="265"/>
      <c r="DJ15" s="265"/>
      <c r="DK15" s="265"/>
      <c r="DL15" s="265"/>
      <c r="DM15" s="265"/>
      <c r="DN15" s="265"/>
      <c r="DO15" s="265"/>
      <c r="DP15" s="265"/>
      <c r="DQ15" s="265"/>
      <c r="DR15" s="265"/>
      <c r="DS15" s="265"/>
      <c r="DT15" s="265"/>
      <c r="DU15" s="265"/>
      <c r="DV15" s="265"/>
      <c r="DW15" s="265"/>
      <c r="DX15" s="265"/>
      <c r="DY15" s="265"/>
      <c r="DZ15" s="265"/>
      <c r="EA15" s="265"/>
      <c r="EB15" s="265"/>
      <c r="EC15" s="265"/>
      <c r="ED15" s="265"/>
    </row>
    <row r="16" spans="1:134" ht="15" x14ac:dyDescent="0.25">
      <c r="A16" s="229"/>
      <c r="B16" s="210" t="b">
        <v>1</v>
      </c>
      <c r="C16" s="210" t="b">
        <v>1</v>
      </c>
      <c r="D16" s="210" t="b">
        <v>1</v>
      </c>
      <c r="E16" s="211"/>
      <c r="F16" s="211"/>
      <c r="G16" s="211"/>
      <c r="H16" s="211"/>
      <c r="I16" s="211"/>
      <c r="J16" s="211"/>
      <c r="K16" s="211"/>
      <c r="L16" s="211"/>
      <c r="M16" s="211"/>
      <c r="N16" s="211"/>
      <c r="O16" s="211"/>
      <c r="P16" s="211"/>
      <c r="Q16" s="211"/>
      <c r="R16" s="211"/>
      <c r="S16" s="211"/>
      <c r="T16" s="212"/>
      <c r="U16" s="224">
        <f t="shared" si="0"/>
        <v>45017</v>
      </c>
      <c r="V16" s="225">
        <v>719.93</v>
      </c>
      <c r="W16" s="226">
        <v>1124.1400000000001</v>
      </c>
      <c r="X16" s="227">
        <v>934.75</v>
      </c>
      <c r="Y16" s="228">
        <v>940.06299999999999</v>
      </c>
      <c r="Z16" s="228">
        <v>1249.0070000000001</v>
      </c>
      <c r="AA16" s="228">
        <v>744.38699999999994</v>
      </c>
      <c r="AB16" s="228">
        <v>843.47900000000004</v>
      </c>
      <c r="AC16" s="228">
        <v>910.15</v>
      </c>
      <c r="AD16" s="228">
        <v>1287.8209999999999</v>
      </c>
      <c r="AE16" s="228">
        <v>898.11099999999999</v>
      </c>
      <c r="AF16" s="228">
        <v>580.84400000000005</v>
      </c>
      <c r="AG16" s="228">
        <v>758.98500000000001</v>
      </c>
      <c r="AH16" s="228">
        <v>722.02300000000002</v>
      </c>
      <c r="AI16" s="228">
        <v>449.54</v>
      </c>
      <c r="AJ16" s="228">
        <v>584.76</v>
      </c>
      <c r="AK16" s="228">
        <v>1385.952</v>
      </c>
      <c r="AL16" s="228">
        <v>1380.2349999999999</v>
      </c>
      <c r="AM16" s="228">
        <v>914.07100000000003</v>
      </c>
      <c r="AN16" s="228">
        <v>1053.7429999999999</v>
      </c>
      <c r="AO16" s="228">
        <v>592.58799999999997</v>
      </c>
      <c r="AP16" s="228">
        <v>648.50400000000002</v>
      </c>
      <c r="AQ16" s="228">
        <v>633.83299999999997</v>
      </c>
      <c r="AR16" s="228">
        <v>1030.8399999999999</v>
      </c>
      <c r="AS16" s="228">
        <v>986.06299999999999</v>
      </c>
      <c r="AT16" s="228">
        <v>311.053</v>
      </c>
      <c r="AU16" s="228">
        <v>688.12900000000002</v>
      </c>
      <c r="AV16" s="228">
        <v>640.63300000000004</v>
      </c>
      <c r="AW16" s="228">
        <v>751.95799999999997</v>
      </c>
      <c r="AX16" s="228">
        <v>1862.7059999999999</v>
      </c>
      <c r="AY16" s="228">
        <v>364.02300000000002</v>
      </c>
      <c r="AZ16" s="228">
        <v>1126.9580000000001</v>
      </c>
      <c r="BA16" s="228">
        <v>488.03</v>
      </c>
      <c r="BB16" s="228">
        <v>416.68400000000003</v>
      </c>
      <c r="BC16" s="265"/>
      <c r="BD16" s="265"/>
      <c r="BE16" s="265"/>
      <c r="BF16" s="265"/>
      <c r="BG16" s="265"/>
      <c r="BH16" s="265"/>
      <c r="BI16" s="265"/>
      <c r="BJ16" s="265"/>
      <c r="BK16" s="265"/>
      <c r="BL16" s="265"/>
      <c r="BM16" s="265"/>
      <c r="BN16" s="265"/>
      <c r="BO16" s="265"/>
      <c r="BP16" s="265"/>
      <c r="BQ16" s="265"/>
      <c r="BR16" s="265"/>
      <c r="BS16" s="265"/>
      <c r="BT16" s="265"/>
      <c r="BU16" s="265"/>
      <c r="BV16" s="265"/>
      <c r="BW16" s="265"/>
      <c r="BX16" s="265"/>
      <c r="BY16" s="265"/>
      <c r="BZ16" s="265"/>
      <c r="CA16" s="265"/>
      <c r="CB16" s="265"/>
      <c r="CC16" s="265"/>
      <c r="CD16" s="265"/>
      <c r="CE16" s="265"/>
      <c r="CF16" s="265"/>
      <c r="CG16" s="265"/>
      <c r="CH16" s="265"/>
      <c r="CI16" s="265"/>
      <c r="CJ16" s="265"/>
      <c r="CK16" s="265"/>
      <c r="CL16" s="265"/>
      <c r="CM16" s="265"/>
      <c r="CN16" s="265"/>
      <c r="CO16" s="265"/>
      <c r="CP16" s="265"/>
      <c r="CQ16" s="265"/>
      <c r="CR16" s="265"/>
      <c r="CS16" s="265"/>
      <c r="CT16" s="265"/>
      <c r="CU16" s="265"/>
      <c r="CV16" s="265"/>
      <c r="CW16" s="265"/>
      <c r="CX16" s="265"/>
      <c r="CY16" s="265"/>
      <c r="CZ16" s="265"/>
      <c r="DA16" s="265"/>
      <c r="DB16" s="265"/>
      <c r="DC16" s="265"/>
      <c r="DD16" s="265"/>
      <c r="DE16" s="265"/>
      <c r="DF16" s="265"/>
      <c r="DG16" s="265"/>
      <c r="DH16" s="265"/>
      <c r="DI16" s="265"/>
      <c r="DJ16" s="265"/>
      <c r="DK16" s="265"/>
      <c r="DL16" s="265"/>
      <c r="DM16" s="265"/>
      <c r="DN16" s="265"/>
      <c r="DO16" s="265"/>
      <c r="DP16" s="265"/>
      <c r="DQ16" s="265"/>
      <c r="DR16" s="265"/>
      <c r="DS16" s="265"/>
      <c r="DT16" s="265"/>
      <c r="DU16" s="265"/>
      <c r="DV16" s="265"/>
      <c r="DW16" s="265"/>
      <c r="DX16" s="265"/>
      <c r="DY16" s="265"/>
      <c r="DZ16" s="265"/>
      <c r="EA16" s="265"/>
      <c r="EB16" s="265"/>
      <c r="EC16" s="265"/>
      <c r="ED16" s="265"/>
    </row>
    <row r="17" spans="1:134" ht="15" x14ac:dyDescent="0.25">
      <c r="A17" s="229"/>
      <c r="B17" s="210" t="b">
        <v>1</v>
      </c>
      <c r="C17" s="210" t="b">
        <v>1</v>
      </c>
      <c r="D17" s="210" t="b">
        <v>1</v>
      </c>
      <c r="E17" s="211"/>
      <c r="F17" s="211"/>
      <c r="G17" s="211"/>
      <c r="H17" s="211"/>
      <c r="I17" s="211"/>
      <c r="J17" s="211"/>
      <c r="K17" s="211"/>
      <c r="L17" s="211"/>
      <c r="M17" s="211"/>
      <c r="N17" s="211"/>
      <c r="O17" s="211"/>
      <c r="P17" s="211"/>
      <c r="Q17" s="211"/>
      <c r="R17" s="211"/>
      <c r="S17" s="211"/>
      <c r="T17" s="212"/>
      <c r="U17" s="224">
        <f t="shared" si="0"/>
        <v>45047</v>
      </c>
      <c r="V17" s="225">
        <v>1589.49</v>
      </c>
      <c r="W17" s="226">
        <v>2608.84</v>
      </c>
      <c r="X17" s="227">
        <v>2114.3000000000002</v>
      </c>
      <c r="Y17" s="228">
        <v>1793.3309999999999</v>
      </c>
      <c r="Z17" s="228">
        <v>3211.114</v>
      </c>
      <c r="AA17" s="228">
        <v>1844.0440000000001</v>
      </c>
      <c r="AB17" s="228">
        <v>2259.2829999999999</v>
      </c>
      <c r="AC17" s="228">
        <v>2833.79</v>
      </c>
      <c r="AD17" s="228">
        <v>3694.9690000000001</v>
      </c>
      <c r="AE17" s="228">
        <v>2361.0390000000002</v>
      </c>
      <c r="AF17" s="228">
        <v>1909.2729999999999</v>
      </c>
      <c r="AG17" s="228">
        <v>1983.7449999999999</v>
      </c>
      <c r="AH17" s="228">
        <v>2202.232</v>
      </c>
      <c r="AI17" s="228">
        <v>322.04399999999998</v>
      </c>
      <c r="AJ17" s="228">
        <v>1410.521</v>
      </c>
      <c r="AK17" s="228">
        <v>1763.838</v>
      </c>
      <c r="AL17" s="228">
        <v>2969.971</v>
      </c>
      <c r="AM17" s="228">
        <v>2217.27</v>
      </c>
      <c r="AN17" s="228">
        <v>1922.865</v>
      </c>
      <c r="AO17" s="228">
        <v>2034.6890000000001</v>
      </c>
      <c r="AP17" s="228">
        <v>2509.9389999999999</v>
      </c>
      <c r="AQ17" s="228">
        <v>900.84799999999996</v>
      </c>
      <c r="AR17" s="228">
        <v>2232.7800000000002</v>
      </c>
      <c r="AS17" s="228">
        <v>1244.4970000000001</v>
      </c>
      <c r="AT17" s="228">
        <v>754.13099999999997</v>
      </c>
      <c r="AU17" s="228">
        <v>1757.0119999999999</v>
      </c>
      <c r="AV17" s="228">
        <v>1269.0319999999999</v>
      </c>
      <c r="AW17" s="228">
        <v>2028.942</v>
      </c>
      <c r="AX17" s="228">
        <v>2447.1439999999998</v>
      </c>
      <c r="AY17" s="228">
        <v>1140.989</v>
      </c>
      <c r="AZ17" s="228">
        <v>2505.9090000000001</v>
      </c>
      <c r="BA17" s="228">
        <v>1365.2339999999999</v>
      </c>
      <c r="BB17" s="228">
        <v>803.81200000000001</v>
      </c>
      <c r="BC17" s="265"/>
      <c r="BD17" s="265"/>
      <c r="BE17" s="265"/>
      <c r="BF17" s="265"/>
      <c r="BG17" s="265"/>
      <c r="BH17" s="265"/>
      <c r="BI17" s="265"/>
      <c r="BJ17" s="265"/>
      <c r="BK17" s="265"/>
      <c r="BL17" s="265"/>
      <c r="BM17" s="265"/>
      <c r="BN17" s="265"/>
      <c r="BO17" s="265"/>
      <c r="BP17" s="265"/>
      <c r="BQ17" s="265"/>
      <c r="BR17" s="265"/>
      <c r="BS17" s="265"/>
      <c r="BT17" s="265"/>
      <c r="BU17" s="265"/>
      <c r="BV17" s="265"/>
      <c r="BW17" s="265"/>
      <c r="BX17" s="265"/>
      <c r="BY17" s="265"/>
      <c r="BZ17" s="265"/>
      <c r="CA17" s="265"/>
      <c r="CB17" s="265"/>
      <c r="CC17" s="265"/>
      <c r="CD17" s="265"/>
      <c r="CE17" s="265"/>
      <c r="CF17" s="265"/>
      <c r="CG17" s="265"/>
      <c r="CH17" s="265"/>
      <c r="CI17" s="265"/>
      <c r="CJ17" s="265"/>
      <c r="CK17" s="265"/>
      <c r="CL17" s="265"/>
      <c r="CM17" s="265"/>
      <c r="CN17" s="265"/>
      <c r="CO17" s="265"/>
      <c r="CP17" s="265"/>
      <c r="CQ17" s="265"/>
      <c r="CR17" s="265"/>
      <c r="CS17" s="265"/>
      <c r="CT17" s="265"/>
      <c r="CU17" s="265"/>
      <c r="CV17" s="265"/>
      <c r="CW17" s="265"/>
      <c r="CX17" s="265"/>
      <c r="CY17" s="265"/>
      <c r="CZ17" s="265"/>
      <c r="DA17" s="265"/>
      <c r="DB17" s="265"/>
      <c r="DC17" s="265"/>
      <c r="DD17" s="265"/>
      <c r="DE17" s="265"/>
      <c r="DF17" s="265"/>
      <c r="DG17" s="265"/>
      <c r="DH17" s="265"/>
      <c r="DI17" s="265"/>
      <c r="DJ17" s="265"/>
      <c r="DK17" s="265"/>
      <c r="DL17" s="265"/>
      <c r="DM17" s="265"/>
      <c r="DN17" s="265"/>
      <c r="DO17" s="265"/>
      <c r="DP17" s="265"/>
      <c r="DQ17" s="265"/>
      <c r="DR17" s="265"/>
      <c r="DS17" s="265"/>
      <c r="DT17" s="265"/>
      <c r="DU17" s="265"/>
      <c r="DV17" s="265"/>
      <c r="DW17" s="265"/>
      <c r="DX17" s="265"/>
      <c r="DY17" s="265"/>
      <c r="DZ17" s="265"/>
      <c r="EA17" s="265"/>
      <c r="EB17" s="265"/>
      <c r="EC17" s="265"/>
      <c r="ED17" s="265"/>
    </row>
    <row r="18" spans="1:134" ht="15" x14ac:dyDescent="0.25">
      <c r="A18" s="229"/>
      <c r="B18" s="210" t="b">
        <v>1</v>
      </c>
      <c r="C18" s="210" t="b">
        <v>1</v>
      </c>
      <c r="D18" s="210" t="b">
        <v>1</v>
      </c>
      <c r="E18" s="211"/>
      <c r="F18" s="211"/>
      <c r="G18" s="211"/>
      <c r="H18" s="211"/>
      <c r="I18" s="211"/>
      <c r="J18" s="211"/>
      <c r="K18" s="211"/>
      <c r="L18" s="211"/>
      <c r="M18" s="211"/>
      <c r="N18" s="211"/>
      <c r="O18" s="211"/>
      <c r="P18" s="211"/>
      <c r="Q18" s="211"/>
      <c r="R18" s="211"/>
      <c r="S18" s="211"/>
      <c r="T18" s="212"/>
      <c r="U18" s="224">
        <f t="shared" si="0"/>
        <v>45078</v>
      </c>
      <c r="V18" s="225">
        <v>1600.21</v>
      </c>
      <c r="W18" s="226">
        <v>3324.39</v>
      </c>
      <c r="X18" s="227">
        <v>2478.2800000000002</v>
      </c>
      <c r="Y18" s="228">
        <v>1186.377</v>
      </c>
      <c r="Z18" s="228">
        <v>4467.5739999999996</v>
      </c>
      <c r="AA18" s="228">
        <v>1560.114</v>
      </c>
      <c r="AB18" s="228">
        <v>4876.9679999999998</v>
      </c>
      <c r="AC18" s="228">
        <v>2845.0830000000001</v>
      </c>
      <c r="AD18" s="228">
        <v>4739.5219999999999</v>
      </c>
      <c r="AE18" s="228">
        <v>2392.5639999999999</v>
      </c>
      <c r="AF18" s="228">
        <v>3219.0410000000002</v>
      </c>
      <c r="AG18" s="228">
        <v>1433.4280000000001</v>
      </c>
      <c r="AH18" s="228">
        <v>1549.5440000000001</v>
      </c>
      <c r="AI18" s="228">
        <v>389.25299999999999</v>
      </c>
      <c r="AJ18" s="228">
        <v>2294.549</v>
      </c>
      <c r="AK18" s="228">
        <v>1053.498</v>
      </c>
      <c r="AL18" s="228">
        <v>3573.027</v>
      </c>
      <c r="AM18" s="228">
        <v>1943.3209999999999</v>
      </c>
      <c r="AN18" s="228">
        <v>1138.373</v>
      </c>
      <c r="AO18" s="228">
        <v>3703.0410000000002</v>
      </c>
      <c r="AP18" s="228">
        <v>2486.48</v>
      </c>
      <c r="AQ18" s="228">
        <v>2517.998</v>
      </c>
      <c r="AR18" s="228">
        <v>5033.0860000000002</v>
      </c>
      <c r="AS18" s="228">
        <v>389.79399999999998</v>
      </c>
      <c r="AT18" s="228">
        <v>1242.086</v>
      </c>
      <c r="AU18" s="228">
        <v>3082.0369999999998</v>
      </c>
      <c r="AV18" s="228">
        <v>2146.3969999999999</v>
      </c>
      <c r="AW18" s="228">
        <v>2585.3980000000001</v>
      </c>
      <c r="AX18" s="228">
        <v>3263.4929999999999</v>
      </c>
      <c r="AY18" s="228">
        <v>847.74</v>
      </c>
      <c r="AZ18" s="228">
        <v>3770.4369999999999</v>
      </c>
      <c r="BA18" s="228">
        <v>1713.2339999999999</v>
      </c>
      <c r="BB18" s="228">
        <v>1130.979</v>
      </c>
      <c r="BC18" s="265"/>
      <c r="BD18" s="265"/>
      <c r="BE18" s="265"/>
      <c r="BF18" s="265"/>
      <c r="BG18" s="265"/>
      <c r="BH18" s="265"/>
      <c r="BI18" s="265"/>
      <c r="BJ18" s="265"/>
      <c r="BK18" s="265"/>
      <c r="BL18" s="265"/>
      <c r="BM18" s="265"/>
      <c r="BN18" s="265"/>
      <c r="BO18" s="265"/>
      <c r="BP18" s="265"/>
      <c r="BQ18" s="265"/>
      <c r="BR18" s="265"/>
      <c r="BS18" s="265"/>
      <c r="BT18" s="265"/>
      <c r="BU18" s="265"/>
      <c r="BV18" s="265"/>
      <c r="BW18" s="265"/>
      <c r="BX18" s="265"/>
      <c r="BY18" s="265"/>
      <c r="BZ18" s="265"/>
      <c r="CA18" s="265"/>
      <c r="CB18" s="265"/>
      <c r="CC18" s="265"/>
      <c r="CD18" s="265"/>
      <c r="CE18" s="265"/>
      <c r="CF18" s="265"/>
      <c r="CG18" s="265"/>
      <c r="CH18" s="265"/>
      <c r="CI18" s="265"/>
      <c r="CJ18" s="265"/>
      <c r="CK18" s="265"/>
      <c r="CL18" s="265"/>
      <c r="CM18" s="265"/>
      <c r="CN18" s="265"/>
      <c r="CO18" s="265"/>
      <c r="CP18" s="265"/>
      <c r="CQ18" s="265"/>
      <c r="CR18" s="265"/>
      <c r="CS18" s="265"/>
      <c r="CT18" s="265"/>
      <c r="CU18" s="265"/>
      <c r="CV18" s="265"/>
      <c r="CW18" s="265"/>
      <c r="CX18" s="265"/>
      <c r="CY18" s="265"/>
      <c r="CZ18" s="265"/>
      <c r="DA18" s="265"/>
      <c r="DB18" s="265"/>
      <c r="DC18" s="265"/>
      <c r="DD18" s="265"/>
      <c r="DE18" s="265"/>
      <c r="DF18" s="265"/>
      <c r="DG18" s="265"/>
      <c r="DH18" s="265"/>
      <c r="DI18" s="265"/>
      <c r="DJ18" s="265"/>
      <c r="DK18" s="265"/>
      <c r="DL18" s="265"/>
      <c r="DM18" s="265"/>
      <c r="DN18" s="265"/>
      <c r="DO18" s="265"/>
      <c r="DP18" s="265"/>
      <c r="DQ18" s="265"/>
      <c r="DR18" s="265"/>
      <c r="DS18" s="265"/>
      <c r="DT18" s="265"/>
      <c r="DU18" s="265"/>
      <c r="DV18" s="265"/>
      <c r="DW18" s="265"/>
      <c r="DX18" s="265"/>
      <c r="DY18" s="265"/>
      <c r="DZ18" s="265"/>
      <c r="EA18" s="265"/>
      <c r="EB18" s="265"/>
      <c r="EC18" s="265"/>
      <c r="ED18" s="265"/>
    </row>
    <row r="19" spans="1:134" ht="15" x14ac:dyDescent="0.25">
      <c r="A19" s="229"/>
      <c r="B19" s="210" t="b">
        <v>1</v>
      </c>
      <c r="C19" s="210" t="b">
        <v>1</v>
      </c>
      <c r="D19" s="210" t="b">
        <v>1</v>
      </c>
      <c r="E19" s="211"/>
      <c r="F19" s="211"/>
      <c r="G19" s="211"/>
      <c r="H19" s="211"/>
      <c r="I19" s="211"/>
      <c r="J19" s="211"/>
      <c r="K19" s="211"/>
      <c r="L19" s="211"/>
      <c r="M19" s="211"/>
      <c r="N19" s="211"/>
      <c r="O19" s="211"/>
      <c r="P19" s="211"/>
      <c r="Q19" s="211"/>
      <c r="R19" s="211"/>
      <c r="S19" s="211"/>
      <c r="T19" s="212"/>
      <c r="U19" s="224">
        <f t="shared" si="0"/>
        <v>45108</v>
      </c>
      <c r="V19" s="225">
        <v>285.62</v>
      </c>
      <c r="W19" s="226">
        <v>1372.92</v>
      </c>
      <c r="X19" s="227">
        <v>708.98</v>
      </c>
      <c r="Y19" s="228">
        <v>405.74200000000002</v>
      </c>
      <c r="Z19" s="228">
        <v>2013.47</v>
      </c>
      <c r="AA19" s="228">
        <v>277.10599999999999</v>
      </c>
      <c r="AB19" s="228">
        <v>4040.77</v>
      </c>
      <c r="AC19" s="228">
        <v>1229.3340000000001</v>
      </c>
      <c r="AD19" s="228">
        <v>1728.5509999999999</v>
      </c>
      <c r="AE19" s="228">
        <v>1466.5909999999999</v>
      </c>
      <c r="AF19" s="228">
        <v>1910.327</v>
      </c>
      <c r="AG19" s="228">
        <v>255.50899999999999</v>
      </c>
      <c r="AH19" s="228">
        <v>317.31200000000001</v>
      </c>
      <c r="AI19" s="228">
        <v>4.3979999999999997</v>
      </c>
      <c r="AJ19" s="228">
        <v>550.30700000000002</v>
      </c>
      <c r="AK19" s="228">
        <v>415.41300000000001</v>
      </c>
      <c r="AL19" s="228">
        <v>1496.617</v>
      </c>
      <c r="AM19" s="228">
        <v>448.60899999999998</v>
      </c>
      <c r="AN19" s="228">
        <v>302.78800000000001</v>
      </c>
      <c r="AO19" s="228">
        <v>1981.8630000000001</v>
      </c>
      <c r="AP19" s="228">
        <v>1503.76</v>
      </c>
      <c r="AQ19" s="228">
        <v>848.20600000000002</v>
      </c>
      <c r="AR19" s="228">
        <v>3836.29</v>
      </c>
      <c r="AS19" s="228">
        <v>54.658000000000001</v>
      </c>
      <c r="AT19" s="228">
        <v>268.73200000000003</v>
      </c>
      <c r="AU19" s="228">
        <v>1080.9739999999999</v>
      </c>
      <c r="AV19" s="228">
        <v>817.23299999999995</v>
      </c>
      <c r="AW19" s="228">
        <v>801.49199999999996</v>
      </c>
      <c r="AX19" s="228">
        <v>1161.5119999999999</v>
      </c>
      <c r="AY19" s="228">
        <v>208.40700000000001</v>
      </c>
      <c r="AZ19" s="228">
        <v>2369.087</v>
      </c>
      <c r="BA19" s="228">
        <v>443.399</v>
      </c>
      <c r="BB19" s="228">
        <v>301.137</v>
      </c>
      <c r="BC19" s="265"/>
      <c r="BD19" s="265"/>
      <c r="BE19" s="265"/>
      <c r="BF19" s="265"/>
      <c r="BG19" s="265"/>
      <c r="BH19" s="265"/>
      <c r="BI19" s="265"/>
      <c r="BJ19" s="265"/>
      <c r="BK19" s="265"/>
      <c r="BL19" s="265"/>
      <c r="BM19" s="265"/>
      <c r="BN19" s="265"/>
      <c r="BO19" s="265"/>
      <c r="BP19" s="265"/>
      <c r="BQ19" s="265"/>
      <c r="BR19" s="265"/>
      <c r="BS19" s="265"/>
      <c r="BT19" s="265"/>
      <c r="BU19" s="265"/>
      <c r="BV19" s="265"/>
      <c r="BW19" s="265"/>
      <c r="BX19" s="265"/>
      <c r="BY19" s="265"/>
      <c r="BZ19" s="265"/>
      <c r="CA19" s="265"/>
      <c r="CB19" s="265"/>
      <c r="CC19" s="265"/>
      <c r="CD19" s="265"/>
      <c r="CE19" s="265"/>
      <c r="CF19" s="265"/>
      <c r="CG19" s="265"/>
      <c r="CH19" s="265"/>
      <c r="CI19" s="265"/>
      <c r="CJ19" s="265"/>
      <c r="CK19" s="265"/>
      <c r="CL19" s="265"/>
      <c r="CM19" s="265"/>
      <c r="CN19" s="265"/>
      <c r="CO19" s="265"/>
      <c r="CP19" s="265"/>
      <c r="CQ19" s="265"/>
      <c r="CR19" s="265"/>
      <c r="CS19" s="265"/>
      <c r="CT19" s="265"/>
      <c r="CU19" s="265"/>
      <c r="CV19" s="265"/>
      <c r="CW19" s="265"/>
      <c r="CX19" s="265"/>
      <c r="CY19" s="265"/>
      <c r="CZ19" s="265"/>
      <c r="DA19" s="265"/>
      <c r="DB19" s="265"/>
      <c r="DC19" s="265"/>
      <c r="DD19" s="265"/>
      <c r="DE19" s="265"/>
      <c r="DF19" s="265"/>
      <c r="DG19" s="265"/>
      <c r="DH19" s="265"/>
      <c r="DI19" s="265"/>
      <c r="DJ19" s="265"/>
      <c r="DK19" s="265"/>
      <c r="DL19" s="265"/>
      <c r="DM19" s="265"/>
      <c r="DN19" s="265"/>
      <c r="DO19" s="265"/>
      <c r="DP19" s="265"/>
      <c r="DQ19" s="265"/>
      <c r="DR19" s="265"/>
      <c r="DS19" s="265"/>
      <c r="DT19" s="265"/>
      <c r="DU19" s="265"/>
      <c r="DV19" s="265"/>
      <c r="DW19" s="265"/>
      <c r="DX19" s="265"/>
      <c r="DY19" s="265"/>
      <c r="DZ19" s="265"/>
      <c r="EA19" s="265"/>
      <c r="EB19" s="265"/>
      <c r="EC19" s="265"/>
      <c r="ED19" s="265"/>
    </row>
    <row r="20" spans="1:134" ht="15" x14ac:dyDescent="0.25">
      <c r="A20" s="229"/>
      <c r="B20" s="210" t="b">
        <v>1</v>
      </c>
      <c r="C20" s="210" t="b">
        <v>1</v>
      </c>
      <c r="D20" s="210" t="b">
        <v>1</v>
      </c>
      <c r="E20" s="211"/>
      <c r="F20" s="211"/>
      <c r="G20" s="211"/>
      <c r="H20" s="211"/>
      <c r="I20" s="211"/>
      <c r="J20" s="211"/>
      <c r="K20" s="211"/>
      <c r="L20" s="211"/>
      <c r="M20" s="211"/>
      <c r="N20" s="211"/>
      <c r="O20" s="211"/>
      <c r="P20" s="211"/>
      <c r="Q20" s="211"/>
      <c r="R20" s="211"/>
      <c r="S20" s="211"/>
      <c r="T20" s="212"/>
      <c r="U20" s="224">
        <f t="shared" si="0"/>
        <v>45139</v>
      </c>
      <c r="V20" s="225">
        <v>197.7</v>
      </c>
      <c r="W20" s="226">
        <v>509.85</v>
      </c>
      <c r="X20" s="227">
        <v>361.01</v>
      </c>
      <c r="Y20" s="228">
        <v>258.12299999999999</v>
      </c>
      <c r="Z20" s="228">
        <v>691.04300000000001</v>
      </c>
      <c r="AA20" s="228">
        <v>134.09700000000001</v>
      </c>
      <c r="AB20" s="228">
        <v>1078.463</v>
      </c>
      <c r="AC20" s="228">
        <v>339.584</v>
      </c>
      <c r="AD20" s="228">
        <v>815.79300000000001</v>
      </c>
      <c r="AE20" s="228">
        <v>515.125</v>
      </c>
      <c r="AF20" s="228">
        <v>735.53200000000004</v>
      </c>
      <c r="AG20" s="228">
        <v>141.6</v>
      </c>
      <c r="AH20" s="228">
        <v>224.73400000000001</v>
      </c>
      <c r="AI20" s="228">
        <v>37.045000000000002</v>
      </c>
      <c r="AJ20" s="228">
        <v>213.18799999999999</v>
      </c>
      <c r="AK20" s="228">
        <v>198.68899999999999</v>
      </c>
      <c r="AL20" s="228">
        <v>493.14800000000002</v>
      </c>
      <c r="AM20" s="228">
        <v>253.51900000000001</v>
      </c>
      <c r="AN20" s="228">
        <v>247.26300000000001</v>
      </c>
      <c r="AO20" s="228">
        <v>575.08699999999999</v>
      </c>
      <c r="AP20" s="228">
        <v>418.69400000000002</v>
      </c>
      <c r="AQ20" s="228">
        <v>377.00599999999997</v>
      </c>
      <c r="AR20" s="228">
        <v>882.83199999999999</v>
      </c>
      <c r="AS20" s="228">
        <v>98.566999999999993</v>
      </c>
      <c r="AT20" s="228">
        <v>200.578</v>
      </c>
      <c r="AU20" s="228">
        <v>437.03899999999999</v>
      </c>
      <c r="AV20" s="228">
        <v>258.024</v>
      </c>
      <c r="AW20" s="228">
        <v>334.46</v>
      </c>
      <c r="AX20" s="228">
        <v>476.84300000000002</v>
      </c>
      <c r="AY20" s="228">
        <v>107.782</v>
      </c>
      <c r="AZ20" s="228">
        <v>600.94600000000003</v>
      </c>
      <c r="BA20" s="228">
        <v>181.29400000000001</v>
      </c>
      <c r="BB20" s="228">
        <v>136.429</v>
      </c>
      <c r="BC20" s="265"/>
      <c r="BD20" s="265"/>
      <c r="BE20" s="265"/>
      <c r="BF20" s="265"/>
      <c r="BG20" s="265"/>
      <c r="BH20" s="265"/>
      <c r="BI20" s="265"/>
      <c r="BJ20" s="265"/>
      <c r="BK20" s="265"/>
      <c r="BL20" s="265"/>
      <c r="BM20" s="265"/>
      <c r="BN20" s="265"/>
      <c r="BO20" s="265"/>
      <c r="BP20" s="265"/>
      <c r="BQ20" s="265"/>
      <c r="BR20" s="265"/>
      <c r="BS20" s="265"/>
      <c r="BT20" s="265"/>
      <c r="BU20" s="265"/>
      <c r="BV20" s="265"/>
      <c r="BW20" s="265"/>
      <c r="BX20" s="265"/>
      <c r="BY20" s="265"/>
      <c r="BZ20" s="265"/>
      <c r="CA20" s="265"/>
      <c r="CB20" s="265"/>
      <c r="CC20" s="265"/>
      <c r="CD20" s="265"/>
      <c r="CE20" s="265"/>
      <c r="CF20" s="265"/>
      <c r="CG20" s="265"/>
      <c r="CH20" s="265"/>
      <c r="CI20" s="265"/>
      <c r="CJ20" s="265"/>
      <c r="CK20" s="265"/>
      <c r="CL20" s="265"/>
      <c r="CM20" s="265"/>
      <c r="CN20" s="265"/>
      <c r="CO20" s="265"/>
      <c r="CP20" s="265"/>
      <c r="CQ20" s="265"/>
      <c r="CR20" s="265"/>
      <c r="CS20" s="265"/>
      <c r="CT20" s="265"/>
      <c r="CU20" s="265"/>
      <c r="CV20" s="265"/>
      <c r="CW20" s="265"/>
      <c r="CX20" s="265"/>
      <c r="CY20" s="265"/>
      <c r="CZ20" s="265"/>
      <c r="DA20" s="265"/>
      <c r="DB20" s="265"/>
      <c r="DC20" s="265"/>
      <c r="DD20" s="265"/>
      <c r="DE20" s="265"/>
      <c r="DF20" s="265"/>
      <c r="DG20" s="265"/>
      <c r="DH20" s="265"/>
      <c r="DI20" s="265"/>
      <c r="DJ20" s="265"/>
      <c r="DK20" s="265"/>
      <c r="DL20" s="265"/>
      <c r="DM20" s="265"/>
      <c r="DN20" s="265"/>
      <c r="DO20" s="265"/>
      <c r="DP20" s="265"/>
      <c r="DQ20" s="265"/>
      <c r="DR20" s="265"/>
      <c r="DS20" s="265"/>
      <c r="DT20" s="265"/>
      <c r="DU20" s="265"/>
      <c r="DV20" s="265"/>
      <c r="DW20" s="265"/>
      <c r="DX20" s="265"/>
      <c r="DY20" s="265"/>
      <c r="DZ20" s="265"/>
      <c r="EA20" s="265"/>
      <c r="EB20" s="265"/>
      <c r="EC20" s="265"/>
      <c r="ED20" s="265"/>
    </row>
    <row r="21" spans="1:134" ht="15" x14ac:dyDescent="0.25">
      <c r="A21" s="229"/>
      <c r="B21" s="210" t="b">
        <v>1</v>
      </c>
      <c r="C21" s="210" t="b">
        <v>1</v>
      </c>
      <c r="D21" s="210" t="b">
        <v>1</v>
      </c>
      <c r="E21" s="211"/>
      <c r="F21" s="211"/>
      <c r="G21" s="211"/>
      <c r="H21" s="211"/>
      <c r="I21" s="211"/>
      <c r="J21" s="211"/>
      <c r="K21" s="211"/>
      <c r="L21" s="211"/>
      <c r="M21" s="211"/>
      <c r="N21" s="211"/>
      <c r="O21" s="211"/>
      <c r="P21" s="211"/>
      <c r="Q21" s="211"/>
      <c r="R21" s="211"/>
      <c r="S21" s="211"/>
      <c r="T21" s="212"/>
      <c r="U21" s="224">
        <f t="shared" si="0"/>
        <v>45170</v>
      </c>
      <c r="V21" s="225">
        <v>220.28</v>
      </c>
      <c r="W21" s="226">
        <v>423.19</v>
      </c>
      <c r="X21" s="227">
        <v>312.01</v>
      </c>
      <c r="Y21" s="228">
        <v>306.72500000000002</v>
      </c>
      <c r="Z21" s="228">
        <v>624.02700000000004</v>
      </c>
      <c r="AA21" s="228">
        <v>253.21899999999999</v>
      </c>
      <c r="AB21" s="228">
        <v>567.65899999999999</v>
      </c>
      <c r="AC21" s="228">
        <v>343.42200000000003</v>
      </c>
      <c r="AD21" s="228">
        <v>736.41200000000003</v>
      </c>
      <c r="AE21" s="228">
        <v>382.90499999999997</v>
      </c>
      <c r="AF21" s="228">
        <v>501.48099999999999</v>
      </c>
      <c r="AG21" s="228">
        <v>234.18799999999999</v>
      </c>
      <c r="AH21" s="228">
        <v>214.31399999999999</v>
      </c>
      <c r="AI21" s="228">
        <v>193.828</v>
      </c>
      <c r="AJ21" s="228">
        <v>406.608</v>
      </c>
      <c r="AK21" s="228">
        <v>325.58600000000001</v>
      </c>
      <c r="AL21" s="228">
        <v>385</v>
      </c>
      <c r="AM21" s="228">
        <v>308.358</v>
      </c>
      <c r="AN21" s="228">
        <v>324.226</v>
      </c>
      <c r="AO21" s="228">
        <v>433.99400000000003</v>
      </c>
      <c r="AP21" s="228">
        <v>289.76299999999998</v>
      </c>
      <c r="AQ21" s="228">
        <v>270.52999999999997</v>
      </c>
      <c r="AR21" s="228">
        <v>535.98699999999997</v>
      </c>
      <c r="AS21" s="228">
        <v>138.42099999999999</v>
      </c>
      <c r="AT21" s="228">
        <v>453.18099999999998</v>
      </c>
      <c r="AU21" s="228">
        <v>452.988</v>
      </c>
      <c r="AV21" s="228">
        <v>249.44399999999999</v>
      </c>
      <c r="AW21" s="228">
        <v>367.57</v>
      </c>
      <c r="AX21" s="228">
        <v>355.911</v>
      </c>
      <c r="AY21" s="228">
        <v>133.40899999999999</v>
      </c>
      <c r="AZ21" s="228">
        <v>384.11399999999998</v>
      </c>
      <c r="BA21" s="228">
        <v>207.00399999999999</v>
      </c>
      <c r="BB21" s="228">
        <v>203.23599999999999</v>
      </c>
      <c r="BC21" s="265"/>
      <c r="BD21" s="265"/>
      <c r="BE21" s="265"/>
      <c r="BF21" s="265"/>
      <c r="BG21" s="265"/>
      <c r="BH21" s="265"/>
      <c r="BI21" s="265"/>
      <c r="BJ21" s="265"/>
      <c r="BK21" s="265"/>
      <c r="BL21" s="265"/>
      <c r="BM21" s="265"/>
      <c r="BN21" s="265"/>
      <c r="BO21" s="265"/>
      <c r="BP21" s="265"/>
      <c r="BQ21" s="265"/>
      <c r="BR21" s="265"/>
      <c r="BS21" s="265"/>
      <c r="BT21" s="265"/>
      <c r="BU21" s="265"/>
      <c r="BV21" s="265"/>
      <c r="BW21" s="265"/>
      <c r="BX21" s="265"/>
      <c r="BY21" s="265"/>
      <c r="BZ21" s="265"/>
      <c r="CA21" s="265"/>
      <c r="CB21" s="265"/>
      <c r="CC21" s="265"/>
      <c r="CD21" s="265"/>
      <c r="CE21" s="265"/>
      <c r="CF21" s="265"/>
      <c r="CG21" s="265"/>
      <c r="CH21" s="265"/>
      <c r="CI21" s="265"/>
      <c r="CJ21" s="265"/>
      <c r="CK21" s="265"/>
      <c r="CL21" s="265"/>
      <c r="CM21" s="265"/>
      <c r="CN21" s="265"/>
      <c r="CO21" s="265"/>
      <c r="CP21" s="265"/>
      <c r="CQ21" s="265"/>
      <c r="CR21" s="265"/>
      <c r="CS21" s="265"/>
      <c r="CT21" s="265"/>
      <c r="CU21" s="265"/>
      <c r="CV21" s="265"/>
      <c r="CW21" s="265"/>
      <c r="CX21" s="265"/>
      <c r="CY21" s="265"/>
      <c r="CZ21" s="265"/>
      <c r="DA21" s="265"/>
      <c r="DB21" s="265"/>
      <c r="DC21" s="265"/>
      <c r="DD21" s="265"/>
      <c r="DE21" s="265"/>
      <c r="DF21" s="265"/>
      <c r="DG21" s="265"/>
      <c r="DH21" s="265"/>
      <c r="DI21" s="265"/>
      <c r="DJ21" s="265"/>
      <c r="DK21" s="265"/>
      <c r="DL21" s="265"/>
      <c r="DM21" s="265"/>
      <c r="DN21" s="265"/>
      <c r="DO21" s="265"/>
      <c r="DP21" s="265"/>
      <c r="DQ21" s="265"/>
      <c r="DR21" s="265"/>
      <c r="DS21" s="265"/>
      <c r="DT21" s="265"/>
      <c r="DU21" s="265"/>
      <c r="DV21" s="265"/>
      <c r="DW21" s="265"/>
      <c r="DX21" s="265"/>
      <c r="DY21" s="265"/>
      <c r="DZ21" s="265"/>
      <c r="EA21" s="265"/>
      <c r="EB21" s="265"/>
      <c r="EC21" s="265"/>
      <c r="ED21" s="265"/>
    </row>
    <row r="22" spans="1:134" ht="15" x14ac:dyDescent="0.25">
      <c r="A22" s="229"/>
      <c r="B22" s="210" t="b">
        <v>1</v>
      </c>
      <c r="C22" s="210" t="b">
        <v>1</v>
      </c>
      <c r="D22" s="210" t="b">
        <v>1</v>
      </c>
      <c r="E22" s="211"/>
      <c r="F22" s="211"/>
      <c r="G22" s="211"/>
      <c r="H22" s="211"/>
      <c r="I22" s="211"/>
      <c r="J22" s="211"/>
      <c r="K22" s="211"/>
      <c r="L22" s="211"/>
      <c r="M22" s="211"/>
      <c r="N22" s="211"/>
      <c r="O22" s="211"/>
      <c r="P22" s="211"/>
      <c r="Q22" s="211"/>
      <c r="R22" s="211"/>
      <c r="S22" s="211"/>
      <c r="T22" s="212"/>
      <c r="U22" s="224">
        <f t="shared" si="0"/>
        <v>45200</v>
      </c>
      <c r="V22" s="225">
        <v>354.39</v>
      </c>
      <c r="W22" s="226">
        <v>519.59</v>
      </c>
      <c r="X22" s="227">
        <v>417.01</v>
      </c>
      <c r="Y22" s="228">
        <v>276.47800000000001</v>
      </c>
      <c r="Z22" s="228">
        <v>568.029</v>
      </c>
      <c r="AA22" s="228">
        <v>403.447</v>
      </c>
      <c r="AB22" s="228">
        <v>598.221</v>
      </c>
      <c r="AC22" s="228">
        <v>515.99699999999996</v>
      </c>
      <c r="AD22" s="228">
        <v>891.85199999999998</v>
      </c>
      <c r="AE22" s="228">
        <v>482.60300000000001</v>
      </c>
      <c r="AF22" s="228">
        <v>371.226</v>
      </c>
      <c r="AG22" s="228">
        <v>401.54599999999999</v>
      </c>
      <c r="AH22" s="228">
        <v>258.04199999999997</v>
      </c>
      <c r="AI22" s="228">
        <v>312.613</v>
      </c>
      <c r="AJ22" s="228">
        <v>323.32900000000001</v>
      </c>
      <c r="AK22" s="228">
        <v>500.89299999999997</v>
      </c>
      <c r="AL22" s="228">
        <v>610.69299999999998</v>
      </c>
      <c r="AM22" s="228">
        <v>1052.0450000000001</v>
      </c>
      <c r="AN22" s="228">
        <v>507.57799999999997</v>
      </c>
      <c r="AO22" s="228">
        <v>420.54</v>
      </c>
      <c r="AP22" s="228">
        <v>364.38099999999997</v>
      </c>
      <c r="AQ22" s="228">
        <v>429.27699999999999</v>
      </c>
      <c r="AR22" s="228">
        <v>603.96600000000001</v>
      </c>
      <c r="AS22" s="228">
        <v>216.589</v>
      </c>
      <c r="AT22" s="228">
        <v>558.76700000000005</v>
      </c>
      <c r="AU22" s="228">
        <v>670.11900000000003</v>
      </c>
      <c r="AV22" s="228">
        <v>372.63400000000001</v>
      </c>
      <c r="AW22" s="228">
        <v>473.18799999999999</v>
      </c>
      <c r="AX22" s="228">
        <v>535.11099999999999</v>
      </c>
      <c r="AY22" s="228">
        <v>325.38099999999997</v>
      </c>
      <c r="AZ22" s="228">
        <v>417.68099999999998</v>
      </c>
      <c r="BA22" s="228">
        <v>265.899</v>
      </c>
      <c r="BB22" s="228">
        <v>403.78100000000001</v>
      </c>
      <c r="BC22" s="265"/>
      <c r="BD22" s="265"/>
      <c r="BE22" s="265"/>
      <c r="BF22" s="265"/>
      <c r="BG22" s="265"/>
      <c r="BH22" s="265"/>
      <c r="BI22" s="265"/>
      <c r="BJ22" s="265"/>
      <c r="BK22" s="265"/>
      <c r="BL22" s="265"/>
      <c r="BM22" s="265"/>
      <c r="BN22" s="265"/>
      <c r="BO22" s="265"/>
      <c r="BP22" s="265"/>
      <c r="BQ22" s="265"/>
      <c r="BR22" s="265"/>
      <c r="BS22" s="265"/>
      <c r="BT22" s="265"/>
      <c r="BU22" s="265"/>
      <c r="BV22" s="265"/>
      <c r="BW22" s="265"/>
      <c r="BX22" s="265"/>
      <c r="BY22" s="265"/>
      <c r="BZ22" s="265"/>
      <c r="CA22" s="265"/>
      <c r="CB22" s="265"/>
      <c r="CC22" s="265"/>
      <c r="CD22" s="265"/>
      <c r="CE22" s="265"/>
      <c r="CF22" s="265"/>
      <c r="CG22" s="265"/>
      <c r="CH22" s="265"/>
      <c r="CI22" s="265"/>
      <c r="CJ22" s="265"/>
      <c r="CK22" s="265"/>
      <c r="CL22" s="265"/>
      <c r="CM22" s="265"/>
      <c r="CN22" s="265"/>
      <c r="CO22" s="265"/>
      <c r="CP22" s="265"/>
      <c r="CQ22" s="265"/>
      <c r="CR22" s="265"/>
      <c r="CS22" s="265"/>
      <c r="CT22" s="265"/>
      <c r="CU22" s="265"/>
      <c r="CV22" s="265"/>
      <c r="CW22" s="265"/>
      <c r="CX22" s="265"/>
      <c r="CY22" s="265"/>
      <c r="CZ22" s="265"/>
      <c r="DA22" s="265"/>
      <c r="DB22" s="265"/>
      <c r="DC22" s="265"/>
      <c r="DD22" s="265"/>
      <c r="DE22" s="265"/>
      <c r="DF22" s="265"/>
      <c r="DG22" s="265"/>
      <c r="DH22" s="265"/>
      <c r="DI22" s="265"/>
      <c r="DJ22" s="265"/>
      <c r="DK22" s="265"/>
      <c r="DL22" s="265"/>
      <c r="DM22" s="265"/>
      <c r="DN22" s="265"/>
      <c r="DO22" s="265"/>
      <c r="DP22" s="265"/>
      <c r="DQ22" s="265"/>
      <c r="DR22" s="265"/>
      <c r="DS22" s="265"/>
      <c r="DT22" s="265"/>
      <c r="DU22" s="265"/>
      <c r="DV22" s="265"/>
      <c r="DW22" s="265"/>
      <c r="DX22" s="265"/>
      <c r="DY22" s="265"/>
      <c r="DZ22" s="265"/>
      <c r="EA22" s="265"/>
      <c r="EB22" s="265"/>
      <c r="EC22" s="265"/>
      <c r="ED22" s="265"/>
    </row>
    <row r="23" spans="1:134" ht="15" x14ac:dyDescent="0.25">
      <c r="A23" s="229"/>
      <c r="B23" s="210" t="b">
        <v>1</v>
      </c>
      <c r="C23" s="210" t="b">
        <v>1</v>
      </c>
      <c r="D23" s="210" t="b">
        <v>1</v>
      </c>
      <c r="E23" s="211"/>
      <c r="F23" s="211"/>
      <c r="G23" s="211"/>
      <c r="H23" s="211"/>
      <c r="I23" s="211"/>
      <c r="J23" s="211"/>
      <c r="K23" s="211"/>
      <c r="L23" s="211"/>
      <c r="M23" s="211"/>
      <c r="N23" s="211"/>
      <c r="O23" s="211"/>
      <c r="P23" s="211"/>
      <c r="Q23" s="211"/>
      <c r="R23" s="211"/>
      <c r="S23" s="211"/>
      <c r="T23" s="212"/>
      <c r="U23" s="224">
        <f t="shared" si="0"/>
        <v>45231</v>
      </c>
      <c r="V23" s="225">
        <v>435.65</v>
      </c>
      <c r="W23" s="226">
        <v>457.15</v>
      </c>
      <c r="X23" s="227">
        <v>445.55</v>
      </c>
      <c r="Y23" s="228">
        <v>349.72899999999998</v>
      </c>
      <c r="Z23" s="228">
        <v>554.75</v>
      </c>
      <c r="AA23" s="228">
        <v>433.923</v>
      </c>
      <c r="AB23" s="228">
        <v>542.45799999999997</v>
      </c>
      <c r="AC23" s="228">
        <v>539.35599999999999</v>
      </c>
      <c r="AD23" s="228">
        <v>626.18200000000002</v>
      </c>
      <c r="AE23" s="228">
        <v>585.03899999999999</v>
      </c>
      <c r="AF23" s="228">
        <v>383.291</v>
      </c>
      <c r="AG23" s="228">
        <v>405.661</v>
      </c>
      <c r="AH23" s="228">
        <v>340.94799999999998</v>
      </c>
      <c r="AI23" s="228">
        <v>322.041</v>
      </c>
      <c r="AJ23" s="228">
        <v>362.87599999999998</v>
      </c>
      <c r="AK23" s="228">
        <v>612.37800000000004</v>
      </c>
      <c r="AL23" s="228">
        <v>575.73699999999997</v>
      </c>
      <c r="AM23" s="228">
        <v>582.19000000000005</v>
      </c>
      <c r="AN23" s="228">
        <v>464.69600000000003</v>
      </c>
      <c r="AO23" s="228">
        <v>445.60899999999998</v>
      </c>
      <c r="AP23" s="228">
        <v>431.15199999999999</v>
      </c>
      <c r="AQ23" s="228">
        <v>451.214</v>
      </c>
      <c r="AR23" s="228">
        <v>580.52599999999995</v>
      </c>
      <c r="AS23" s="228">
        <v>284.73599999999999</v>
      </c>
      <c r="AT23" s="228">
        <v>477.73500000000001</v>
      </c>
      <c r="AU23" s="228">
        <v>486.315</v>
      </c>
      <c r="AV23" s="228">
        <v>392.68799999999999</v>
      </c>
      <c r="AW23" s="228">
        <v>450.613</v>
      </c>
      <c r="AX23" s="228">
        <v>481.03</v>
      </c>
      <c r="AY23" s="228">
        <v>342.34800000000001</v>
      </c>
      <c r="AZ23" s="228">
        <v>462.94600000000003</v>
      </c>
      <c r="BA23" s="228">
        <v>355.24599999999998</v>
      </c>
      <c r="BB23" s="228">
        <v>424.18200000000002</v>
      </c>
      <c r="BC23" s="265"/>
      <c r="BD23" s="265"/>
      <c r="BE23" s="265"/>
      <c r="BF23" s="265"/>
      <c r="BG23" s="265"/>
      <c r="BH23" s="265"/>
      <c r="BI23" s="265"/>
      <c r="BJ23" s="265"/>
      <c r="BK23" s="265"/>
      <c r="BL23" s="265"/>
      <c r="BM23" s="265"/>
      <c r="BN23" s="265"/>
      <c r="BO23" s="265"/>
      <c r="BP23" s="265"/>
      <c r="BQ23" s="265"/>
      <c r="BR23" s="265"/>
      <c r="BS23" s="265"/>
      <c r="BT23" s="265"/>
      <c r="BU23" s="265"/>
      <c r="BV23" s="265"/>
      <c r="BW23" s="265"/>
      <c r="BX23" s="265"/>
      <c r="BY23" s="265"/>
      <c r="BZ23" s="265"/>
      <c r="CA23" s="265"/>
      <c r="CB23" s="265"/>
      <c r="CC23" s="265"/>
      <c r="CD23" s="265"/>
      <c r="CE23" s="265"/>
      <c r="CF23" s="265"/>
      <c r="CG23" s="265"/>
      <c r="CH23" s="265"/>
      <c r="CI23" s="265"/>
      <c r="CJ23" s="265"/>
      <c r="CK23" s="265"/>
      <c r="CL23" s="265"/>
      <c r="CM23" s="265"/>
      <c r="CN23" s="265"/>
      <c r="CO23" s="265"/>
      <c r="CP23" s="265"/>
      <c r="CQ23" s="265"/>
      <c r="CR23" s="265"/>
      <c r="CS23" s="265"/>
      <c r="CT23" s="265"/>
      <c r="CU23" s="265"/>
      <c r="CV23" s="265"/>
      <c r="CW23" s="265"/>
      <c r="CX23" s="265"/>
      <c r="CY23" s="265"/>
      <c r="CZ23" s="265"/>
      <c r="DA23" s="265"/>
      <c r="DB23" s="265"/>
      <c r="DC23" s="265"/>
      <c r="DD23" s="265"/>
      <c r="DE23" s="265"/>
      <c r="DF23" s="265"/>
      <c r="DG23" s="265"/>
      <c r="DH23" s="265"/>
      <c r="DI23" s="265"/>
      <c r="DJ23" s="265"/>
      <c r="DK23" s="265"/>
      <c r="DL23" s="265"/>
      <c r="DM23" s="265"/>
      <c r="DN23" s="265"/>
      <c r="DO23" s="265"/>
      <c r="DP23" s="265"/>
      <c r="DQ23" s="265"/>
      <c r="DR23" s="265"/>
      <c r="DS23" s="265"/>
      <c r="DT23" s="265"/>
      <c r="DU23" s="265"/>
      <c r="DV23" s="265"/>
      <c r="DW23" s="265"/>
      <c r="DX23" s="265"/>
      <c r="DY23" s="265"/>
      <c r="DZ23" s="265"/>
      <c r="EA23" s="265"/>
      <c r="EB23" s="265"/>
      <c r="EC23" s="265"/>
      <c r="ED23" s="265"/>
    </row>
    <row r="24" spans="1:134" ht="15" x14ac:dyDescent="0.25">
      <c r="A24" s="229"/>
      <c r="B24" s="210" t="b">
        <v>1</v>
      </c>
      <c r="C24" s="210" t="b">
        <v>1</v>
      </c>
      <c r="D24" s="210" t="b">
        <v>1</v>
      </c>
      <c r="E24" s="211"/>
      <c r="F24" s="211"/>
      <c r="G24" s="211"/>
      <c r="H24" s="211"/>
      <c r="I24" s="211"/>
      <c r="J24" s="211"/>
      <c r="K24" s="211"/>
      <c r="L24" s="211"/>
      <c r="M24" s="211"/>
      <c r="N24" s="211"/>
      <c r="O24" s="211"/>
      <c r="P24" s="211"/>
      <c r="Q24" s="211"/>
      <c r="R24" s="211"/>
      <c r="S24" s="211"/>
      <c r="T24" s="212"/>
      <c r="U24" s="224">
        <f t="shared" si="0"/>
        <v>45261</v>
      </c>
      <c r="V24" s="225">
        <v>351.78</v>
      </c>
      <c r="W24" s="226">
        <v>351.78</v>
      </c>
      <c r="X24" s="227">
        <v>351.78</v>
      </c>
      <c r="Y24" s="228">
        <v>294.02699999999999</v>
      </c>
      <c r="Z24" s="228">
        <v>412.04700000000003</v>
      </c>
      <c r="AA24" s="228">
        <v>328.35899999999998</v>
      </c>
      <c r="AB24" s="228">
        <v>460.29599999999999</v>
      </c>
      <c r="AC24" s="228">
        <v>469.90499999999997</v>
      </c>
      <c r="AD24" s="228">
        <v>442.74</v>
      </c>
      <c r="AE24" s="228">
        <v>431.10300000000001</v>
      </c>
      <c r="AF24" s="228">
        <v>330.83600000000001</v>
      </c>
      <c r="AG24" s="228">
        <v>304.733</v>
      </c>
      <c r="AH24" s="228">
        <v>300.649</v>
      </c>
      <c r="AI24" s="228">
        <v>258.66899999999998</v>
      </c>
      <c r="AJ24" s="228">
        <v>321.822</v>
      </c>
      <c r="AK24" s="228">
        <v>371.04300000000001</v>
      </c>
      <c r="AL24" s="228">
        <v>408.05399999999997</v>
      </c>
      <c r="AM24" s="228">
        <v>388.50099999999998</v>
      </c>
      <c r="AN24" s="228">
        <v>375.85500000000002</v>
      </c>
      <c r="AO24" s="228">
        <v>387.86200000000002</v>
      </c>
      <c r="AP24" s="228">
        <v>349.98700000000002</v>
      </c>
      <c r="AQ24" s="228">
        <v>385.19600000000003</v>
      </c>
      <c r="AR24" s="228">
        <v>440.35399999999998</v>
      </c>
      <c r="AS24" s="228">
        <v>268.91699999999997</v>
      </c>
      <c r="AT24" s="228">
        <v>326.38299999999998</v>
      </c>
      <c r="AU24" s="228">
        <v>373.36900000000003</v>
      </c>
      <c r="AV24" s="228">
        <v>318.21100000000001</v>
      </c>
      <c r="AW24" s="228">
        <v>370.33600000000001</v>
      </c>
      <c r="AX24" s="228">
        <v>405.14800000000002</v>
      </c>
      <c r="AY24" s="228">
        <v>269.666</v>
      </c>
      <c r="AZ24" s="228">
        <v>419.03100000000001</v>
      </c>
      <c r="BA24" s="228">
        <v>314.38200000000001</v>
      </c>
      <c r="BB24" s="228">
        <v>315.13499999999999</v>
      </c>
      <c r="BC24" s="265"/>
      <c r="BD24" s="265"/>
      <c r="BE24" s="265"/>
      <c r="BF24" s="265"/>
      <c r="BG24" s="265"/>
      <c r="BH24" s="265"/>
      <c r="BI24" s="265"/>
      <c r="BJ24" s="265"/>
      <c r="BK24" s="265"/>
      <c r="BL24" s="265"/>
      <c r="BM24" s="265"/>
      <c r="BN24" s="265"/>
      <c r="BO24" s="265"/>
      <c r="BP24" s="265"/>
      <c r="BQ24" s="265"/>
      <c r="BR24" s="265"/>
      <c r="BS24" s="265"/>
      <c r="BT24" s="265"/>
      <c r="BU24" s="265"/>
      <c r="BV24" s="265"/>
      <c r="BW24" s="265"/>
      <c r="BX24" s="265"/>
      <c r="BY24" s="265"/>
      <c r="BZ24" s="265"/>
      <c r="CA24" s="265"/>
      <c r="CB24" s="265"/>
      <c r="CC24" s="265"/>
      <c r="CD24" s="265"/>
      <c r="CE24" s="265"/>
      <c r="CF24" s="265"/>
      <c r="CG24" s="265"/>
      <c r="CH24" s="265"/>
      <c r="CI24" s="265"/>
      <c r="CJ24" s="265"/>
      <c r="CK24" s="265"/>
      <c r="CL24" s="265"/>
      <c r="CM24" s="265"/>
      <c r="CN24" s="265"/>
      <c r="CO24" s="265"/>
      <c r="CP24" s="265"/>
      <c r="CQ24" s="265"/>
      <c r="CR24" s="265"/>
      <c r="CS24" s="265"/>
      <c r="CT24" s="265"/>
      <c r="CU24" s="265"/>
      <c r="CV24" s="265"/>
      <c r="CW24" s="265"/>
      <c r="CX24" s="265"/>
      <c r="CY24" s="265"/>
      <c r="CZ24" s="265"/>
      <c r="DA24" s="265"/>
      <c r="DB24" s="265"/>
      <c r="DC24" s="265"/>
      <c r="DD24" s="265"/>
      <c r="DE24" s="265"/>
      <c r="DF24" s="265"/>
      <c r="DG24" s="265"/>
      <c r="DH24" s="265"/>
      <c r="DI24" s="265"/>
      <c r="DJ24" s="265"/>
      <c r="DK24" s="265"/>
      <c r="DL24" s="265"/>
      <c r="DM24" s="265"/>
      <c r="DN24" s="265"/>
      <c r="DO24" s="265"/>
      <c r="DP24" s="265"/>
      <c r="DQ24" s="265"/>
      <c r="DR24" s="265"/>
      <c r="DS24" s="265"/>
      <c r="DT24" s="265"/>
      <c r="DU24" s="265"/>
      <c r="DV24" s="265"/>
      <c r="DW24" s="265"/>
      <c r="DX24" s="265"/>
      <c r="DY24" s="265"/>
      <c r="DZ24" s="265"/>
      <c r="EA24" s="265"/>
      <c r="EB24" s="265"/>
      <c r="EC24" s="265"/>
      <c r="ED24" s="265"/>
    </row>
    <row r="25" spans="1:134" ht="15" x14ac:dyDescent="0.25">
      <c r="A25" s="229"/>
      <c r="B25" s="210" t="b">
        <v>1</v>
      </c>
      <c r="C25" s="210" t="b">
        <v>1</v>
      </c>
      <c r="D25" s="210" t="b">
        <v>1</v>
      </c>
      <c r="E25" s="211"/>
      <c r="F25" s="211"/>
      <c r="G25" s="211"/>
      <c r="H25" s="211"/>
      <c r="I25" s="211"/>
      <c r="J25" s="211"/>
      <c r="K25" s="211"/>
      <c r="L25" s="211"/>
      <c r="M25" s="211"/>
      <c r="N25" s="211"/>
      <c r="O25" s="211"/>
      <c r="P25" s="211"/>
      <c r="Q25" s="211"/>
      <c r="R25" s="211"/>
      <c r="S25" s="211"/>
      <c r="T25" s="212"/>
      <c r="U25" s="224">
        <f t="shared" si="0"/>
        <v>45292</v>
      </c>
      <c r="V25" s="225">
        <v>347.16</v>
      </c>
      <c r="W25" s="226">
        <v>347.16</v>
      </c>
      <c r="X25" s="227">
        <v>347.16</v>
      </c>
      <c r="Y25" s="228">
        <v>375.60199999999998</v>
      </c>
      <c r="Z25" s="228">
        <v>390.48899999999998</v>
      </c>
      <c r="AA25" s="228">
        <v>317.322</v>
      </c>
      <c r="AB25" s="228">
        <v>419.06700000000001</v>
      </c>
      <c r="AC25" s="228">
        <v>440.73399999999998</v>
      </c>
      <c r="AD25" s="228">
        <v>420.18299999999999</v>
      </c>
      <c r="AE25" s="228">
        <v>367.55</v>
      </c>
      <c r="AF25" s="228">
        <v>318.52600000000001</v>
      </c>
      <c r="AG25" s="228">
        <v>282.447</v>
      </c>
      <c r="AH25" s="228">
        <v>262.899</v>
      </c>
      <c r="AI25" s="228">
        <v>217.339</v>
      </c>
      <c r="AJ25" s="228">
        <v>287.125</v>
      </c>
      <c r="AK25" s="228">
        <v>533.86199999999997</v>
      </c>
      <c r="AL25" s="228">
        <v>394.16500000000002</v>
      </c>
      <c r="AM25" s="228">
        <v>340.55500000000001</v>
      </c>
      <c r="AN25" s="228">
        <v>309.32600000000002</v>
      </c>
      <c r="AO25" s="228">
        <v>379.40100000000001</v>
      </c>
      <c r="AP25" s="228">
        <v>319.32299999999998</v>
      </c>
      <c r="AQ25" s="228">
        <v>369.79599999999999</v>
      </c>
      <c r="AR25" s="228">
        <v>428.18400000000003</v>
      </c>
      <c r="AS25" s="228">
        <v>234.51300000000001</v>
      </c>
      <c r="AT25" s="228">
        <v>268.30799999999999</v>
      </c>
      <c r="AU25" s="228">
        <v>348.53699999999998</v>
      </c>
      <c r="AV25" s="228">
        <v>292.589</v>
      </c>
      <c r="AW25" s="228">
        <v>413.678</v>
      </c>
      <c r="AX25" s="228">
        <v>370.99900000000002</v>
      </c>
      <c r="AY25" s="228">
        <v>242.149</v>
      </c>
      <c r="AZ25" s="228">
        <v>383.34199999999998</v>
      </c>
      <c r="BA25" s="228">
        <v>312.11900000000003</v>
      </c>
      <c r="BB25" s="228">
        <v>278.33699999999999</v>
      </c>
      <c r="BC25" s="265"/>
      <c r="BD25" s="265"/>
      <c r="BE25" s="265"/>
      <c r="BF25" s="265"/>
      <c r="BG25" s="265"/>
      <c r="BH25" s="265"/>
      <c r="BI25" s="265"/>
      <c r="BJ25" s="265"/>
      <c r="BK25" s="265"/>
      <c r="BL25" s="265"/>
      <c r="BM25" s="265"/>
      <c r="BN25" s="265"/>
      <c r="BO25" s="265"/>
      <c r="BP25" s="265"/>
      <c r="BQ25" s="265"/>
      <c r="BR25" s="265"/>
      <c r="BS25" s="265"/>
      <c r="BT25" s="265"/>
      <c r="BU25" s="265"/>
      <c r="BV25" s="265"/>
      <c r="BW25" s="265"/>
      <c r="BX25" s="265"/>
      <c r="BY25" s="265"/>
      <c r="BZ25" s="265"/>
      <c r="CA25" s="265"/>
      <c r="CB25" s="265"/>
      <c r="CC25" s="265"/>
      <c r="CD25" s="265"/>
      <c r="CE25" s="265"/>
      <c r="CF25" s="265"/>
      <c r="CG25" s="265"/>
      <c r="CH25" s="265"/>
      <c r="CI25" s="265"/>
      <c r="CJ25" s="265"/>
      <c r="CK25" s="265"/>
      <c r="CL25" s="265"/>
      <c r="CM25" s="265"/>
      <c r="CN25" s="265"/>
      <c r="CO25" s="265"/>
      <c r="CP25" s="265"/>
      <c r="CQ25" s="265"/>
      <c r="CR25" s="265"/>
      <c r="CS25" s="265"/>
      <c r="CT25" s="265"/>
      <c r="CU25" s="265"/>
      <c r="CV25" s="265"/>
      <c r="CW25" s="265"/>
      <c r="CX25" s="265"/>
      <c r="CY25" s="265"/>
      <c r="CZ25" s="265"/>
      <c r="DA25" s="265"/>
      <c r="DB25" s="265"/>
      <c r="DC25" s="265"/>
      <c r="DD25" s="265"/>
      <c r="DE25" s="265"/>
      <c r="DF25" s="265"/>
      <c r="DG25" s="265"/>
      <c r="DH25" s="265"/>
      <c r="DI25" s="265"/>
      <c r="DJ25" s="265"/>
      <c r="DK25" s="265"/>
      <c r="DL25" s="265"/>
      <c r="DM25" s="265"/>
      <c r="DN25" s="265"/>
      <c r="DO25" s="265"/>
      <c r="DP25" s="265"/>
      <c r="DQ25" s="265"/>
      <c r="DR25" s="265"/>
      <c r="DS25" s="265"/>
      <c r="DT25" s="265"/>
      <c r="DU25" s="265"/>
      <c r="DV25" s="265"/>
      <c r="DW25" s="265"/>
      <c r="DX25" s="265"/>
      <c r="DY25" s="265"/>
      <c r="DZ25" s="265"/>
      <c r="EA25" s="265"/>
      <c r="EB25" s="265"/>
      <c r="EC25" s="265"/>
      <c r="ED25" s="265"/>
    </row>
    <row r="26" spans="1:134" ht="15" x14ac:dyDescent="0.25">
      <c r="A26" s="229"/>
      <c r="B26" s="210" t="b">
        <v>1</v>
      </c>
      <c r="C26" s="210" t="b">
        <v>1</v>
      </c>
      <c r="D26" s="210" t="b">
        <v>1</v>
      </c>
      <c r="E26" s="211"/>
      <c r="F26" s="211"/>
      <c r="G26" s="211"/>
      <c r="H26" s="211"/>
      <c r="I26" s="211"/>
      <c r="J26" s="211"/>
      <c r="K26" s="211"/>
      <c r="L26" s="211"/>
      <c r="M26" s="211"/>
      <c r="N26" s="211"/>
      <c r="O26" s="211"/>
      <c r="P26" s="211"/>
      <c r="Q26" s="211"/>
      <c r="R26" s="211"/>
      <c r="S26" s="211"/>
      <c r="T26" s="212"/>
      <c r="U26" s="224">
        <f t="shared" si="0"/>
        <v>45323</v>
      </c>
      <c r="V26" s="225">
        <v>395.53</v>
      </c>
      <c r="W26" s="226">
        <v>395.53</v>
      </c>
      <c r="X26" s="227">
        <v>395.53</v>
      </c>
      <c r="Y26" s="228">
        <v>489.11099999999999</v>
      </c>
      <c r="Z26" s="228">
        <v>371.92899999999997</v>
      </c>
      <c r="AA26" s="228">
        <v>357.05399999999997</v>
      </c>
      <c r="AB26" s="228">
        <v>459.834</v>
      </c>
      <c r="AC26" s="228">
        <v>420.613</v>
      </c>
      <c r="AD26" s="228">
        <v>430.05900000000003</v>
      </c>
      <c r="AE26" s="228">
        <v>370.375</v>
      </c>
      <c r="AF26" s="228">
        <v>364.524</v>
      </c>
      <c r="AG26" s="228">
        <v>271.58600000000001</v>
      </c>
      <c r="AH26" s="228">
        <v>216.06399999999999</v>
      </c>
      <c r="AI26" s="228">
        <v>247.40899999999999</v>
      </c>
      <c r="AJ26" s="228">
        <v>263.92200000000003</v>
      </c>
      <c r="AK26" s="228">
        <v>557.101</v>
      </c>
      <c r="AL26" s="228">
        <v>349.01600000000002</v>
      </c>
      <c r="AM26" s="228">
        <v>357.06599999999997</v>
      </c>
      <c r="AN26" s="228">
        <v>298.56</v>
      </c>
      <c r="AO26" s="228">
        <v>392.89499999999998</v>
      </c>
      <c r="AP26" s="228">
        <v>362.37599999999998</v>
      </c>
      <c r="AQ26" s="228">
        <v>319.928</v>
      </c>
      <c r="AR26" s="228">
        <v>403.60399999999998</v>
      </c>
      <c r="AS26" s="228">
        <v>255.82400000000001</v>
      </c>
      <c r="AT26" s="228">
        <v>273.80500000000001</v>
      </c>
      <c r="AU26" s="228">
        <v>458.63</v>
      </c>
      <c r="AV26" s="228">
        <v>341.92099999999999</v>
      </c>
      <c r="AW26" s="228">
        <v>562.66700000000003</v>
      </c>
      <c r="AX26" s="228">
        <v>370.709</v>
      </c>
      <c r="AY26" s="228">
        <v>254.666</v>
      </c>
      <c r="AZ26" s="228">
        <v>359.25599999999997</v>
      </c>
      <c r="BA26" s="228">
        <v>251.08500000000001</v>
      </c>
      <c r="BB26" s="228">
        <v>251.33500000000001</v>
      </c>
      <c r="BC26" s="265"/>
      <c r="BD26" s="265"/>
      <c r="BE26" s="265"/>
      <c r="BF26" s="265"/>
      <c r="BG26" s="265"/>
      <c r="BH26" s="265"/>
      <c r="BI26" s="265"/>
      <c r="BJ26" s="265"/>
      <c r="BK26" s="265"/>
      <c r="BL26" s="265"/>
      <c r="BM26" s="265"/>
      <c r="BN26" s="265"/>
      <c r="BO26" s="265"/>
      <c r="BP26" s="265"/>
      <c r="BQ26" s="265"/>
      <c r="BR26" s="265"/>
      <c r="BS26" s="265"/>
      <c r="BT26" s="265"/>
      <c r="BU26" s="265"/>
      <c r="BV26" s="265"/>
      <c r="BW26" s="265"/>
      <c r="BX26" s="265"/>
      <c r="BY26" s="265"/>
      <c r="BZ26" s="265"/>
      <c r="CA26" s="265"/>
      <c r="CB26" s="265"/>
      <c r="CC26" s="265"/>
      <c r="CD26" s="265"/>
      <c r="CE26" s="265"/>
      <c r="CF26" s="265"/>
      <c r="CG26" s="265"/>
      <c r="CH26" s="265"/>
      <c r="CI26" s="265"/>
      <c r="CJ26" s="265"/>
      <c r="CK26" s="265"/>
      <c r="CL26" s="265"/>
      <c r="CM26" s="265"/>
      <c r="CN26" s="265"/>
      <c r="CO26" s="265"/>
      <c r="CP26" s="265"/>
      <c r="CQ26" s="265"/>
      <c r="CR26" s="265"/>
      <c r="CS26" s="265"/>
      <c r="CT26" s="265"/>
      <c r="CU26" s="265"/>
      <c r="CV26" s="265"/>
      <c r="CW26" s="265"/>
      <c r="CX26" s="265"/>
      <c r="CY26" s="265"/>
      <c r="CZ26" s="265"/>
      <c r="DA26" s="265"/>
      <c r="DB26" s="265"/>
      <c r="DC26" s="265"/>
      <c r="DD26" s="265"/>
      <c r="DE26" s="265"/>
      <c r="DF26" s="265"/>
      <c r="DG26" s="265"/>
      <c r="DH26" s="265"/>
      <c r="DI26" s="265"/>
      <c r="DJ26" s="265"/>
      <c r="DK26" s="265"/>
      <c r="DL26" s="265"/>
      <c r="DM26" s="265"/>
      <c r="DN26" s="265"/>
      <c r="DO26" s="265"/>
      <c r="DP26" s="265"/>
      <c r="DQ26" s="265"/>
      <c r="DR26" s="265"/>
      <c r="DS26" s="265"/>
      <c r="DT26" s="265"/>
      <c r="DU26" s="265"/>
      <c r="DV26" s="265"/>
      <c r="DW26" s="265"/>
      <c r="DX26" s="265"/>
      <c r="DY26" s="265"/>
      <c r="DZ26" s="265"/>
      <c r="EA26" s="265"/>
      <c r="EB26" s="265"/>
      <c r="EC26" s="265"/>
      <c r="ED26" s="265"/>
    </row>
    <row r="27" spans="1:134" ht="15" x14ac:dyDescent="0.25">
      <c r="A27" s="229"/>
      <c r="B27" s="230" t="b">
        <v>1</v>
      </c>
      <c r="C27" s="230" t="b">
        <v>1</v>
      </c>
      <c r="D27" s="210" t="b">
        <v>1</v>
      </c>
      <c r="E27" s="211"/>
      <c r="F27" s="211"/>
      <c r="G27" s="211"/>
      <c r="H27" s="211"/>
      <c r="I27" s="211"/>
      <c r="J27" s="211"/>
      <c r="K27" s="211"/>
      <c r="L27" s="211"/>
      <c r="M27" s="211"/>
      <c r="N27" s="211"/>
      <c r="O27" s="211"/>
      <c r="P27" s="211"/>
      <c r="Q27" s="211"/>
      <c r="R27" s="211"/>
      <c r="S27" s="211"/>
      <c r="T27" s="212"/>
      <c r="U27" s="224">
        <f t="shared" si="0"/>
        <v>45352</v>
      </c>
      <c r="V27" s="225">
        <v>612.71</v>
      </c>
      <c r="W27" s="226">
        <v>612.71</v>
      </c>
      <c r="X27" s="227">
        <v>612.71</v>
      </c>
      <c r="Y27" s="228">
        <v>562.34400000000005</v>
      </c>
      <c r="Z27" s="228">
        <v>615.64200000000005</v>
      </c>
      <c r="AA27" s="228">
        <v>927.96199999999999</v>
      </c>
      <c r="AB27" s="228">
        <v>604.30200000000002</v>
      </c>
      <c r="AC27" s="228">
        <v>776.89400000000001</v>
      </c>
      <c r="AD27" s="228">
        <v>569.495</v>
      </c>
      <c r="AE27" s="228">
        <v>489.88</v>
      </c>
      <c r="AF27" s="228">
        <v>458.14299999999997</v>
      </c>
      <c r="AG27" s="228">
        <v>465.89499999999998</v>
      </c>
      <c r="AH27" s="228">
        <v>258.61599999999999</v>
      </c>
      <c r="AI27" s="228">
        <v>399.18400000000003</v>
      </c>
      <c r="AJ27" s="228">
        <v>618.04499999999996</v>
      </c>
      <c r="AK27" s="228">
        <v>706.49900000000002</v>
      </c>
      <c r="AL27" s="228">
        <v>448.78100000000001</v>
      </c>
      <c r="AM27" s="228">
        <v>796.37900000000002</v>
      </c>
      <c r="AN27" s="228">
        <v>392.78699999999998</v>
      </c>
      <c r="AO27" s="228">
        <v>616.65499999999997</v>
      </c>
      <c r="AP27" s="228">
        <v>498.28100000000001</v>
      </c>
      <c r="AQ27" s="228">
        <v>472.16399999999999</v>
      </c>
      <c r="AR27" s="228">
        <v>564.54300000000001</v>
      </c>
      <c r="AS27" s="228">
        <v>323.22800000000001</v>
      </c>
      <c r="AT27" s="228">
        <v>436.52600000000001</v>
      </c>
      <c r="AU27" s="228">
        <v>667.34</v>
      </c>
      <c r="AV27" s="228">
        <v>518.94399999999996</v>
      </c>
      <c r="AW27" s="228">
        <v>1206.8530000000001</v>
      </c>
      <c r="AX27" s="228">
        <v>419.72800000000001</v>
      </c>
      <c r="AY27" s="228">
        <v>498.03800000000001</v>
      </c>
      <c r="AZ27" s="228">
        <v>517.101</v>
      </c>
      <c r="BA27" s="228">
        <v>380.875</v>
      </c>
      <c r="BB27" s="228">
        <v>483.98899999999998</v>
      </c>
      <c r="BC27" s="265"/>
      <c r="BD27" s="265"/>
      <c r="BE27" s="265"/>
      <c r="BF27" s="265"/>
      <c r="BG27" s="265"/>
      <c r="BH27" s="265"/>
      <c r="BI27" s="265"/>
      <c r="BJ27" s="265"/>
      <c r="BK27" s="265"/>
      <c r="BL27" s="265"/>
      <c r="BM27" s="265"/>
      <c r="BN27" s="265"/>
      <c r="BO27" s="265"/>
      <c r="BP27" s="265"/>
      <c r="BQ27" s="265"/>
      <c r="BR27" s="265"/>
      <c r="BS27" s="265"/>
      <c r="BT27" s="265"/>
      <c r="BU27" s="265"/>
      <c r="BV27" s="265"/>
      <c r="BW27" s="265"/>
      <c r="BX27" s="265"/>
      <c r="BY27" s="265"/>
      <c r="BZ27" s="265"/>
      <c r="CA27" s="265"/>
      <c r="CB27" s="265"/>
      <c r="CC27" s="265"/>
      <c r="CD27" s="265"/>
      <c r="CE27" s="265"/>
      <c r="CF27" s="265"/>
      <c r="CG27" s="265"/>
      <c r="CH27" s="265"/>
      <c r="CI27" s="265"/>
      <c r="CJ27" s="265"/>
      <c r="CK27" s="265"/>
      <c r="CL27" s="265"/>
      <c r="CM27" s="265"/>
      <c r="CN27" s="265"/>
      <c r="CO27" s="265"/>
      <c r="CP27" s="265"/>
      <c r="CQ27" s="265"/>
      <c r="CR27" s="265"/>
      <c r="CS27" s="265"/>
      <c r="CT27" s="265"/>
      <c r="CU27" s="265"/>
      <c r="CV27" s="265"/>
      <c r="CW27" s="265"/>
      <c r="CX27" s="265"/>
      <c r="CY27" s="265"/>
      <c r="CZ27" s="265"/>
      <c r="DA27" s="265"/>
      <c r="DB27" s="265"/>
      <c r="DC27" s="265"/>
      <c r="DD27" s="265"/>
      <c r="DE27" s="265"/>
      <c r="DF27" s="265"/>
      <c r="DG27" s="265"/>
      <c r="DH27" s="265"/>
      <c r="DI27" s="265"/>
      <c r="DJ27" s="265"/>
      <c r="DK27" s="265"/>
      <c r="DL27" s="265"/>
      <c r="DM27" s="265"/>
      <c r="DN27" s="265"/>
      <c r="DO27" s="265"/>
      <c r="DP27" s="265"/>
      <c r="DQ27" s="265"/>
      <c r="DR27" s="265"/>
      <c r="DS27" s="265"/>
      <c r="DT27" s="265"/>
      <c r="DU27" s="265"/>
      <c r="DV27" s="265"/>
      <c r="DW27" s="265"/>
      <c r="DX27" s="265"/>
      <c r="DY27" s="265"/>
      <c r="DZ27" s="265"/>
      <c r="EA27" s="265"/>
      <c r="EB27" s="265"/>
      <c r="EC27" s="265"/>
      <c r="ED27" s="265"/>
    </row>
    <row r="28" spans="1:134" ht="15" x14ac:dyDescent="0.25">
      <c r="A28" s="229"/>
      <c r="B28" s="230" t="b">
        <v>1</v>
      </c>
      <c r="C28" s="230" t="b">
        <v>1</v>
      </c>
      <c r="D28" s="210" t="b">
        <v>1</v>
      </c>
      <c r="E28" s="211"/>
      <c r="F28" s="211"/>
      <c r="G28" s="211"/>
      <c r="H28" s="211"/>
      <c r="I28" s="211"/>
      <c r="J28" s="211"/>
      <c r="K28" s="211"/>
      <c r="L28" s="211"/>
      <c r="M28" s="211"/>
      <c r="N28" s="211"/>
      <c r="O28" s="211"/>
      <c r="P28" s="211"/>
      <c r="Q28" s="211"/>
      <c r="R28" s="211"/>
      <c r="S28" s="211"/>
      <c r="T28" s="212"/>
      <c r="U28" s="224">
        <f t="shared" si="0"/>
        <v>45383</v>
      </c>
      <c r="V28" s="225">
        <v>934.75</v>
      </c>
      <c r="W28" s="226">
        <v>934.75</v>
      </c>
      <c r="X28" s="227">
        <v>934.75</v>
      </c>
      <c r="Y28" s="228">
        <v>1320.4870000000001</v>
      </c>
      <c r="Z28" s="228">
        <v>988.56399999999996</v>
      </c>
      <c r="AA28" s="228">
        <v>860.59199999999998</v>
      </c>
      <c r="AB28" s="228">
        <v>1050.221</v>
      </c>
      <c r="AC28" s="228">
        <v>1399.2750000000001</v>
      </c>
      <c r="AD28" s="228">
        <v>1108.174</v>
      </c>
      <c r="AE28" s="228">
        <v>699.18</v>
      </c>
      <c r="AF28" s="228">
        <v>777.93100000000004</v>
      </c>
      <c r="AG28" s="228">
        <v>772.88400000000001</v>
      </c>
      <c r="AH28" s="228">
        <v>465.86399999999998</v>
      </c>
      <c r="AI28" s="228">
        <v>559.89599999999996</v>
      </c>
      <c r="AJ28" s="228">
        <v>1409.578</v>
      </c>
      <c r="AK28" s="228">
        <v>1414.836</v>
      </c>
      <c r="AL28" s="228">
        <v>1120.29</v>
      </c>
      <c r="AM28" s="228">
        <v>1128.79</v>
      </c>
      <c r="AN28" s="228">
        <v>645.40099999999995</v>
      </c>
      <c r="AO28" s="228">
        <v>782.29399999999998</v>
      </c>
      <c r="AP28" s="228">
        <v>724.90899999999999</v>
      </c>
      <c r="AQ28" s="228">
        <v>1115.6220000000001</v>
      </c>
      <c r="AR28" s="228">
        <v>1195.5129999999999</v>
      </c>
      <c r="AS28" s="228">
        <v>314.41399999999999</v>
      </c>
      <c r="AT28" s="228">
        <v>676.13699999999994</v>
      </c>
      <c r="AU28" s="228">
        <v>719.476</v>
      </c>
      <c r="AV28" s="228">
        <v>753.17499999999995</v>
      </c>
      <c r="AW28" s="228">
        <v>1927.8209999999999</v>
      </c>
      <c r="AX28" s="228">
        <v>485.43900000000002</v>
      </c>
      <c r="AY28" s="228">
        <v>1128.3109999999999</v>
      </c>
      <c r="AZ28" s="228">
        <v>611.27700000000004</v>
      </c>
      <c r="BA28" s="228">
        <v>444.74700000000001</v>
      </c>
      <c r="BB28" s="228">
        <v>544.91399999999999</v>
      </c>
      <c r="BC28" s="265"/>
      <c r="BD28" s="265"/>
      <c r="BE28" s="265"/>
      <c r="BF28" s="265"/>
      <c r="BG28" s="265"/>
      <c r="BH28" s="265"/>
      <c r="BI28" s="265"/>
      <c r="BJ28" s="265"/>
      <c r="BK28" s="265"/>
      <c r="BL28" s="265"/>
      <c r="BM28" s="265"/>
      <c r="BN28" s="265"/>
      <c r="BO28" s="265"/>
      <c r="BP28" s="265"/>
      <c r="BQ28" s="265"/>
      <c r="BR28" s="265"/>
      <c r="BS28" s="265"/>
      <c r="BT28" s="265"/>
      <c r="BU28" s="265"/>
      <c r="BV28" s="265"/>
      <c r="BW28" s="265"/>
      <c r="BX28" s="265"/>
      <c r="BY28" s="265"/>
      <c r="BZ28" s="265"/>
      <c r="CA28" s="265"/>
      <c r="CB28" s="265"/>
      <c r="CC28" s="265"/>
      <c r="CD28" s="265"/>
      <c r="CE28" s="265"/>
      <c r="CF28" s="265"/>
      <c r="CG28" s="265"/>
      <c r="CH28" s="265"/>
      <c r="CI28" s="265"/>
      <c r="CJ28" s="265"/>
      <c r="CK28" s="265"/>
      <c r="CL28" s="265"/>
      <c r="CM28" s="265"/>
      <c r="CN28" s="265"/>
      <c r="CO28" s="265"/>
      <c r="CP28" s="265"/>
      <c r="CQ28" s="265"/>
      <c r="CR28" s="265"/>
      <c r="CS28" s="265"/>
      <c r="CT28" s="265"/>
      <c r="CU28" s="265"/>
      <c r="CV28" s="265"/>
      <c r="CW28" s="265"/>
      <c r="CX28" s="265"/>
      <c r="CY28" s="265"/>
      <c r="CZ28" s="265"/>
      <c r="DA28" s="265"/>
      <c r="DB28" s="265"/>
      <c r="DC28" s="265"/>
      <c r="DD28" s="265"/>
      <c r="DE28" s="265"/>
      <c r="DF28" s="265"/>
      <c r="DG28" s="265"/>
      <c r="DH28" s="265"/>
      <c r="DI28" s="265"/>
      <c r="DJ28" s="265"/>
      <c r="DK28" s="265"/>
      <c r="DL28" s="265"/>
      <c r="DM28" s="265"/>
      <c r="DN28" s="265"/>
      <c r="DO28" s="265"/>
      <c r="DP28" s="265"/>
      <c r="DQ28" s="265"/>
      <c r="DR28" s="265"/>
      <c r="DS28" s="265"/>
      <c r="DT28" s="265"/>
      <c r="DU28" s="265"/>
      <c r="DV28" s="265"/>
      <c r="DW28" s="265"/>
      <c r="DX28" s="265"/>
      <c r="DY28" s="265"/>
      <c r="DZ28" s="265"/>
      <c r="EA28" s="265"/>
      <c r="EB28" s="265"/>
      <c r="EC28" s="265"/>
      <c r="ED28" s="265"/>
    </row>
    <row r="29" spans="1:134" ht="15" x14ac:dyDescent="0.25">
      <c r="A29" s="229"/>
      <c r="B29" s="230" t="b">
        <v>1</v>
      </c>
      <c r="C29" s="230" t="b">
        <v>1</v>
      </c>
      <c r="D29" s="210"/>
      <c r="E29" s="211"/>
      <c r="F29" s="211"/>
      <c r="G29" s="211"/>
      <c r="H29" s="211"/>
      <c r="I29" s="211"/>
      <c r="J29" s="211"/>
      <c r="K29" s="211"/>
      <c r="L29" s="211"/>
      <c r="M29" s="211"/>
      <c r="N29" s="211"/>
      <c r="O29" s="211"/>
      <c r="P29" s="211"/>
      <c r="Q29" s="211"/>
      <c r="R29" s="211"/>
      <c r="S29" s="211"/>
      <c r="T29" s="212"/>
      <c r="U29" s="224">
        <f t="shared" si="0"/>
        <v>45413</v>
      </c>
      <c r="V29" s="225">
        <v>2114.3000000000002</v>
      </c>
      <c r="W29" s="226">
        <v>2114.3000000000002</v>
      </c>
      <c r="X29" s="227">
        <v>2114.3000000000002</v>
      </c>
      <c r="Y29" s="228">
        <v>3264.114</v>
      </c>
      <c r="Z29" s="228">
        <v>2137.665</v>
      </c>
      <c r="AA29" s="228">
        <v>2369.3009999999999</v>
      </c>
      <c r="AB29" s="228">
        <v>3049.261</v>
      </c>
      <c r="AC29" s="228">
        <v>3971.92</v>
      </c>
      <c r="AD29" s="228">
        <v>2696.8829999999998</v>
      </c>
      <c r="AE29" s="228">
        <v>2169.2809999999999</v>
      </c>
      <c r="AF29" s="228">
        <v>2038.4760000000001</v>
      </c>
      <c r="AG29" s="228">
        <v>2283.9789999999998</v>
      </c>
      <c r="AH29" s="228">
        <v>339.20299999999997</v>
      </c>
      <c r="AI29" s="228">
        <v>1429.2639999999999</v>
      </c>
      <c r="AJ29" s="228">
        <v>1820.81</v>
      </c>
      <c r="AK29" s="228">
        <v>2992.3620000000001</v>
      </c>
      <c r="AL29" s="228">
        <v>2517.1840000000002</v>
      </c>
      <c r="AM29" s="228">
        <v>2089.69</v>
      </c>
      <c r="AN29" s="228">
        <v>2143.826</v>
      </c>
      <c r="AO29" s="228">
        <v>2788.9690000000001</v>
      </c>
      <c r="AP29" s="228">
        <v>1037.5060000000001</v>
      </c>
      <c r="AQ29" s="228">
        <v>2363.3270000000002</v>
      </c>
      <c r="AR29" s="228">
        <v>1390.9110000000001</v>
      </c>
      <c r="AS29" s="228">
        <v>729.20899999999995</v>
      </c>
      <c r="AT29" s="228">
        <v>1755.817</v>
      </c>
      <c r="AU29" s="228">
        <v>1466.356</v>
      </c>
      <c r="AV29" s="228">
        <v>2026.7929999999999</v>
      </c>
      <c r="AW29" s="228">
        <v>2511.527</v>
      </c>
      <c r="AX29" s="228">
        <v>1363.4349999999999</v>
      </c>
      <c r="AY29" s="228">
        <v>2425.9560000000001</v>
      </c>
      <c r="AZ29" s="228">
        <v>1607.7760000000001</v>
      </c>
      <c r="BA29" s="228">
        <v>847.274</v>
      </c>
      <c r="BB29" s="228">
        <v>1758.348</v>
      </c>
      <c r="BC29" s="265"/>
      <c r="BD29" s="265"/>
      <c r="BE29" s="265"/>
      <c r="BF29" s="265"/>
      <c r="BG29" s="265"/>
      <c r="BH29" s="265"/>
      <c r="BI29" s="265"/>
      <c r="BJ29" s="265"/>
      <c r="BK29" s="265"/>
      <c r="BL29" s="265"/>
      <c r="BM29" s="265"/>
      <c r="BN29" s="265"/>
      <c r="BO29" s="265"/>
      <c r="BP29" s="265"/>
      <c r="BQ29" s="265"/>
      <c r="BR29" s="265"/>
      <c r="BS29" s="265"/>
      <c r="BT29" s="265"/>
      <c r="BU29" s="265"/>
      <c r="BV29" s="265"/>
      <c r="BW29" s="265"/>
      <c r="BX29" s="265"/>
      <c r="BY29" s="265"/>
      <c r="BZ29" s="265"/>
      <c r="CA29" s="265"/>
      <c r="CB29" s="265"/>
      <c r="CC29" s="265"/>
      <c r="CD29" s="265"/>
      <c r="CE29" s="265"/>
      <c r="CF29" s="265"/>
      <c r="CG29" s="265"/>
      <c r="CH29" s="265"/>
      <c r="CI29" s="265"/>
      <c r="CJ29" s="265"/>
      <c r="CK29" s="265"/>
      <c r="CL29" s="265"/>
      <c r="CM29" s="265"/>
      <c r="CN29" s="265"/>
      <c r="CO29" s="265"/>
      <c r="CP29" s="265"/>
      <c r="CQ29" s="265"/>
      <c r="CR29" s="265"/>
      <c r="CS29" s="265"/>
      <c r="CT29" s="265"/>
      <c r="CU29" s="265"/>
      <c r="CV29" s="265"/>
      <c r="CW29" s="265"/>
      <c r="CX29" s="265"/>
      <c r="CY29" s="265"/>
      <c r="CZ29" s="265"/>
      <c r="DA29" s="265"/>
      <c r="DB29" s="265"/>
      <c r="DC29" s="265"/>
      <c r="DD29" s="265"/>
      <c r="DE29" s="265"/>
      <c r="DF29" s="265"/>
      <c r="DG29" s="265"/>
      <c r="DH29" s="265"/>
      <c r="DI29" s="265"/>
      <c r="DJ29" s="265"/>
      <c r="DK29" s="265"/>
      <c r="DL29" s="265"/>
      <c r="DM29" s="265"/>
      <c r="DN29" s="265"/>
      <c r="DO29" s="265"/>
      <c r="DP29" s="265"/>
      <c r="DQ29" s="265"/>
      <c r="DR29" s="265"/>
      <c r="DS29" s="265"/>
      <c r="DT29" s="265"/>
      <c r="DU29" s="265"/>
      <c r="DV29" s="265"/>
      <c r="DW29" s="265"/>
      <c r="DX29" s="265"/>
      <c r="DY29" s="265"/>
      <c r="DZ29" s="265"/>
      <c r="EA29" s="265"/>
      <c r="EB29" s="265"/>
      <c r="EC29" s="265"/>
      <c r="ED29" s="265"/>
    </row>
    <row r="30" spans="1:134" ht="15" x14ac:dyDescent="0.25">
      <c r="A30" s="229"/>
      <c r="B30" s="210" t="b">
        <v>0</v>
      </c>
      <c r="C30" s="210" t="b">
        <v>0</v>
      </c>
      <c r="D30" s="210"/>
      <c r="E30" s="211"/>
      <c r="F30" s="211"/>
      <c r="G30" s="211"/>
      <c r="H30" s="211"/>
      <c r="I30" s="211"/>
      <c r="J30" s="211"/>
      <c r="K30" s="211"/>
      <c r="L30" s="211"/>
      <c r="M30" s="211"/>
      <c r="N30" s="211"/>
      <c r="O30" s="211"/>
      <c r="P30" s="211"/>
      <c r="Q30" s="211"/>
      <c r="R30" s="211"/>
      <c r="S30" s="211"/>
      <c r="T30" s="212"/>
      <c r="U30" s="224">
        <f t="shared" si="0"/>
        <v>45444</v>
      </c>
      <c r="V30" s="225">
        <v>2478.2800000000002</v>
      </c>
      <c r="W30" s="226">
        <v>2478.2800000000002</v>
      </c>
      <c r="X30" s="227">
        <v>2478.2800000000002</v>
      </c>
      <c r="Y30" s="228">
        <v>4491.8059999999996</v>
      </c>
      <c r="Z30" s="228">
        <v>1671.452</v>
      </c>
      <c r="AA30" s="228">
        <v>4961.5910000000003</v>
      </c>
      <c r="AB30" s="228">
        <v>2938.4659999999999</v>
      </c>
      <c r="AC30" s="228">
        <v>4919.4179999999997</v>
      </c>
      <c r="AD30" s="228">
        <v>2560.3069999999998</v>
      </c>
      <c r="AE30" s="228">
        <v>3357.527</v>
      </c>
      <c r="AF30" s="228">
        <v>1409.864</v>
      </c>
      <c r="AG30" s="228">
        <v>1587.0039999999999</v>
      </c>
      <c r="AH30" s="228">
        <v>386.25900000000001</v>
      </c>
      <c r="AI30" s="228">
        <v>2176.6179999999999</v>
      </c>
      <c r="AJ30" s="228">
        <v>1062.991</v>
      </c>
      <c r="AK30" s="228">
        <v>3581.433</v>
      </c>
      <c r="AL30" s="228">
        <v>1976.896</v>
      </c>
      <c r="AM30" s="228">
        <v>1169.1469999999999</v>
      </c>
      <c r="AN30" s="228">
        <v>3739.1129999999998</v>
      </c>
      <c r="AO30" s="228">
        <v>2633.3440000000001</v>
      </c>
      <c r="AP30" s="228">
        <v>2589.6149999999998</v>
      </c>
      <c r="AQ30" s="228">
        <v>5092.241</v>
      </c>
      <c r="AR30" s="228">
        <v>432.45800000000003</v>
      </c>
      <c r="AS30" s="228">
        <v>1229.5550000000001</v>
      </c>
      <c r="AT30" s="228">
        <v>2974.701</v>
      </c>
      <c r="AU30" s="228">
        <v>2256.8809999999999</v>
      </c>
      <c r="AV30" s="228">
        <v>2541.9079999999999</v>
      </c>
      <c r="AW30" s="228">
        <v>3304.4789999999998</v>
      </c>
      <c r="AX30" s="228">
        <v>942.39200000000005</v>
      </c>
      <c r="AY30" s="228">
        <v>3761.0079999999998</v>
      </c>
      <c r="AZ30" s="228">
        <v>1824.3610000000001</v>
      </c>
      <c r="BA30" s="228">
        <v>1169.145</v>
      </c>
      <c r="BB30" s="228">
        <v>3126.8180000000002</v>
      </c>
      <c r="BC30" s="265"/>
      <c r="BD30" s="265"/>
      <c r="BE30" s="265"/>
      <c r="BF30" s="265"/>
      <c r="BG30" s="265"/>
      <c r="BH30" s="265"/>
      <c r="BI30" s="265"/>
      <c r="BJ30" s="265"/>
      <c r="BK30" s="265"/>
      <c r="BL30" s="265"/>
      <c r="BM30" s="265"/>
      <c r="BN30" s="265"/>
      <c r="BO30" s="265"/>
      <c r="BP30" s="265"/>
      <c r="BQ30" s="265"/>
      <c r="BR30" s="265"/>
      <c r="BS30" s="265"/>
      <c r="BT30" s="265"/>
      <c r="BU30" s="265"/>
      <c r="BV30" s="265"/>
      <c r="BW30" s="265"/>
      <c r="BX30" s="265"/>
      <c r="BY30" s="265"/>
      <c r="BZ30" s="265"/>
      <c r="CA30" s="265"/>
      <c r="CB30" s="265"/>
      <c r="CC30" s="265"/>
      <c r="CD30" s="265"/>
      <c r="CE30" s="265"/>
      <c r="CF30" s="265"/>
      <c r="CG30" s="265"/>
      <c r="CH30" s="265"/>
      <c r="CI30" s="265"/>
      <c r="CJ30" s="265"/>
      <c r="CK30" s="265"/>
      <c r="CL30" s="265"/>
      <c r="CM30" s="265"/>
      <c r="CN30" s="265"/>
      <c r="CO30" s="265"/>
      <c r="CP30" s="265"/>
      <c r="CQ30" s="265"/>
      <c r="CR30" s="265"/>
      <c r="CS30" s="265"/>
      <c r="CT30" s="265"/>
      <c r="CU30" s="265"/>
      <c r="CV30" s="265"/>
      <c r="CW30" s="265"/>
      <c r="CX30" s="265"/>
      <c r="CY30" s="265"/>
      <c r="CZ30" s="265"/>
      <c r="DA30" s="265"/>
      <c r="DB30" s="265"/>
      <c r="DC30" s="265"/>
      <c r="DD30" s="265"/>
      <c r="DE30" s="265"/>
      <c r="DF30" s="265"/>
      <c r="DG30" s="265"/>
      <c r="DH30" s="265"/>
      <c r="DI30" s="265"/>
      <c r="DJ30" s="265"/>
      <c r="DK30" s="265"/>
      <c r="DL30" s="265"/>
      <c r="DM30" s="265"/>
      <c r="DN30" s="265"/>
      <c r="DO30" s="265"/>
      <c r="DP30" s="265"/>
      <c r="DQ30" s="265"/>
      <c r="DR30" s="265"/>
      <c r="DS30" s="265"/>
      <c r="DT30" s="265"/>
      <c r="DU30" s="265"/>
      <c r="DV30" s="265"/>
      <c r="DW30" s="265"/>
      <c r="DX30" s="265"/>
      <c r="DY30" s="265"/>
      <c r="DZ30" s="265"/>
      <c r="EA30" s="265"/>
      <c r="EB30" s="265"/>
      <c r="EC30" s="265"/>
      <c r="ED30" s="265"/>
    </row>
    <row r="31" spans="1:134" ht="15" x14ac:dyDescent="0.25">
      <c r="A31" s="229"/>
      <c r="B31" s="210"/>
      <c r="C31" s="210"/>
      <c r="D31" s="210"/>
      <c r="E31" s="211"/>
      <c r="F31" s="211"/>
      <c r="G31" s="211"/>
      <c r="H31" s="211"/>
      <c r="I31" s="211"/>
      <c r="J31" s="211"/>
      <c r="K31" s="211"/>
      <c r="L31" s="211"/>
      <c r="M31" s="211"/>
      <c r="N31" s="211"/>
      <c r="O31" s="211"/>
      <c r="P31" s="211"/>
      <c r="Q31" s="211"/>
      <c r="R31" s="211"/>
      <c r="S31" s="211"/>
      <c r="T31" s="212"/>
      <c r="U31" s="224">
        <f t="shared" si="0"/>
        <v>45474</v>
      </c>
      <c r="V31" s="225">
        <v>708.98</v>
      </c>
      <c r="W31" s="226">
        <v>708.98</v>
      </c>
      <c r="X31" s="227">
        <v>708.98</v>
      </c>
      <c r="Y31" s="228">
        <v>2026.519</v>
      </c>
      <c r="Z31" s="228">
        <v>313.45299999999997</v>
      </c>
      <c r="AA31" s="228">
        <v>3953.2649999999999</v>
      </c>
      <c r="AB31" s="228">
        <v>1205.5219999999999</v>
      </c>
      <c r="AC31" s="228">
        <v>1777.6990000000001</v>
      </c>
      <c r="AD31" s="228">
        <v>1500.6379999999999</v>
      </c>
      <c r="AE31" s="228">
        <v>1874.0329999999999</v>
      </c>
      <c r="AF31" s="228">
        <v>242.32400000000001</v>
      </c>
      <c r="AG31" s="228">
        <v>337.55700000000002</v>
      </c>
      <c r="AH31" s="228">
        <v>0.44</v>
      </c>
      <c r="AI31" s="228">
        <v>511.27100000000002</v>
      </c>
      <c r="AJ31" s="228">
        <v>415.79500000000002</v>
      </c>
      <c r="AK31" s="228">
        <v>1506.624</v>
      </c>
      <c r="AL31" s="228">
        <v>481.178</v>
      </c>
      <c r="AM31" s="228">
        <v>300.339</v>
      </c>
      <c r="AN31" s="228">
        <v>1897.135</v>
      </c>
      <c r="AO31" s="228">
        <v>1564.4359999999999</v>
      </c>
      <c r="AP31" s="228">
        <v>834.846</v>
      </c>
      <c r="AQ31" s="228">
        <v>3725.4189999999999</v>
      </c>
      <c r="AR31" s="228">
        <v>91.266999999999996</v>
      </c>
      <c r="AS31" s="228">
        <v>272.86900000000003</v>
      </c>
      <c r="AT31" s="228">
        <v>1031.1759999999999</v>
      </c>
      <c r="AU31" s="228">
        <v>804.49</v>
      </c>
      <c r="AV31" s="228">
        <v>747.92100000000005</v>
      </c>
      <c r="AW31" s="228">
        <v>1182.7280000000001</v>
      </c>
      <c r="AX31" s="228">
        <v>239.38800000000001</v>
      </c>
      <c r="AY31" s="228">
        <v>2276.4740000000002</v>
      </c>
      <c r="AZ31" s="228">
        <v>476.43400000000003</v>
      </c>
      <c r="BA31" s="228">
        <v>323.572</v>
      </c>
      <c r="BB31" s="228">
        <v>2179.8919999999998</v>
      </c>
      <c r="BC31" s="265"/>
      <c r="BD31" s="265"/>
      <c r="BE31" s="265"/>
      <c r="BF31" s="265"/>
      <c r="BG31" s="265"/>
      <c r="BH31" s="265"/>
      <c r="BI31" s="265"/>
      <c r="BJ31" s="265"/>
      <c r="BK31" s="265"/>
      <c r="BL31" s="265"/>
      <c r="BM31" s="265"/>
      <c r="BN31" s="265"/>
      <c r="BO31" s="265"/>
      <c r="BP31" s="265"/>
      <c r="BQ31" s="265"/>
      <c r="BR31" s="265"/>
      <c r="BS31" s="265"/>
      <c r="BT31" s="265"/>
      <c r="BU31" s="265"/>
      <c r="BV31" s="265"/>
      <c r="BW31" s="265"/>
      <c r="BX31" s="265"/>
      <c r="BY31" s="265"/>
      <c r="BZ31" s="265"/>
      <c r="CA31" s="265"/>
      <c r="CB31" s="265"/>
      <c r="CC31" s="265"/>
      <c r="CD31" s="265"/>
      <c r="CE31" s="265"/>
      <c r="CF31" s="265"/>
      <c r="CG31" s="265"/>
      <c r="CH31" s="265"/>
      <c r="CI31" s="265"/>
      <c r="CJ31" s="265"/>
      <c r="CK31" s="265"/>
      <c r="CL31" s="265"/>
      <c r="CM31" s="265"/>
      <c r="CN31" s="265"/>
      <c r="CO31" s="265"/>
      <c r="CP31" s="265"/>
      <c r="CQ31" s="265"/>
      <c r="CR31" s="265"/>
      <c r="CS31" s="265"/>
      <c r="CT31" s="265"/>
      <c r="CU31" s="265"/>
      <c r="CV31" s="265"/>
      <c r="CW31" s="265"/>
      <c r="CX31" s="265"/>
      <c r="CY31" s="265"/>
      <c r="CZ31" s="265"/>
      <c r="DA31" s="265"/>
      <c r="DB31" s="265"/>
      <c r="DC31" s="265"/>
      <c r="DD31" s="265"/>
      <c r="DE31" s="265"/>
      <c r="DF31" s="265"/>
      <c r="DG31" s="265"/>
      <c r="DH31" s="265"/>
      <c r="DI31" s="265"/>
      <c r="DJ31" s="265"/>
      <c r="DK31" s="265"/>
      <c r="DL31" s="265"/>
      <c r="DM31" s="265"/>
      <c r="DN31" s="265"/>
      <c r="DO31" s="265"/>
      <c r="DP31" s="265"/>
      <c r="DQ31" s="265"/>
      <c r="DR31" s="265"/>
      <c r="DS31" s="265"/>
      <c r="DT31" s="265"/>
      <c r="DU31" s="265"/>
      <c r="DV31" s="265"/>
      <c r="DW31" s="265"/>
      <c r="DX31" s="265"/>
      <c r="DY31" s="265"/>
      <c r="DZ31" s="265"/>
      <c r="EA31" s="265"/>
      <c r="EB31" s="265"/>
      <c r="EC31" s="265"/>
      <c r="ED31" s="265"/>
    </row>
    <row r="32" spans="1:134" ht="15" x14ac:dyDescent="0.25">
      <c r="A32" s="229"/>
      <c r="B32" s="211"/>
      <c r="C32" s="211"/>
      <c r="D32" s="211"/>
      <c r="E32" s="211"/>
      <c r="F32" s="211"/>
      <c r="G32" s="211"/>
      <c r="H32" s="211"/>
      <c r="I32" s="211"/>
      <c r="J32" s="211"/>
      <c r="K32" s="211"/>
      <c r="L32" s="211"/>
      <c r="M32" s="211"/>
      <c r="N32" s="211"/>
      <c r="O32" s="211"/>
      <c r="P32" s="211"/>
      <c r="Q32" s="211"/>
      <c r="R32" s="211"/>
      <c r="S32" s="211"/>
      <c r="T32" s="212"/>
      <c r="U32" s="224">
        <f t="shared" si="0"/>
        <v>45505</v>
      </c>
      <c r="V32" s="225">
        <v>361.01</v>
      </c>
      <c r="W32" s="226">
        <v>361.01</v>
      </c>
      <c r="X32" s="227">
        <v>361.01</v>
      </c>
      <c r="Y32" s="228">
        <v>700.14300000000003</v>
      </c>
      <c r="Z32" s="228">
        <v>182.46799999999999</v>
      </c>
      <c r="AA32" s="228">
        <v>1045.4280000000001</v>
      </c>
      <c r="AB32" s="228">
        <v>359.97</v>
      </c>
      <c r="AC32" s="228">
        <v>843.78499999999997</v>
      </c>
      <c r="AD32" s="228">
        <v>532.20100000000002</v>
      </c>
      <c r="AE32" s="228">
        <v>749.52700000000004</v>
      </c>
      <c r="AF32" s="228">
        <v>141.20500000000001</v>
      </c>
      <c r="AG32" s="228">
        <v>239.9</v>
      </c>
      <c r="AH32" s="228">
        <v>37.353000000000002</v>
      </c>
      <c r="AI32" s="228">
        <v>202.1</v>
      </c>
      <c r="AJ32" s="228">
        <v>197.22399999999999</v>
      </c>
      <c r="AK32" s="228">
        <v>500.11900000000003</v>
      </c>
      <c r="AL32" s="228">
        <v>296.25099999999998</v>
      </c>
      <c r="AM32" s="228">
        <v>261.73899999999998</v>
      </c>
      <c r="AN32" s="228">
        <v>560.53</v>
      </c>
      <c r="AO32" s="228">
        <v>452.01499999999999</v>
      </c>
      <c r="AP32" s="228">
        <v>385.81599999999997</v>
      </c>
      <c r="AQ32" s="228">
        <v>855.35400000000004</v>
      </c>
      <c r="AR32" s="228">
        <v>132.34200000000001</v>
      </c>
      <c r="AS32" s="228">
        <v>204.35599999999999</v>
      </c>
      <c r="AT32" s="228">
        <v>422.73599999999999</v>
      </c>
      <c r="AU32" s="228">
        <v>270.97199999999998</v>
      </c>
      <c r="AV32" s="228">
        <v>330.98700000000002</v>
      </c>
      <c r="AW32" s="228">
        <v>490.916</v>
      </c>
      <c r="AX32" s="228">
        <v>139.21600000000001</v>
      </c>
      <c r="AY32" s="228">
        <v>575.62300000000005</v>
      </c>
      <c r="AZ32" s="228">
        <v>211.279</v>
      </c>
      <c r="BA32" s="228">
        <v>150.23599999999999</v>
      </c>
      <c r="BB32" s="228">
        <v>837.779</v>
      </c>
      <c r="BC32" s="265"/>
      <c r="BD32" s="265"/>
      <c r="BE32" s="265"/>
      <c r="BF32" s="265"/>
      <c r="BG32" s="265"/>
      <c r="BH32" s="265"/>
      <c r="BI32" s="265"/>
      <c r="BJ32" s="265"/>
      <c r="BK32" s="265"/>
      <c r="BL32" s="265"/>
      <c r="BM32" s="265"/>
      <c r="BN32" s="265"/>
      <c r="BO32" s="265"/>
      <c r="BP32" s="265"/>
      <c r="BQ32" s="265"/>
      <c r="BR32" s="265"/>
      <c r="BS32" s="265"/>
      <c r="BT32" s="265"/>
      <c r="BU32" s="265"/>
      <c r="BV32" s="265"/>
      <c r="BW32" s="265"/>
      <c r="BX32" s="265"/>
      <c r="BY32" s="265"/>
      <c r="BZ32" s="265"/>
      <c r="CA32" s="265"/>
      <c r="CB32" s="265"/>
      <c r="CC32" s="265"/>
      <c r="CD32" s="265"/>
      <c r="CE32" s="265"/>
      <c r="CF32" s="265"/>
      <c r="CG32" s="265"/>
      <c r="CH32" s="265"/>
      <c r="CI32" s="265"/>
      <c r="CJ32" s="265"/>
      <c r="CK32" s="265"/>
      <c r="CL32" s="265"/>
      <c r="CM32" s="265"/>
      <c r="CN32" s="265"/>
      <c r="CO32" s="265"/>
      <c r="CP32" s="265"/>
      <c r="CQ32" s="265"/>
      <c r="CR32" s="265"/>
      <c r="CS32" s="265"/>
      <c r="CT32" s="265"/>
      <c r="CU32" s="265"/>
      <c r="CV32" s="265"/>
      <c r="CW32" s="265"/>
      <c r="CX32" s="265"/>
      <c r="CY32" s="265"/>
      <c r="CZ32" s="265"/>
      <c r="DA32" s="265"/>
      <c r="DB32" s="265"/>
      <c r="DC32" s="265"/>
      <c r="DD32" s="265"/>
      <c r="DE32" s="265"/>
      <c r="DF32" s="265"/>
      <c r="DG32" s="265"/>
      <c r="DH32" s="265"/>
      <c r="DI32" s="265"/>
      <c r="DJ32" s="265"/>
      <c r="DK32" s="265"/>
      <c r="DL32" s="265"/>
      <c r="DM32" s="265"/>
      <c r="DN32" s="265"/>
      <c r="DO32" s="265"/>
      <c r="DP32" s="265"/>
      <c r="DQ32" s="265"/>
      <c r="DR32" s="265"/>
      <c r="DS32" s="265"/>
      <c r="DT32" s="265"/>
      <c r="DU32" s="265"/>
      <c r="DV32" s="265"/>
      <c r="DW32" s="265"/>
      <c r="DX32" s="265"/>
      <c r="DY32" s="265"/>
      <c r="DZ32" s="265"/>
      <c r="EA32" s="265"/>
      <c r="EB32" s="265"/>
      <c r="EC32" s="265"/>
      <c r="ED32" s="265"/>
    </row>
    <row r="33" spans="1:134" ht="15" x14ac:dyDescent="0.25">
      <c r="A33" s="229"/>
      <c r="B33" s="211"/>
      <c r="C33" s="211"/>
      <c r="D33" s="211"/>
      <c r="E33" s="211"/>
      <c r="F33" s="211"/>
      <c r="G33" s="211"/>
      <c r="H33" s="211"/>
      <c r="I33" s="211"/>
      <c r="J33" s="211"/>
      <c r="K33" s="211"/>
      <c r="L33" s="211"/>
      <c r="M33" s="211"/>
      <c r="N33" s="211"/>
      <c r="O33" s="211"/>
      <c r="P33" s="211"/>
      <c r="Q33" s="211"/>
      <c r="R33" s="211"/>
      <c r="S33" s="211"/>
      <c r="T33" s="212"/>
      <c r="U33" s="224">
        <f t="shared" si="0"/>
        <v>45536</v>
      </c>
      <c r="V33" s="225">
        <v>312.01</v>
      </c>
      <c r="W33" s="226">
        <v>312.01</v>
      </c>
      <c r="X33" s="227">
        <v>312.01</v>
      </c>
      <c r="Y33" s="228">
        <v>632.68100000000004</v>
      </c>
      <c r="Z33" s="228">
        <v>306.69099999999997</v>
      </c>
      <c r="AA33" s="228">
        <v>554.57100000000003</v>
      </c>
      <c r="AB33" s="228">
        <v>375.88200000000001</v>
      </c>
      <c r="AC33" s="228">
        <v>761.96100000000001</v>
      </c>
      <c r="AD33" s="228">
        <v>413.88499999999999</v>
      </c>
      <c r="AE33" s="228">
        <v>519.92899999999997</v>
      </c>
      <c r="AF33" s="228">
        <v>236.227</v>
      </c>
      <c r="AG33" s="228">
        <v>227.45599999999999</v>
      </c>
      <c r="AH33" s="228">
        <v>200.142</v>
      </c>
      <c r="AI33" s="228">
        <v>399.14499999999998</v>
      </c>
      <c r="AJ33" s="228">
        <v>336.30599999999998</v>
      </c>
      <c r="AK33" s="228">
        <v>390.43299999999999</v>
      </c>
      <c r="AL33" s="228">
        <v>356.63299999999998</v>
      </c>
      <c r="AM33" s="228">
        <v>346.82499999999999</v>
      </c>
      <c r="AN33" s="228">
        <v>434.24599999999998</v>
      </c>
      <c r="AO33" s="228">
        <v>319.08100000000002</v>
      </c>
      <c r="AP33" s="228">
        <v>282.303</v>
      </c>
      <c r="AQ33" s="228">
        <v>542.178</v>
      </c>
      <c r="AR33" s="228">
        <v>174.79400000000001</v>
      </c>
      <c r="AS33" s="228">
        <v>458.82</v>
      </c>
      <c r="AT33" s="228">
        <v>446.245</v>
      </c>
      <c r="AU33" s="228">
        <v>261.75099999999998</v>
      </c>
      <c r="AV33" s="228">
        <v>370.48399999999998</v>
      </c>
      <c r="AW33" s="228">
        <v>367.9</v>
      </c>
      <c r="AX33" s="228">
        <v>166.50200000000001</v>
      </c>
      <c r="AY33" s="228">
        <v>377.07799999999997</v>
      </c>
      <c r="AZ33" s="228">
        <v>243.233</v>
      </c>
      <c r="BA33" s="228">
        <v>213.59399999999999</v>
      </c>
      <c r="BB33" s="228">
        <v>643.91700000000003</v>
      </c>
      <c r="BC33" s="265"/>
      <c r="BD33" s="265"/>
      <c r="BE33" s="265"/>
      <c r="BF33" s="265"/>
      <c r="BG33" s="265"/>
      <c r="BH33" s="265"/>
      <c r="BI33" s="265"/>
      <c r="BJ33" s="265"/>
      <c r="BK33" s="265"/>
      <c r="BL33" s="265"/>
      <c r="BM33" s="265"/>
      <c r="BN33" s="265"/>
      <c r="BO33" s="265"/>
      <c r="BP33" s="265"/>
      <c r="BQ33" s="265"/>
      <c r="BR33" s="265"/>
      <c r="BS33" s="265"/>
      <c r="BT33" s="265"/>
      <c r="BU33" s="265"/>
      <c r="BV33" s="265"/>
      <c r="BW33" s="265"/>
      <c r="BX33" s="265"/>
      <c r="BY33" s="265"/>
      <c r="BZ33" s="265"/>
      <c r="CA33" s="265"/>
      <c r="CB33" s="265"/>
      <c r="CC33" s="265"/>
      <c r="CD33" s="265"/>
      <c r="CE33" s="265"/>
      <c r="CF33" s="265"/>
      <c r="CG33" s="265"/>
      <c r="CH33" s="265"/>
      <c r="CI33" s="265"/>
      <c r="CJ33" s="265"/>
      <c r="CK33" s="265"/>
      <c r="CL33" s="265"/>
      <c r="CM33" s="265"/>
      <c r="CN33" s="265"/>
      <c r="CO33" s="265"/>
      <c r="CP33" s="265"/>
      <c r="CQ33" s="265"/>
      <c r="CR33" s="265"/>
      <c r="CS33" s="265"/>
      <c r="CT33" s="265"/>
      <c r="CU33" s="265"/>
      <c r="CV33" s="265"/>
      <c r="CW33" s="265"/>
      <c r="CX33" s="265"/>
      <c r="CY33" s="265"/>
      <c r="CZ33" s="265"/>
      <c r="DA33" s="265"/>
      <c r="DB33" s="265"/>
      <c r="DC33" s="265"/>
      <c r="DD33" s="265"/>
      <c r="DE33" s="265"/>
      <c r="DF33" s="265"/>
      <c r="DG33" s="265"/>
      <c r="DH33" s="265"/>
      <c r="DI33" s="265"/>
      <c r="DJ33" s="265"/>
      <c r="DK33" s="265"/>
      <c r="DL33" s="265"/>
      <c r="DM33" s="265"/>
      <c r="DN33" s="265"/>
      <c r="DO33" s="265"/>
      <c r="DP33" s="265"/>
      <c r="DQ33" s="265"/>
      <c r="DR33" s="265"/>
      <c r="DS33" s="265"/>
      <c r="DT33" s="265"/>
      <c r="DU33" s="265"/>
      <c r="DV33" s="265"/>
      <c r="DW33" s="265"/>
      <c r="DX33" s="265"/>
      <c r="DY33" s="265"/>
      <c r="DZ33" s="265"/>
      <c r="EA33" s="265"/>
      <c r="EB33" s="265"/>
      <c r="EC33" s="265"/>
      <c r="ED33" s="265"/>
    </row>
    <row r="34" spans="1:134" ht="15" x14ac:dyDescent="0.25">
      <c r="A34" s="229"/>
      <c r="B34" s="210" t="b">
        <v>1</v>
      </c>
      <c r="C34" s="210" t="b">
        <v>1</v>
      </c>
      <c r="D34" s="210" t="b">
        <v>1</v>
      </c>
      <c r="E34" s="210"/>
      <c r="F34" s="211"/>
      <c r="G34" s="211"/>
      <c r="H34" s="211"/>
      <c r="I34" s="211"/>
      <c r="J34" s="211"/>
      <c r="K34" s="211"/>
      <c r="L34" s="211"/>
      <c r="M34" s="211"/>
      <c r="N34" s="211"/>
      <c r="O34" s="211"/>
      <c r="P34" s="211"/>
      <c r="Q34" s="211"/>
      <c r="R34" s="211"/>
      <c r="S34" s="211"/>
      <c r="T34" s="212"/>
      <c r="U34" s="224">
        <f t="shared" si="0"/>
        <v>45566</v>
      </c>
      <c r="V34" s="225">
        <v>354.39</v>
      </c>
      <c r="W34" s="226">
        <v>519.59</v>
      </c>
      <c r="X34" s="227">
        <v>417.01</v>
      </c>
      <c r="Y34" s="228">
        <v>575.46299999999997</v>
      </c>
      <c r="Z34" s="228">
        <v>458.50200000000001</v>
      </c>
      <c r="AA34" s="228">
        <v>597.23699999999997</v>
      </c>
      <c r="AB34" s="228">
        <v>540.62400000000002</v>
      </c>
      <c r="AC34" s="228">
        <v>914.11400000000003</v>
      </c>
      <c r="AD34" s="228">
        <v>530.24300000000005</v>
      </c>
      <c r="AE34" s="228">
        <v>388.66</v>
      </c>
      <c r="AF34" s="228">
        <v>404.54199999999997</v>
      </c>
      <c r="AG34" s="228">
        <v>269.66199999999998</v>
      </c>
      <c r="AH34" s="228">
        <v>316.64400000000001</v>
      </c>
      <c r="AI34" s="228">
        <v>312.64699999999999</v>
      </c>
      <c r="AJ34" s="228">
        <v>503.96300000000002</v>
      </c>
      <c r="AK34" s="228">
        <v>616.39599999999996</v>
      </c>
      <c r="AL34" s="228">
        <v>1109.046</v>
      </c>
      <c r="AM34" s="228">
        <v>518.83199999999999</v>
      </c>
      <c r="AN34" s="228">
        <v>421.39499999999998</v>
      </c>
      <c r="AO34" s="228">
        <v>391.68900000000002</v>
      </c>
      <c r="AP34" s="228">
        <v>442.48899999999998</v>
      </c>
      <c r="AQ34" s="228">
        <v>618.51300000000003</v>
      </c>
      <c r="AR34" s="228">
        <v>253.476</v>
      </c>
      <c r="AS34" s="228">
        <v>561.97400000000005</v>
      </c>
      <c r="AT34" s="228">
        <v>655.13800000000003</v>
      </c>
      <c r="AU34" s="228">
        <v>389.63600000000002</v>
      </c>
      <c r="AV34" s="228">
        <v>460.39600000000002</v>
      </c>
      <c r="AW34" s="228">
        <v>548.21500000000003</v>
      </c>
      <c r="AX34" s="228">
        <v>368.25400000000002</v>
      </c>
      <c r="AY34" s="228">
        <v>411.57799999999997</v>
      </c>
      <c r="AZ34" s="228">
        <v>302.98700000000002</v>
      </c>
      <c r="BA34" s="228">
        <v>416.10300000000001</v>
      </c>
      <c r="BB34" s="228">
        <v>668.12699999999995</v>
      </c>
      <c r="BC34" s="265"/>
      <c r="BD34" s="265"/>
      <c r="BE34" s="265"/>
      <c r="BF34" s="265"/>
      <c r="BG34" s="265"/>
      <c r="BH34" s="265"/>
      <c r="BI34" s="265"/>
      <c r="BJ34" s="265"/>
      <c r="BK34" s="265"/>
      <c r="BL34" s="265"/>
      <c r="BM34" s="265"/>
      <c r="BN34" s="265"/>
      <c r="BO34" s="265"/>
      <c r="BP34" s="265"/>
      <c r="BQ34" s="265"/>
      <c r="BR34" s="265"/>
      <c r="BS34" s="265"/>
      <c r="BT34" s="265"/>
      <c r="BU34" s="265"/>
      <c r="BV34" s="265"/>
      <c r="BW34" s="265"/>
      <c r="BX34" s="265"/>
      <c r="BY34" s="265"/>
      <c r="BZ34" s="265"/>
      <c r="CA34" s="265"/>
      <c r="CB34" s="265"/>
      <c r="CC34" s="265"/>
      <c r="CD34" s="265"/>
      <c r="CE34" s="265"/>
      <c r="CF34" s="265"/>
      <c r="CG34" s="265"/>
      <c r="CH34" s="265"/>
      <c r="CI34" s="265"/>
      <c r="CJ34" s="265"/>
      <c r="CK34" s="265"/>
      <c r="CL34" s="265"/>
      <c r="CM34" s="265"/>
      <c r="CN34" s="265"/>
      <c r="CO34" s="265"/>
      <c r="CP34" s="265"/>
      <c r="CQ34" s="265"/>
      <c r="CR34" s="265"/>
      <c r="CS34" s="265"/>
      <c r="CT34" s="265"/>
      <c r="CU34" s="265"/>
      <c r="CV34" s="265"/>
      <c r="CW34" s="265"/>
      <c r="CX34" s="265"/>
      <c r="CY34" s="265"/>
      <c r="CZ34" s="265"/>
      <c r="DA34" s="265"/>
      <c r="DB34" s="265"/>
      <c r="DC34" s="265"/>
      <c r="DD34" s="265"/>
      <c r="DE34" s="265"/>
      <c r="DF34" s="265"/>
      <c r="DG34" s="265"/>
      <c r="DH34" s="265"/>
      <c r="DI34" s="265"/>
      <c r="DJ34" s="265"/>
      <c r="DK34" s="265"/>
      <c r="DL34" s="265"/>
      <c r="DM34" s="265"/>
      <c r="DN34" s="265"/>
      <c r="DO34" s="265"/>
      <c r="DP34" s="265"/>
      <c r="DQ34" s="265"/>
      <c r="DR34" s="265"/>
      <c r="DS34" s="265"/>
      <c r="DT34" s="265"/>
      <c r="DU34" s="265"/>
      <c r="DV34" s="265"/>
      <c r="DW34" s="265"/>
      <c r="DX34" s="265"/>
      <c r="DY34" s="265"/>
      <c r="DZ34" s="265"/>
      <c r="EA34" s="265"/>
      <c r="EB34" s="265"/>
      <c r="EC34" s="265"/>
      <c r="ED34" s="265"/>
    </row>
    <row r="35" spans="1:134" ht="15" x14ac:dyDescent="0.25">
      <c r="A35" s="231"/>
      <c r="B35" s="232"/>
      <c r="C35" s="232"/>
      <c r="D35" s="232"/>
      <c r="E35" s="232"/>
      <c r="F35" s="232"/>
      <c r="G35" s="232"/>
      <c r="H35" s="232"/>
      <c r="I35" s="232"/>
      <c r="J35" s="232"/>
      <c r="K35" s="232"/>
      <c r="L35" s="232"/>
      <c r="M35" s="232"/>
      <c r="N35" s="232"/>
      <c r="O35" s="232"/>
      <c r="P35" s="232"/>
      <c r="Q35" s="232"/>
      <c r="R35" s="232"/>
      <c r="S35" s="232"/>
      <c r="T35" s="233"/>
      <c r="U35" s="224">
        <f t="shared" si="0"/>
        <v>45597</v>
      </c>
      <c r="V35" s="225">
        <v>435.65</v>
      </c>
      <c r="W35" s="226">
        <v>457.15</v>
      </c>
      <c r="X35" s="227">
        <v>445.55</v>
      </c>
      <c r="Y35" s="228">
        <v>561.21199999999999</v>
      </c>
      <c r="Z35" s="228">
        <v>475.87099999999998</v>
      </c>
      <c r="AA35" s="228">
        <v>539.73699999999997</v>
      </c>
      <c r="AB35" s="228">
        <v>562.21699999999998</v>
      </c>
      <c r="AC35" s="228">
        <v>643.21600000000001</v>
      </c>
      <c r="AD35" s="228">
        <v>604.92899999999997</v>
      </c>
      <c r="AE35" s="228">
        <v>401.86700000000002</v>
      </c>
      <c r="AF35" s="228">
        <v>400.00599999999997</v>
      </c>
      <c r="AG35" s="228">
        <v>351.59899999999999</v>
      </c>
      <c r="AH35" s="228">
        <v>320.54599999999999</v>
      </c>
      <c r="AI35" s="228">
        <v>355.77300000000002</v>
      </c>
      <c r="AJ35" s="228">
        <v>609.51599999999996</v>
      </c>
      <c r="AK35" s="228">
        <v>579.74199999999996</v>
      </c>
      <c r="AL35" s="228">
        <v>608.89200000000005</v>
      </c>
      <c r="AM35" s="228">
        <v>468.46300000000002</v>
      </c>
      <c r="AN35" s="228">
        <v>449.589</v>
      </c>
      <c r="AO35" s="228">
        <v>455.61200000000002</v>
      </c>
      <c r="AP35" s="228">
        <v>459.01400000000001</v>
      </c>
      <c r="AQ35" s="228">
        <v>580.75300000000004</v>
      </c>
      <c r="AR35" s="228">
        <v>320.28100000000001</v>
      </c>
      <c r="AS35" s="228">
        <v>479.81599999999997</v>
      </c>
      <c r="AT35" s="228">
        <v>470.62200000000001</v>
      </c>
      <c r="AU35" s="228">
        <v>400.73500000000001</v>
      </c>
      <c r="AV35" s="228">
        <v>443.87099999999998</v>
      </c>
      <c r="AW35" s="228">
        <v>491.19400000000002</v>
      </c>
      <c r="AX35" s="228">
        <v>374.87400000000002</v>
      </c>
      <c r="AY35" s="228">
        <v>456.68299999999999</v>
      </c>
      <c r="AZ35" s="228">
        <v>386.82600000000002</v>
      </c>
      <c r="BA35" s="228">
        <v>434.46800000000002</v>
      </c>
      <c r="BB35" s="228">
        <v>545.27300000000002</v>
      </c>
      <c r="BC35" s="265"/>
      <c r="BD35" s="265"/>
      <c r="BE35" s="265"/>
      <c r="BF35" s="265"/>
      <c r="BG35" s="265"/>
      <c r="BH35" s="265"/>
      <c r="BI35" s="265"/>
      <c r="BJ35" s="265"/>
      <c r="BK35" s="265"/>
      <c r="BL35" s="265"/>
      <c r="BM35" s="265"/>
      <c r="BN35" s="265"/>
      <c r="BO35" s="265"/>
      <c r="BP35" s="265"/>
      <c r="BQ35" s="265"/>
      <c r="BR35" s="265"/>
      <c r="BS35" s="265"/>
      <c r="BT35" s="265"/>
      <c r="BU35" s="265"/>
      <c r="BV35" s="265"/>
      <c r="BW35" s="265"/>
      <c r="BX35" s="265"/>
      <c r="BY35" s="265"/>
      <c r="BZ35" s="265"/>
      <c r="CA35" s="265"/>
      <c r="CB35" s="265"/>
      <c r="CC35" s="265"/>
      <c r="CD35" s="265"/>
      <c r="CE35" s="265"/>
      <c r="CF35" s="265"/>
      <c r="CG35" s="265"/>
      <c r="CH35" s="265"/>
      <c r="CI35" s="265"/>
      <c r="CJ35" s="265"/>
      <c r="CK35" s="265"/>
      <c r="CL35" s="265"/>
      <c r="CM35" s="265"/>
      <c r="CN35" s="265"/>
      <c r="CO35" s="265"/>
      <c r="CP35" s="265"/>
      <c r="CQ35" s="265"/>
      <c r="CR35" s="265"/>
      <c r="CS35" s="265"/>
      <c r="CT35" s="265"/>
      <c r="CU35" s="265"/>
      <c r="CV35" s="265"/>
      <c r="CW35" s="265"/>
      <c r="CX35" s="265"/>
      <c r="CY35" s="265"/>
      <c r="CZ35" s="265"/>
      <c r="DA35" s="265"/>
      <c r="DB35" s="265"/>
      <c r="DC35" s="265"/>
      <c r="DD35" s="265"/>
      <c r="DE35" s="265"/>
      <c r="DF35" s="265"/>
      <c r="DG35" s="265"/>
      <c r="DH35" s="265"/>
      <c r="DI35" s="265"/>
      <c r="DJ35" s="265"/>
      <c r="DK35" s="265"/>
      <c r="DL35" s="265"/>
      <c r="DM35" s="265"/>
      <c r="DN35" s="265"/>
      <c r="DO35" s="265"/>
      <c r="DP35" s="265"/>
      <c r="DQ35" s="265"/>
      <c r="DR35" s="265"/>
      <c r="DS35" s="265"/>
      <c r="DT35" s="265"/>
      <c r="DU35" s="265"/>
      <c r="DV35" s="265"/>
      <c r="DW35" s="265"/>
      <c r="DX35" s="265"/>
      <c r="DY35" s="265"/>
      <c r="DZ35" s="265"/>
      <c r="EA35" s="265"/>
      <c r="EB35" s="265"/>
      <c r="EC35" s="265"/>
      <c r="ED35" s="265"/>
    </row>
    <row r="36" spans="1:134" ht="15" x14ac:dyDescent="0.25">
      <c r="U36" s="224">
        <f t="shared" si="0"/>
        <v>45627</v>
      </c>
      <c r="V36" s="225">
        <v>351.78</v>
      </c>
      <c r="W36" s="226">
        <v>351.78</v>
      </c>
      <c r="X36" s="227">
        <v>351.78</v>
      </c>
      <c r="Y36" s="228">
        <v>416.72199999999998</v>
      </c>
      <c r="Z36" s="228">
        <v>361.35199999999998</v>
      </c>
      <c r="AA36" s="228">
        <v>457.16500000000002</v>
      </c>
      <c r="AB36" s="228">
        <v>482.40600000000001</v>
      </c>
      <c r="AC36" s="228">
        <v>455.38299999999998</v>
      </c>
      <c r="AD36" s="228">
        <v>452.459</v>
      </c>
      <c r="AE36" s="228">
        <v>345.81299999999999</v>
      </c>
      <c r="AF36" s="228">
        <v>303.41399999999999</v>
      </c>
      <c r="AG36" s="228">
        <v>308.47199999999998</v>
      </c>
      <c r="AH36" s="228">
        <v>259.541</v>
      </c>
      <c r="AI36" s="228">
        <v>316.49099999999999</v>
      </c>
      <c r="AJ36" s="228">
        <v>368.94799999999998</v>
      </c>
      <c r="AK36" s="228">
        <v>410.57499999999999</v>
      </c>
      <c r="AL36" s="228">
        <v>410.93700000000001</v>
      </c>
      <c r="AM36" s="228">
        <v>383.05799999999999</v>
      </c>
      <c r="AN36" s="228">
        <v>385.25400000000002</v>
      </c>
      <c r="AO36" s="228">
        <v>368.45400000000001</v>
      </c>
      <c r="AP36" s="228">
        <v>394.65499999999997</v>
      </c>
      <c r="AQ36" s="228">
        <v>444.51100000000002</v>
      </c>
      <c r="AR36" s="228">
        <v>295.78199999999998</v>
      </c>
      <c r="AS36" s="228">
        <v>327.90199999999999</v>
      </c>
      <c r="AT36" s="228">
        <v>365.23500000000001</v>
      </c>
      <c r="AU36" s="228">
        <v>326.16300000000001</v>
      </c>
      <c r="AV36" s="228">
        <v>366.70699999999999</v>
      </c>
      <c r="AW36" s="228">
        <v>412.52499999999998</v>
      </c>
      <c r="AX36" s="228">
        <v>296.61</v>
      </c>
      <c r="AY36" s="228">
        <v>413.15499999999997</v>
      </c>
      <c r="AZ36" s="228">
        <v>339.72800000000001</v>
      </c>
      <c r="BA36" s="228">
        <v>322.57100000000003</v>
      </c>
      <c r="BB36" s="228">
        <v>423.339</v>
      </c>
      <c r="BC36" s="265"/>
      <c r="BD36" s="265"/>
      <c r="BE36" s="265"/>
      <c r="BF36" s="265"/>
      <c r="BG36" s="265"/>
      <c r="BH36" s="265"/>
      <c r="BI36" s="265"/>
      <c r="BJ36" s="265"/>
      <c r="BK36" s="265"/>
      <c r="BL36" s="265"/>
      <c r="BM36" s="265"/>
      <c r="BN36" s="265"/>
      <c r="BO36" s="265"/>
      <c r="BP36" s="265"/>
      <c r="BQ36" s="265"/>
      <c r="BR36" s="265"/>
      <c r="BS36" s="265"/>
      <c r="BT36" s="265"/>
      <c r="BU36" s="265"/>
      <c r="BV36" s="265"/>
      <c r="BW36" s="265"/>
      <c r="BX36" s="265"/>
      <c r="BY36" s="265"/>
      <c r="BZ36" s="265"/>
      <c r="CA36" s="265"/>
      <c r="CB36" s="265"/>
      <c r="CC36" s="265"/>
      <c r="CD36" s="265"/>
      <c r="CE36" s="265"/>
      <c r="CF36" s="265"/>
      <c r="CG36" s="265"/>
      <c r="CH36" s="265"/>
      <c r="CI36" s="265"/>
      <c r="CJ36" s="265"/>
      <c r="CK36" s="265"/>
      <c r="CL36" s="265"/>
      <c r="CM36" s="265"/>
      <c r="CN36" s="265"/>
      <c r="CO36" s="265"/>
      <c r="CP36" s="265"/>
      <c r="CQ36" s="265"/>
      <c r="CR36" s="265"/>
      <c r="CS36" s="265"/>
      <c r="CT36" s="265"/>
      <c r="CU36" s="265"/>
      <c r="CV36" s="265"/>
      <c r="CW36" s="265"/>
      <c r="CX36" s="265"/>
      <c r="CY36" s="265"/>
      <c r="CZ36" s="265"/>
      <c r="DA36" s="265"/>
      <c r="DB36" s="265"/>
      <c r="DC36" s="265"/>
      <c r="DD36" s="265"/>
      <c r="DE36" s="265"/>
      <c r="DF36" s="265"/>
      <c r="DG36" s="265"/>
      <c r="DH36" s="265"/>
      <c r="DI36" s="265"/>
      <c r="DJ36" s="265"/>
      <c r="DK36" s="265"/>
      <c r="DL36" s="265"/>
      <c r="DM36" s="265"/>
      <c r="DN36" s="265"/>
      <c r="DO36" s="265"/>
      <c r="DP36" s="265"/>
      <c r="DQ36" s="265"/>
      <c r="DR36" s="265"/>
      <c r="DS36" s="265"/>
      <c r="DT36" s="265"/>
      <c r="DU36" s="265"/>
      <c r="DV36" s="265"/>
      <c r="DW36" s="265"/>
      <c r="DX36" s="265"/>
      <c r="DY36" s="265"/>
      <c r="DZ36" s="265"/>
      <c r="EA36" s="265"/>
      <c r="EB36" s="265"/>
      <c r="EC36" s="265"/>
      <c r="ED36" s="265"/>
    </row>
    <row r="37" spans="1:134" ht="15" x14ac:dyDescent="0.25">
      <c r="B37" s="316" t="s">
        <v>127</v>
      </c>
      <c r="C37" s="316"/>
      <c r="D37" s="316"/>
      <c r="E37" s="316"/>
      <c r="F37" s="316"/>
      <c r="G37" s="316"/>
      <c r="H37" s="316"/>
      <c r="I37" s="316"/>
      <c r="J37" s="316"/>
      <c r="K37" s="316"/>
      <c r="L37" s="316"/>
      <c r="M37" s="316"/>
      <c r="N37" s="316"/>
      <c r="O37" s="316"/>
      <c r="P37" s="316"/>
      <c r="Q37" s="316"/>
      <c r="U37" s="224">
        <f t="shared" ref="U37:U68" si="1">IF((ROW()-3)&lt;=LOOKUP($B$6,TimestepID,Duration),EDATE(U36,1),"")</f>
        <v>45658</v>
      </c>
      <c r="V37" s="225">
        <v>347.16</v>
      </c>
      <c r="W37" s="226">
        <v>347.16</v>
      </c>
      <c r="X37" s="227">
        <v>347.16</v>
      </c>
      <c r="Y37" s="228">
        <v>395.97800000000001</v>
      </c>
      <c r="Z37" s="228">
        <v>357.52300000000002</v>
      </c>
      <c r="AA37" s="228">
        <v>417.197</v>
      </c>
      <c r="AB37" s="228">
        <v>460.46899999999999</v>
      </c>
      <c r="AC37" s="228">
        <v>434.59199999999998</v>
      </c>
      <c r="AD37" s="228">
        <v>392.608</v>
      </c>
      <c r="AE37" s="228">
        <v>339.483</v>
      </c>
      <c r="AF37" s="228">
        <v>282.38200000000001</v>
      </c>
      <c r="AG37" s="228">
        <v>272.19099999999997</v>
      </c>
      <c r="AH37" s="228">
        <v>219.893</v>
      </c>
      <c r="AI37" s="228">
        <v>279.423</v>
      </c>
      <c r="AJ37" s="228">
        <v>542.82000000000005</v>
      </c>
      <c r="AK37" s="228">
        <v>397.23099999999999</v>
      </c>
      <c r="AL37" s="228">
        <v>368.23700000000002</v>
      </c>
      <c r="AM37" s="228">
        <v>318.95299999999997</v>
      </c>
      <c r="AN37" s="228">
        <v>384.07799999999997</v>
      </c>
      <c r="AO37" s="228">
        <v>340.39699999999999</v>
      </c>
      <c r="AP37" s="228">
        <v>374.51299999999998</v>
      </c>
      <c r="AQ37" s="228">
        <v>434.91</v>
      </c>
      <c r="AR37" s="228">
        <v>270.71699999999998</v>
      </c>
      <c r="AS37" s="228">
        <v>270.33199999999999</v>
      </c>
      <c r="AT37" s="228">
        <v>341.15899999999999</v>
      </c>
      <c r="AU37" s="228">
        <v>304.62</v>
      </c>
      <c r="AV37" s="228">
        <v>409.935</v>
      </c>
      <c r="AW37" s="228">
        <v>379.54199999999997</v>
      </c>
      <c r="AX37" s="228">
        <v>275.59300000000002</v>
      </c>
      <c r="AY37" s="228">
        <v>377.11500000000001</v>
      </c>
      <c r="AZ37" s="228">
        <v>340.28899999999999</v>
      </c>
      <c r="BA37" s="228">
        <v>286.95499999999998</v>
      </c>
      <c r="BB37" s="228">
        <v>383.27699999999999</v>
      </c>
      <c r="BC37" s="265"/>
      <c r="BD37" s="265"/>
      <c r="BE37" s="265"/>
      <c r="BF37" s="265"/>
      <c r="BG37" s="265"/>
      <c r="BH37" s="265"/>
      <c r="BI37" s="265"/>
      <c r="BJ37" s="265"/>
      <c r="BK37" s="265"/>
      <c r="BL37" s="265"/>
      <c r="BM37" s="265"/>
      <c r="BN37" s="265"/>
      <c r="BO37" s="265"/>
      <c r="BP37" s="265"/>
      <c r="BQ37" s="265"/>
      <c r="BR37" s="265"/>
      <c r="BS37" s="265"/>
      <c r="BT37" s="265"/>
      <c r="BU37" s="265"/>
      <c r="BV37" s="265"/>
      <c r="BW37" s="265"/>
      <c r="BX37" s="265"/>
      <c r="BY37" s="265"/>
      <c r="BZ37" s="265"/>
      <c r="CA37" s="265"/>
      <c r="CB37" s="265"/>
      <c r="CC37" s="265"/>
      <c r="CD37" s="265"/>
      <c r="CE37" s="265"/>
      <c r="CF37" s="265"/>
      <c r="CG37" s="265"/>
      <c r="CH37" s="265"/>
      <c r="CI37" s="265"/>
      <c r="CJ37" s="265"/>
      <c r="CK37" s="265"/>
      <c r="CL37" s="265"/>
      <c r="CM37" s="265"/>
      <c r="CN37" s="265"/>
      <c r="CO37" s="265"/>
      <c r="CP37" s="265"/>
      <c r="CQ37" s="265"/>
      <c r="CR37" s="265"/>
      <c r="CS37" s="265"/>
      <c r="CT37" s="265"/>
      <c r="CU37" s="265"/>
      <c r="CV37" s="265"/>
      <c r="CW37" s="265"/>
      <c r="CX37" s="265"/>
      <c r="CY37" s="265"/>
      <c r="CZ37" s="265"/>
      <c r="DA37" s="265"/>
      <c r="DB37" s="265"/>
      <c r="DC37" s="265"/>
      <c r="DD37" s="265"/>
      <c r="DE37" s="265"/>
      <c r="DF37" s="265"/>
      <c r="DG37" s="265"/>
      <c r="DH37" s="265"/>
      <c r="DI37" s="265"/>
      <c r="DJ37" s="265"/>
      <c r="DK37" s="265"/>
      <c r="DL37" s="265"/>
      <c r="DM37" s="265"/>
      <c r="DN37" s="265"/>
      <c r="DO37" s="265"/>
      <c r="DP37" s="265"/>
      <c r="DQ37" s="265"/>
      <c r="DR37" s="265"/>
      <c r="DS37" s="265"/>
      <c r="DT37" s="265"/>
      <c r="DU37" s="265"/>
      <c r="DV37" s="265"/>
      <c r="DW37" s="265"/>
      <c r="DX37" s="265"/>
      <c r="DY37" s="265"/>
      <c r="DZ37" s="265"/>
      <c r="EA37" s="265"/>
      <c r="EB37" s="265"/>
      <c r="EC37" s="265"/>
      <c r="ED37" s="265"/>
    </row>
    <row r="38" spans="1:134" ht="15" x14ac:dyDescent="0.25">
      <c r="B38" s="316"/>
      <c r="C38" s="316"/>
      <c r="D38" s="316"/>
      <c r="E38" s="316"/>
      <c r="F38" s="316"/>
      <c r="G38" s="316"/>
      <c r="H38" s="316"/>
      <c r="I38" s="316"/>
      <c r="J38" s="316"/>
      <c r="K38" s="316"/>
      <c r="L38" s="316"/>
      <c r="M38" s="316"/>
      <c r="N38" s="316"/>
      <c r="O38" s="316"/>
      <c r="P38" s="316"/>
      <c r="Q38" s="316"/>
      <c r="U38" s="224">
        <f t="shared" si="1"/>
        <v>45689</v>
      </c>
      <c r="V38" s="225">
        <v>395.53</v>
      </c>
      <c r="W38" s="226">
        <v>395.53</v>
      </c>
      <c r="X38" s="227">
        <v>395.53</v>
      </c>
      <c r="Y38" s="228">
        <v>363.69400000000002</v>
      </c>
      <c r="Z38" s="228">
        <v>387.48899999999998</v>
      </c>
      <c r="AA38" s="228">
        <v>443.70100000000002</v>
      </c>
      <c r="AB38" s="228">
        <v>421.43099999999998</v>
      </c>
      <c r="AC38" s="228">
        <v>427.88400000000001</v>
      </c>
      <c r="AD38" s="228">
        <v>382.62799999999999</v>
      </c>
      <c r="AE38" s="228">
        <v>368.89100000000002</v>
      </c>
      <c r="AF38" s="228">
        <v>261.21600000000001</v>
      </c>
      <c r="AG38" s="228">
        <v>216.291</v>
      </c>
      <c r="AH38" s="228">
        <v>242.09299999999999</v>
      </c>
      <c r="AI38" s="228">
        <v>248.554</v>
      </c>
      <c r="AJ38" s="228">
        <v>532.55700000000002</v>
      </c>
      <c r="AK38" s="228">
        <v>339.39100000000002</v>
      </c>
      <c r="AL38" s="228">
        <v>376.541</v>
      </c>
      <c r="AM38" s="228">
        <v>297.536</v>
      </c>
      <c r="AN38" s="228">
        <v>378.59500000000003</v>
      </c>
      <c r="AO38" s="228">
        <v>370.16</v>
      </c>
      <c r="AP38" s="228">
        <v>317.94499999999999</v>
      </c>
      <c r="AQ38" s="228">
        <v>395.76400000000001</v>
      </c>
      <c r="AR38" s="228">
        <v>268.73</v>
      </c>
      <c r="AS38" s="228">
        <v>262.916</v>
      </c>
      <c r="AT38" s="228">
        <v>436.40300000000002</v>
      </c>
      <c r="AU38" s="228">
        <v>340.351</v>
      </c>
      <c r="AV38" s="228">
        <v>542.69299999999998</v>
      </c>
      <c r="AW38" s="228">
        <v>365.36399999999998</v>
      </c>
      <c r="AX38" s="228">
        <v>276.97399999999999</v>
      </c>
      <c r="AY38" s="228">
        <v>340.05399999999997</v>
      </c>
      <c r="AZ38" s="228">
        <v>270.11900000000003</v>
      </c>
      <c r="BA38" s="228">
        <v>247.63</v>
      </c>
      <c r="BB38" s="228">
        <v>366.39699999999999</v>
      </c>
      <c r="BC38" s="265"/>
      <c r="BD38" s="265"/>
      <c r="BE38" s="265"/>
      <c r="BF38" s="265"/>
      <c r="BG38" s="265"/>
      <c r="BH38" s="265"/>
      <c r="BI38" s="265"/>
      <c r="BJ38" s="265"/>
      <c r="BK38" s="265"/>
      <c r="BL38" s="265"/>
      <c r="BM38" s="265"/>
      <c r="BN38" s="265"/>
      <c r="BO38" s="265"/>
      <c r="BP38" s="265"/>
      <c r="BQ38" s="265"/>
      <c r="BR38" s="265"/>
      <c r="BS38" s="265"/>
      <c r="BT38" s="265"/>
      <c r="BU38" s="265"/>
      <c r="BV38" s="265"/>
      <c r="BW38" s="265"/>
      <c r="BX38" s="265"/>
      <c r="BY38" s="265"/>
      <c r="BZ38" s="265"/>
      <c r="CA38" s="265"/>
      <c r="CB38" s="265"/>
      <c r="CC38" s="265"/>
      <c r="CD38" s="265"/>
      <c r="CE38" s="265"/>
      <c r="CF38" s="265"/>
      <c r="CG38" s="265"/>
      <c r="CH38" s="265"/>
      <c r="CI38" s="265"/>
      <c r="CJ38" s="265"/>
      <c r="CK38" s="265"/>
      <c r="CL38" s="265"/>
      <c r="CM38" s="265"/>
      <c r="CN38" s="265"/>
      <c r="CO38" s="265"/>
      <c r="CP38" s="265"/>
      <c r="CQ38" s="265"/>
      <c r="CR38" s="265"/>
      <c r="CS38" s="265"/>
      <c r="CT38" s="265"/>
      <c r="CU38" s="265"/>
      <c r="CV38" s="265"/>
      <c r="CW38" s="265"/>
      <c r="CX38" s="265"/>
      <c r="CY38" s="265"/>
      <c r="CZ38" s="265"/>
      <c r="DA38" s="265"/>
      <c r="DB38" s="265"/>
      <c r="DC38" s="265"/>
      <c r="DD38" s="265"/>
      <c r="DE38" s="265"/>
      <c r="DF38" s="265"/>
      <c r="DG38" s="265"/>
      <c r="DH38" s="265"/>
      <c r="DI38" s="265"/>
      <c r="DJ38" s="265"/>
      <c r="DK38" s="265"/>
      <c r="DL38" s="265"/>
      <c r="DM38" s="265"/>
      <c r="DN38" s="265"/>
      <c r="DO38" s="265"/>
      <c r="DP38" s="265"/>
      <c r="DQ38" s="265"/>
      <c r="DR38" s="265"/>
      <c r="DS38" s="265"/>
      <c r="DT38" s="265"/>
      <c r="DU38" s="265"/>
      <c r="DV38" s="265"/>
      <c r="DW38" s="265"/>
      <c r="DX38" s="265"/>
      <c r="DY38" s="265"/>
      <c r="DZ38" s="265"/>
      <c r="EA38" s="265"/>
      <c r="EB38" s="265"/>
      <c r="EC38" s="265"/>
      <c r="ED38" s="265"/>
    </row>
    <row r="39" spans="1:134" ht="15" x14ac:dyDescent="0.25">
      <c r="B39" s="316"/>
      <c r="C39" s="316"/>
      <c r="D39" s="316"/>
      <c r="E39" s="316"/>
      <c r="F39" s="316"/>
      <c r="G39" s="316"/>
      <c r="H39" s="316"/>
      <c r="I39" s="316"/>
      <c r="J39" s="316"/>
      <c r="K39" s="316"/>
      <c r="L39" s="316"/>
      <c r="M39" s="316"/>
      <c r="N39" s="316"/>
      <c r="O39" s="316"/>
      <c r="P39" s="316"/>
      <c r="Q39" s="316"/>
      <c r="U39" s="224">
        <f t="shared" si="1"/>
        <v>45717</v>
      </c>
      <c r="V39" s="225">
        <v>612.71</v>
      </c>
      <c r="W39" s="226">
        <v>612.71</v>
      </c>
      <c r="X39" s="227">
        <v>612.71</v>
      </c>
      <c r="Y39" s="228">
        <v>612.39099999999996</v>
      </c>
      <c r="Z39" s="228">
        <v>988.34699999999998</v>
      </c>
      <c r="AA39" s="228">
        <v>603.63499999999999</v>
      </c>
      <c r="AB39" s="228">
        <v>809.18200000000002</v>
      </c>
      <c r="AC39" s="228">
        <v>559.45600000000002</v>
      </c>
      <c r="AD39" s="228">
        <v>520.14400000000001</v>
      </c>
      <c r="AE39" s="228">
        <v>479.84</v>
      </c>
      <c r="AF39" s="228">
        <v>466.14600000000002</v>
      </c>
      <c r="AG39" s="228">
        <v>263.928</v>
      </c>
      <c r="AH39" s="228">
        <v>404.21</v>
      </c>
      <c r="AI39" s="228">
        <v>608.72699999999998</v>
      </c>
      <c r="AJ39" s="228">
        <v>704.16899999999998</v>
      </c>
      <c r="AK39" s="228">
        <v>443.34</v>
      </c>
      <c r="AL39" s="228">
        <v>834.91399999999999</v>
      </c>
      <c r="AM39" s="228">
        <v>402.315</v>
      </c>
      <c r="AN39" s="228">
        <v>619.55799999999999</v>
      </c>
      <c r="AO39" s="228">
        <v>517.71500000000003</v>
      </c>
      <c r="AP39" s="228">
        <v>482.63200000000001</v>
      </c>
      <c r="AQ39" s="228">
        <v>573.64700000000005</v>
      </c>
      <c r="AR39" s="228">
        <v>355.065</v>
      </c>
      <c r="AS39" s="228">
        <v>436.95299999999997</v>
      </c>
      <c r="AT39" s="228">
        <v>656.779</v>
      </c>
      <c r="AU39" s="228">
        <v>529.976</v>
      </c>
      <c r="AV39" s="228">
        <v>1198.0050000000001</v>
      </c>
      <c r="AW39" s="228">
        <v>424.63200000000001</v>
      </c>
      <c r="AX39" s="228">
        <v>537.66899999999998</v>
      </c>
      <c r="AY39" s="228">
        <v>512.36400000000003</v>
      </c>
      <c r="AZ39" s="228">
        <v>411.541</v>
      </c>
      <c r="BA39" s="228">
        <v>486.81</v>
      </c>
      <c r="BB39" s="228">
        <v>704.18899999999996</v>
      </c>
      <c r="BC39" s="265"/>
      <c r="BD39" s="265"/>
      <c r="BE39" s="265"/>
      <c r="BF39" s="265"/>
      <c r="BG39" s="265"/>
      <c r="BH39" s="265"/>
      <c r="BI39" s="265"/>
      <c r="BJ39" s="265"/>
      <c r="BK39" s="265"/>
      <c r="BL39" s="265"/>
      <c r="BM39" s="265"/>
      <c r="BN39" s="265"/>
      <c r="BO39" s="265"/>
      <c r="BP39" s="265"/>
      <c r="BQ39" s="265"/>
      <c r="BR39" s="265"/>
      <c r="BS39" s="265"/>
      <c r="BT39" s="265"/>
      <c r="BU39" s="265"/>
      <c r="BV39" s="265"/>
      <c r="BW39" s="265"/>
      <c r="BX39" s="265"/>
      <c r="BY39" s="265"/>
      <c r="BZ39" s="265"/>
      <c r="CA39" s="265"/>
      <c r="CB39" s="265"/>
      <c r="CC39" s="265"/>
      <c r="CD39" s="265"/>
      <c r="CE39" s="265"/>
      <c r="CF39" s="265"/>
      <c r="CG39" s="265"/>
      <c r="CH39" s="265"/>
      <c r="CI39" s="265"/>
      <c r="CJ39" s="265"/>
      <c r="CK39" s="265"/>
      <c r="CL39" s="265"/>
      <c r="CM39" s="265"/>
      <c r="CN39" s="265"/>
      <c r="CO39" s="265"/>
      <c r="CP39" s="265"/>
      <c r="CQ39" s="265"/>
      <c r="CR39" s="265"/>
      <c r="CS39" s="265"/>
      <c r="CT39" s="265"/>
      <c r="CU39" s="265"/>
      <c r="CV39" s="265"/>
      <c r="CW39" s="265"/>
      <c r="CX39" s="265"/>
      <c r="CY39" s="265"/>
      <c r="CZ39" s="265"/>
      <c r="DA39" s="265"/>
      <c r="DB39" s="265"/>
      <c r="DC39" s="265"/>
      <c r="DD39" s="265"/>
      <c r="DE39" s="265"/>
      <c r="DF39" s="265"/>
      <c r="DG39" s="265"/>
      <c r="DH39" s="265"/>
      <c r="DI39" s="265"/>
      <c r="DJ39" s="265"/>
      <c r="DK39" s="265"/>
      <c r="DL39" s="265"/>
      <c r="DM39" s="265"/>
      <c r="DN39" s="265"/>
      <c r="DO39" s="265"/>
      <c r="DP39" s="265"/>
      <c r="DQ39" s="265"/>
      <c r="DR39" s="265"/>
      <c r="DS39" s="265"/>
      <c r="DT39" s="265"/>
      <c r="DU39" s="265"/>
      <c r="DV39" s="265"/>
      <c r="DW39" s="265"/>
      <c r="DX39" s="265"/>
      <c r="DY39" s="265"/>
      <c r="DZ39" s="265"/>
      <c r="EA39" s="265"/>
      <c r="EB39" s="265"/>
      <c r="EC39" s="265"/>
      <c r="ED39" s="265"/>
    </row>
    <row r="40" spans="1:134" ht="15" x14ac:dyDescent="0.25">
      <c r="O40" s="235"/>
      <c r="P40" s="235"/>
      <c r="U40" s="224">
        <f t="shared" si="1"/>
        <v>45748</v>
      </c>
      <c r="V40" s="225">
        <v>934.75</v>
      </c>
      <c r="W40" s="226">
        <v>934.75</v>
      </c>
      <c r="X40" s="227">
        <v>934.75</v>
      </c>
      <c r="Y40" s="228">
        <v>948.39400000000001</v>
      </c>
      <c r="Z40" s="228">
        <v>915.59400000000005</v>
      </c>
      <c r="AA40" s="228">
        <v>1047.162</v>
      </c>
      <c r="AB40" s="228">
        <v>1435.8620000000001</v>
      </c>
      <c r="AC40" s="228">
        <v>1093.8789999999999</v>
      </c>
      <c r="AD40" s="228">
        <v>732.83399999999995</v>
      </c>
      <c r="AE40" s="228">
        <v>806.47799999999995</v>
      </c>
      <c r="AF40" s="228">
        <v>774.03599999999994</v>
      </c>
      <c r="AG40" s="228">
        <v>465.50099999999998</v>
      </c>
      <c r="AH40" s="228">
        <v>564.10299999999995</v>
      </c>
      <c r="AI40" s="228">
        <v>1395.2809999999999</v>
      </c>
      <c r="AJ40" s="228">
        <v>1413.6410000000001</v>
      </c>
      <c r="AK40" s="228">
        <v>1081.181</v>
      </c>
      <c r="AL40" s="228">
        <v>1162.722</v>
      </c>
      <c r="AM40" s="228">
        <v>656.72799999999995</v>
      </c>
      <c r="AN40" s="228">
        <v>786.822</v>
      </c>
      <c r="AO40" s="228">
        <v>732.20500000000004</v>
      </c>
      <c r="AP40" s="228">
        <v>1133.3789999999999</v>
      </c>
      <c r="AQ40" s="228">
        <v>1199.45</v>
      </c>
      <c r="AR40" s="228">
        <v>352.37</v>
      </c>
      <c r="AS40" s="228">
        <v>640.91800000000001</v>
      </c>
      <c r="AT40" s="228">
        <v>707.74800000000005</v>
      </c>
      <c r="AU40" s="228">
        <v>772.40899999999999</v>
      </c>
      <c r="AV40" s="228">
        <v>1918.336</v>
      </c>
      <c r="AW40" s="228">
        <v>483.654</v>
      </c>
      <c r="AX40" s="228">
        <v>1190.713</v>
      </c>
      <c r="AY40" s="228">
        <v>607.49800000000005</v>
      </c>
      <c r="AZ40" s="228">
        <v>481.32799999999997</v>
      </c>
      <c r="BA40" s="228">
        <v>544.48099999999999</v>
      </c>
      <c r="BB40" s="228">
        <v>769.899</v>
      </c>
      <c r="BC40" s="265"/>
      <c r="BD40" s="265"/>
      <c r="BE40" s="265"/>
      <c r="BF40" s="265"/>
      <c r="BG40" s="265"/>
      <c r="BH40" s="265"/>
      <c r="BI40" s="265"/>
      <c r="BJ40" s="265"/>
      <c r="BK40" s="265"/>
      <c r="BL40" s="265"/>
      <c r="BM40" s="265"/>
      <c r="BN40" s="265"/>
      <c r="BO40" s="265"/>
      <c r="BP40" s="265"/>
      <c r="BQ40" s="265"/>
      <c r="BR40" s="265"/>
      <c r="BS40" s="265"/>
      <c r="BT40" s="265"/>
      <c r="BU40" s="265"/>
      <c r="BV40" s="265"/>
      <c r="BW40" s="265"/>
      <c r="BX40" s="265"/>
      <c r="BY40" s="265"/>
      <c r="BZ40" s="265"/>
      <c r="CA40" s="265"/>
      <c r="CB40" s="265"/>
      <c r="CC40" s="265"/>
      <c r="CD40" s="265"/>
      <c r="CE40" s="265"/>
      <c r="CF40" s="265"/>
      <c r="CG40" s="265"/>
      <c r="CH40" s="265"/>
      <c r="CI40" s="265"/>
      <c r="CJ40" s="265"/>
      <c r="CK40" s="265"/>
      <c r="CL40" s="265"/>
      <c r="CM40" s="265"/>
      <c r="CN40" s="265"/>
      <c r="CO40" s="265"/>
      <c r="CP40" s="265"/>
      <c r="CQ40" s="265"/>
      <c r="CR40" s="265"/>
      <c r="CS40" s="265"/>
      <c r="CT40" s="265"/>
      <c r="CU40" s="265"/>
      <c r="CV40" s="265"/>
      <c r="CW40" s="265"/>
      <c r="CX40" s="265"/>
      <c r="CY40" s="265"/>
      <c r="CZ40" s="265"/>
      <c r="DA40" s="265"/>
      <c r="DB40" s="265"/>
      <c r="DC40" s="265"/>
      <c r="DD40" s="265"/>
      <c r="DE40" s="265"/>
      <c r="DF40" s="265"/>
      <c r="DG40" s="265"/>
      <c r="DH40" s="265"/>
      <c r="DI40" s="265"/>
      <c r="DJ40" s="265"/>
      <c r="DK40" s="265"/>
      <c r="DL40" s="265"/>
      <c r="DM40" s="265"/>
      <c r="DN40" s="265"/>
      <c r="DO40" s="265"/>
      <c r="DP40" s="265"/>
      <c r="DQ40" s="265"/>
      <c r="DR40" s="265"/>
      <c r="DS40" s="265"/>
      <c r="DT40" s="265"/>
      <c r="DU40" s="265"/>
      <c r="DV40" s="265"/>
      <c r="DW40" s="265"/>
      <c r="DX40" s="265"/>
      <c r="DY40" s="265"/>
      <c r="DZ40" s="265"/>
      <c r="EA40" s="265"/>
      <c r="EB40" s="265"/>
      <c r="EC40" s="265"/>
      <c r="ED40" s="265"/>
    </row>
    <row r="41" spans="1:134" ht="15" x14ac:dyDescent="0.25">
      <c r="C41" s="234">
        <v>2</v>
      </c>
      <c r="O41" s="235"/>
      <c r="P41" s="235"/>
      <c r="U41" s="224">
        <f t="shared" si="1"/>
        <v>45778</v>
      </c>
      <c r="V41" s="225">
        <v>2114.3000000000002</v>
      </c>
      <c r="W41" s="226">
        <v>2114.3000000000002</v>
      </c>
      <c r="X41" s="227">
        <v>2114.3000000000002</v>
      </c>
      <c r="Y41" s="228">
        <v>2110.5010000000002</v>
      </c>
      <c r="Z41" s="228">
        <v>2437.6559999999999</v>
      </c>
      <c r="AA41" s="228">
        <v>3038.3609999999999</v>
      </c>
      <c r="AB41" s="228">
        <v>4006.6869999999999</v>
      </c>
      <c r="AC41" s="228">
        <v>2663.6790000000001</v>
      </c>
      <c r="AD41" s="228">
        <v>2202.36</v>
      </c>
      <c r="AE41" s="228">
        <v>2053.598</v>
      </c>
      <c r="AF41" s="228">
        <v>2280.6909999999998</v>
      </c>
      <c r="AG41" s="228">
        <v>332.02800000000002</v>
      </c>
      <c r="AH41" s="228">
        <v>1428.2449999999999</v>
      </c>
      <c r="AI41" s="228">
        <v>1808.8240000000001</v>
      </c>
      <c r="AJ41" s="228">
        <v>2990.0720000000001</v>
      </c>
      <c r="AK41" s="228">
        <v>2429.672</v>
      </c>
      <c r="AL41" s="228">
        <v>2123.4430000000002</v>
      </c>
      <c r="AM41" s="228">
        <v>2160.62</v>
      </c>
      <c r="AN41" s="228">
        <v>2784.08</v>
      </c>
      <c r="AO41" s="228">
        <v>1007.205</v>
      </c>
      <c r="AP41" s="228">
        <v>2381.11</v>
      </c>
      <c r="AQ41" s="228">
        <v>1393.028</v>
      </c>
      <c r="AR41" s="228">
        <v>771.05499999999995</v>
      </c>
      <c r="AS41" s="228">
        <v>1668.328</v>
      </c>
      <c r="AT41" s="228">
        <v>1452.336</v>
      </c>
      <c r="AU41" s="228">
        <v>2046.5419999999999</v>
      </c>
      <c r="AV41" s="228">
        <v>2497.9459999999999</v>
      </c>
      <c r="AW41" s="228">
        <v>1320.6030000000001</v>
      </c>
      <c r="AX41" s="228">
        <v>2482.924</v>
      </c>
      <c r="AY41" s="228">
        <v>1598.461</v>
      </c>
      <c r="AZ41" s="228">
        <v>879.14200000000005</v>
      </c>
      <c r="BA41" s="228">
        <v>1662.1659999999999</v>
      </c>
      <c r="BB41" s="228">
        <v>2057.8330000000001</v>
      </c>
      <c r="BC41" s="265"/>
      <c r="BD41" s="265"/>
      <c r="BE41" s="265"/>
      <c r="BF41" s="265"/>
      <c r="BG41" s="265"/>
      <c r="BH41" s="265"/>
      <c r="BI41" s="265"/>
      <c r="BJ41" s="265"/>
      <c r="BK41" s="265"/>
      <c r="BL41" s="265"/>
      <c r="BM41" s="265"/>
      <c r="BN41" s="265"/>
      <c r="BO41" s="265"/>
      <c r="BP41" s="265"/>
      <c r="BQ41" s="265"/>
      <c r="BR41" s="265"/>
      <c r="BS41" s="265"/>
      <c r="BT41" s="265"/>
      <c r="BU41" s="265"/>
      <c r="BV41" s="265"/>
      <c r="BW41" s="265"/>
      <c r="BX41" s="265"/>
      <c r="BY41" s="265"/>
      <c r="BZ41" s="265"/>
      <c r="CA41" s="265"/>
      <c r="CB41" s="265"/>
      <c r="CC41" s="265"/>
      <c r="CD41" s="265"/>
      <c r="CE41" s="265"/>
      <c r="CF41" s="265"/>
      <c r="CG41" s="265"/>
      <c r="CH41" s="265"/>
      <c r="CI41" s="265"/>
      <c r="CJ41" s="265"/>
      <c r="CK41" s="265"/>
      <c r="CL41" s="265"/>
      <c r="CM41" s="265"/>
      <c r="CN41" s="265"/>
      <c r="CO41" s="265"/>
      <c r="CP41" s="265"/>
      <c r="CQ41" s="265"/>
      <c r="CR41" s="265"/>
      <c r="CS41" s="265"/>
      <c r="CT41" s="265"/>
      <c r="CU41" s="265"/>
      <c r="CV41" s="265"/>
      <c r="CW41" s="265"/>
      <c r="CX41" s="265"/>
      <c r="CY41" s="265"/>
      <c r="CZ41" s="265"/>
      <c r="DA41" s="265"/>
      <c r="DB41" s="265"/>
      <c r="DC41" s="265"/>
      <c r="DD41" s="265"/>
      <c r="DE41" s="265"/>
      <c r="DF41" s="265"/>
      <c r="DG41" s="265"/>
      <c r="DH41" s="265"/>
      <c r="DI41" s="265"/>
      <c r="DJ41" s="265"/>
      <c r="DK41" s="265"/>
      <c r="DL41" s="265"/>
      <c r="DM41" s="265"/>
      <c r="DN41" s="265"/>
      <c r="DO41" s="265"/>
      <c r="DP41" s="265"/>
      <c r="DQ41" s="265"/>
      <c r="DR41" s="265"/>
      <c r="DS41" s="265"/>
      <c r="DT41" s="265"/>
      <c r="DU41" s="265"/>
      <c r="DV41" s="265"/>
      <c r="DW41" s="265"/>
      <c r="DX41" s="265"/>
      <c r="DY41" s="265"/>
      <c r="DZ41" s="265"/>
      <c r="EA41" s="265"/>
      <c r="EB41" s="265"/>
      <c r="EC41" s="265"/>
      <c r="ED41" s="265"/>
    </row>
    <row r="42" spans="1:134" ht="15" x14ac:dyDescent="0.25">
      <c r="A42" s="236" t="str">
        <f ca="1">LEFT(CELL("filename"),FIND("[",CELL("filename"),1)-1)</f>
        <v>C:\Temp\04-April\Inflow Forecasts\</v>
      </c>
      <c r="O42" s="235"/>
      <c r="P42" s="235"/>
      <c r="U42" s="224">
        <f t="shared" si="1"/>
        <v>45809</v>
      </c>
      <c r="V42" s="225">
        <v>2478.2800000000002</v>
      </c>
      <c r="W42" s="226">
        <v>2478.2800000000002</v>
      </c>
      <c r="X42" s="227">
        <v>2478.2800000000002</v>
      </c>
      <c r="Y42" s="228">
        <v>1700.163</v>
      </c>
      <c r="Z42" s="228">
        <v>5008.9520000000002</v>
      </c>
      <c r="AA42" s="228">
        <v>2931.3679999999999</v>
      </c>
      <c r="AB42" s="228">
        <v>4927.4870000000001</v>
      </c>
      <c r="AC42" s="228">
        <v>2580.933</v>
      </c>
      <c r="AD42" s="228">
        <v>3375.2829999999999</v>
      </c>
      <c r="AE42" s="228">
        <v>1418.597</v>
      </c>
      <c r="AF42" s="228">
        <v>1583.45</v>
      </c>
      <c r="AG42" s="228">
        <v>398.75299999999999</v>
      </c>
      <c r="AH42" s="228">
        <v>2171.768</v>
      </c>
      <c r="AI42" s="228">
        <v>1056.4190000000001</v>
      </c>
      <c r="AJ42" s="228">
        <v>3575.2739999999999</v>
      </c>
      <c r="AK42" s="228">
        <v>2058.34</v>
      </c>
      <c r="AL42" s="228">
        <v>1181.7059999999999</v>
      </c>
      <c r="AM42" s="228">
        <v>3752.203</v>
      </c>
      <c r="AN42" s="228">
        <v>2628.3560000000002</v>
      </c>
      <c r="AO42" s="228">
        <v>2610.826</v>
      </c>
      <c r="AP42" s="228">
        <v>5096.2110000000002</v>
      </c>
      <c r="AQ42" s="228">
        <v>433.62599999999998</v>
      </c>
      <c r="AR42" s="228">
        <v>1248.519</v>
      </c>
      <c r="AS42" s="228">
        <v>3012.05</v>
      </c>
      <c r="AT42" s="228">
        <v>2243.3760000000002</v>
      </c>
      <c r="AU42" s="228">
        <v>2551.518</v>
      </c>
      <c r="AV42" s="228">
        <v>3295.1640000000002</v>
      </c>
      <c r="AW42" s="228">
        <v>975.54300000000001</v>
      </c>
      <c r="AX42" s="228">
        <v>3796.7559999999999</v>
      </c>
      <c r="AY42" s="228">
        <v>1816.4880000000001</v>
      </c>
      <c r="AZ42" s="228">
        <v>1187.1099999999999</v>
      </c>
      <c r="BA42" s="228">
        <v>3119.8220000000001</v>
      </c>
      <c r="BB42" s="228">
        <v>5736.7920000000004</v>
      </c>
      <c r="BC42" s="265"/>
      <c r="BD42" s="265"/>
      <c r="BE42" s="265"/>
      <c r="BF42" s="265"/>
      <c r="BG42" s="265"/>
      <c r="BH42" s="265"/>
      <c r="BI42" s="265"/>
      <c r="BJ42" s="265"/>
      <c r="BK42" s="265"/>
      <c r="BL42" s="265"/>
      <c r="BM42" s="265"/>
      <c r="BN42" s="265"/>
      <c r="BO42" s="265"/>
      <c r="BP42" s="265"/>
      <c r="BQ42" s="265"/>
      <c r="BR42" s="265"/>
      <c r="BS42" s="265"/>
      <c r="BT42" s="265"/>
      <c r="BU42" s="265"/>
      <c r="BV42" s="265"/>
      <c r="BW42" s="265"/>
      <c r="BX42" s="265"/>
      <c r="BY42" s="265"/>
      <c r="BZ42" s="265"/>
      <c r="CA42" s="265"/>
      <c r="CB42" s="265"/>
      <c r="CC42" s="265"/>
      <c r="CD42" s="265"/>
      <c r="CE42" s="265"/>
      <c r="CF42" s="265"/>
      <c r="CG42" s="265"/>
      <c r="CH42" s="265"/>
      <c r="CI42" s="265"/>
      <c r="CJ42" s="265"/>
      <c r="CK42" s="265"/>
      <c r="CL42" s="265"/>
      <c r="CM42" s="265"/>
      <c r="CN42" s="265"/>
      <c r="CO42" s="265"/>
      <c r="CP42" s="265"/>
      <c r="CQ42" s="265"/>
      <c r="CR42" s="265"/>
      <c r="CS42" s="265"/>
      <c r="CT42" s="265"/>
      <c r="CU42" s="265"/>
      <c r="CV42" s="265"/>
      <c r="CW42" s="265"/>
      <c r="CX42" s="265"/>
      <c r="CY42" s="265"/>
      <c r="CZ42" s="265"/>
      <c r="DA42" s="265"/>
      <c r="DB42" s="265"/>
      <c r="DC42" s="265"/>
      <c r="DD42" s="265"/>
      <c r="DE42" s="265"/>
      <c r="DF42" s="265"/>
      <c r="DG42" s="265"/>
      <c r="DH42" s="265"/>
      <c r="DI42" s="265"/>
      <c r="DJ42" s="265"/>
      <c r="DK42" s="265"/>
      <c r="DL42" s="265"/>
      <c r="DM42" s="265"/>
      <c r="DN42" s="265"/>
      <c r="DO42" s="265"/>
      <c r="DP42" s="265"/>
      <c r="DQ42" s="265"/>
      <c r="DR42" s="265"/>
      <c r="DS42" s="265"/>
      <c r="DT42" s="265"/>
      <c r="DU42" s="265"/>
      <c r="DV42" s="265"/>
      <c r="DW42" s="265"/>
      <c r="DX42" s="265"/>
      <c r="DY42" s="265"/>
      <c r="DZ42" s="265"/>
      <c r="EA42" s="265"/>
      <c r="EB42" s="265"/>
      <c r="EC42" s="265"/>
      <c r="ED42" s="265"/>
    </row>
    <row r="43" spans="1:134" ht="15" x14ac:dyDescent="0.25">
      <c r="A43" s="237" t="str">
        <f ca="1">LEFT(A42,1)</f>
        <v>C</v>
      </c>
      <c r="O43" s="235"/>
      <c r="P43" s="235"/>
      <c r="U43" s="224">
        <f t="shared" si="1"/>
        <v>45839</v>
      </c>
      <c r="V43" s="225">
        <v>708.98</v>
      </c>
      <c r="W43" s="226">
        <v>708.98</v>
      </c>
      <c r="X43" s="227">
        <v>708.98</v>
      </c>
      <c r="Y43" s="228">
        <v>338.84800000000001</v>
      </c>
      <c r="Z43" s="228">
        <v>3972.4520000000002</v>
      </c>
      <c r="AA43" s="228">
        <v>1198.771</v>
      </c>
      <c r="AB43" s="228">
        <v>1778.63</v>
      </c>
      <c r="AC43" s="228">
        <v>1540.9659999999999</v>
      </c>
      <c r="AD43" s="228">
        <v>1880.7739999999999</v>
      </c>
      <c r="AE43" s="228">
        <v>246.21899999999999</v>
      </c>
      <c r="AF43" s="228">
        <v>332.71300000000002</v>
      </c>
      <c r="AG43" s="228">
        <v>10.007</v>
      </c>
      <c r="AH43" s="228">
        <v>507.26400000000001</v>
      </c>
      <c r="AI43" s="228">
        <v>409.00099999999998</v>
      </c>
      <c r="AJ43" s="228">
        <v>1501.277</v>
      </c>
      <c r="AK43" s="228">
        <v>499.512</v>
      </c>
      <c r="AL43" s="228">
        <v>307.12</v>
      </c>
      <c r="AM43" s="228">
        <v>1899.6959999999999</v>
      </c>
      <c r="AN43" s="228">
        <v>1558.4459999999999</v>
      </c>
      <c r="AO43" s="228">
        <v>887.95899999999995</v>
      </c>
      <c r="AP43" s="228">
        <v>3722.5149999999999</v>
      </c>
      <c r="AQ43" s="228">
        <v>90.951999999999998</v>
      </c>
      <c r="AR43" s="228">
        <v>280.95999999999998</v>
      </c>
      <c r="AS43" s="228">
        <v>1067.087</v>
      </c>
      <c r="AT43" s="228">
        <v>795.66800000000001</v>
      </c>
      <c r="AU43" s="228">
        <v>747.85</v>
      </c>
      <c r="AV43" s="228">
        <v>1175.461</v>
      </c>
      <c r="AW43" s="228">
        <v>258.149</v>
      </c>
      <c r="AX43" s="228">
        <v>2290.3359999999998</v>
      </c>
      <c r="AY43" s="228">
        <v>468.83499999999998</v>
      </c>
      <c r="AZ43" s="228">
        <v>334.81299999999999</v>
      </c>
      <c r="BA43" s="228">
        <v>2260.616</v>
      </c>
      <c r="BB43" s="228">
        <v>3343</v>
      </c>
      <c r="BC43" s="265"/>
      <c r="BD43" s="265"/>
      <c r="BE43" s="265"/>
      <c r="BF43" s="265"/>
      <c r="BG43" s="265"/>
      <c r="BH43" s="265"/>
      <c r="BI43" s="265"/>
      <c r="BJ43" s="265"/>
      <c r="BK43" s="265"/>
      <c r="BL43" s="265"/>
      <c r="BM43" s="265"/>
      <c r="BN43" s="265"/>
      <c r="BO43" s="265"/>
      <c r="BP43" s="265"/>
      <c r="BQ43" s="265"/>
      <c r="BR43" s="265"/>
      <c r="BS43" s="265"/>
      <c r="BT43" s="265"/>
      <c r="BU43" s="265"/>
      <c r="BV43" s="265"/>
      <c r="BW43" s="265"/>
      <c r="BX43" s="265"/>
      <c r="BY43" s="265"/>
      <c r="BZ43" s="265"/>
      <c r="CA43" s="265"/>
      <c r="CB43" s="265"/>
      <c r="CC43" s="265"/>
      <c r="CD43" s="265"/>
      <c r="CE43" s="265"/>
      <c r="CF43" s="265"/>
      <c r="CG43" s="265"/>
      <c r="CH43" s="265"/>
      <c r="CI43" s="265"/>
      <c r="CJ43" s="265"/>
      <c r="CK43" s="265"/>
      <c r="CL43" s="265"/>
      <c r="CM43" s="265"/>
      <c r="CN43" s="265"/>
      <c r="CO43" s="265"/>
      <c r="CP43" s="265"/>
      <c r="CQ43" s="265"/>
      <c r="CR43" s="265"/>
      <c r="CS43" s="265"/>
      <c r="CT43" s="265"/>
      <c r="CU43" s="265"/>
      <c r="CV43" s="265"/>
      <c r="CW43" s="265"/>
      <c r="CX43" s="265"/>
      <c r="CY43" s="265"/>
      <c r="CZ43" s="265"/>
      <c r="DA43" s="265"/>
      <c r="DB43" s="265"/>
      <c r="DC43" s="265"/>
      <c r="DD43" s="265"/>
      <c r="DE43" s="265"/>
      <c r="DF43" s="265"/>
      <c r="DG43" s="265"/>
      <c r="DH43" s="265"/>
      <c r="DI43" s="265"/>
      <c r="DJ43" s="265"/>
      <c r="DK43" s="265"/>
      <c r="DL43" s="265"/>
      <c r="DM43" s="265"/>
      <c r="DN43" s="265"/>
      <c r="DO43" s="265"/>
      <c r="DP43" s="265"/>
      <c r="DQ43" s="265"/>
      <c r="DR43" s="265"/>
      <c r="DS43" s="265"/>
      <c r="DT43" s="265"/>
      <c r="DU43" s="265"/>
      <c r="DV43" s="265"/>
      <c r="DW43" s="265"/>
      <c r="DX43" s="265"/>
      <c r="DY43" s="265"/>
      <c r="DZ43" s="265"/>
      <c r="EA43" s="265"/>
      <c r="EB43" s="265"/>
      <c r="EC43" s="265"/>
      <c r="ED43" s="265"/>
    </row>
    <row r="44" spans="1:134" ht="15" x14ac:dyDescent="0.25">
      <c r="A44" s="208" t="s">
        <v>154</v>
      </c>
      <c r="O44" s="235"/>
      <c r="P44" s="235"/>
      <c r="U44" s="224">
        <f t="shared" si="1"/>
        <v>45870</v>
      </c>
      <c r="V44" s="225">
        <v>361.01</v>
      </c>
      <c r="W44" s="226">
        <v>361.01</v>
      </c>
      <c r="X44" s="227">
        <v>361.01</v>
      </c>
      <c r="Y44" s="228">
        <v>185.18100000000001</v>
      </c>
      <c r="Z44" s="228">
        <v>1056.8499999999999</v>
      </c>
      <c r="AA44" s="228">
        <v>356.79599999999999</v>
      </c>
      <c r="AB44" s="228">
        <v>847.33500000000004</v>
      </c>
      <c r="AC44" s="228">
        <v>558.08399999999995</v>
      </c>
      <c r="AD44" s="228">
        <v>758.29499999999996</v>
      </c>
      <c r="AE44" s="228">
        <v>145.92099999999999</v>
      </c>
      <c r="AF44" s="228">
        <v>236.934</v>
      </c>
      <c r="AG44" s="228">
        <v>41.68</v>
      </c>
      <c r="AH44" s="228">
        <v>201.292</v>
      </c>
      <c r="AI44" s="228">
        <v>192.75700000000001</v>
      </c>
      <c r="AJ44" s="228">
        <v>497.46699999999998</v>
      </c>
      <c r="AK44" s="228">
        <v>296.767</v>
      </c>
      <c r="AL44" s="228">
        <v>270.75299999999999</v>
      </c>
      <c r="AM44" s="228">
        <v>560.97199999999998</v>
      </c>
      <c r="AN44" s="228">
        <v>450.23</v>
      </c>
      <c r="AO44" s="228">
        <v>403.37200000000001</v>
      </c>
      <c r="AP44" s="228">
        <v>854.55</v>
      </c>
      <c r="AQ44" s="228">
        <v>133.43199999999999</v>
      </c>
      <c r="AR44" s="228">
        <v>213.01300000000001</v>
      </c>
      <c r="AS44" s="228">
        <v>429.14600000000002</v>
      </c>
      <c r="AT44" s="228">
        <v>265.98099999999999</v>
      </c>
      <c r="AU44" s="228">
        <v>331.86599999999999</v>
      </c>
      <c r="AV44" s="228">
        <v>487.226</v>
      </c>
      <c r="AW44" s="228">
        <v>145.06100000000001</v>
      </c>
      <c r="AX44" s="228">
        <v>584.04</v>
      </c>
      <c r="AY44" s="228">
        <v>206.25399999999999</v>
      </c>
      <c r="AZ44" s="228">
        <v>162.43600000000001</v>
      </c>
      <c r="BA44" s="228">
        <v>853.87800000000004</v>
      </c>
      <c r="BB44" s="228">
        <v>981.76599999999996</v>
      </c>
      <c r="BC44" s="265"/>
      <c r="BD44" s="265"/>
      <c r="BE44" s="265"/>
      <c r="BF44" s="265"/>
      <c r="BG44" s="265"/>
      <c r="BH44" s="265"/>
      <c r="BI44" s="265"/>
      <c r="BJ44" s="265"/>
      <c r="BK44" s="265"/>
      <c r="BL44" s="265"/>
      <c r="BM44" s="265"/>
      <c r="BN44" s="265"/>
      <c r="BO44" s="265"/>
      <c r="BP44" s="265"/>
      <c r="BQ44" s="265"/>
      <c r="BR44" s="265"/>
      <c r="BS44" s="265"/>
      <c r="BT44" s="265"/>
      <c r="BU44" s="265"/>
      <c r="BV44" s="265"/>
      <c r="BW44" s="265"/>
      <c r="BX44" s="265"/>
      <c r="BY44" s="265"/>
      <c r="BZ44" s="265"/>
      <c r="CA44" s="265"/>
      <c r="CB44" s="265"/>
      <c r="CC44" s="265"/>
      <c r="CD44" s="265"/>
      <c r="CE44" s="265"/>
      <c r="CF44" s="265"/>
      <c r="CG44" s="265"/>
      <c r="CH44" s="265"/>
      <c r="CI44" s="265"/>
      <c r="CJ44" s="265"/>
      <c r="CK44" s="265"/>
      <c r="CL44" s="265"/>
      <c r="CM44" s="265"/>
      <c r="CN44" s="265"/>
      <c r="CO44" s="265"/>
      <c r="CP44" s="265"/>
      <c r="CQ44" s="265"/>
      <c r="CR44" s="265"/>
      <c r="CS44" s="265"/>
      <c r="CT44" s="265"/>
      <c r="CU44" s="265"/>
      <c r="CV44" s="265"/>
      <c r="CW44" s="265"/>
      <c r="CX44" s="265"/>
      <c r="CY44" s="265"/>
      <c r="CZ44" s="265"/>
      <c r="DA44" s="265"/>
      <c r="DB44" s="265"/>
      <c r="DC44" s="265"/>
      <c r="DD44" s="265"/>
      <c r="DE44" s="265"/>
      <c r="DF44" s="265"/>
      <c r="DG44" s="265"/>
      <c r="DH44" s="265"/>
      <c r="DI44" s="265"/>
      <c r="DJ44" s="265"/>
      <c r="DK44" s="265"/>
      <c r="DL44" s="265"/>
      <c r="DM44" s="265"/>
      <c r="DN44" s="265"/>
      <c r="DO44" s="265"/>
      <c r="DP44" s="265"/>
      <c r="DQ44" s="265"/>
      <c r="DR44" s="265"/>
      <c r="DS44" s="265"/>
      <c r="DT44" s="265"/>
      <c r="DU44" s="265"/>
      <c r="DV44" s="265"/>
      <c r="DW44" s="265"/>
      <c r="DX44" s="265"/>
      <c r="DY44" s="265"/>
      <c r="DZ44" s="265"/>
      <c r="EA44" s="265"/>
      <c r="EB44" s="265"/>
      <c r="EC44" s="265"/>
      <c r="ED44" s="265"/>
    </row>
    <row r="45" spans="1:134" ht="15" x14ac:dyDescent="0.25">
      <c r="U45" s="224">
        <f t="shared" si="1"/>
        <v>45901</v>
      </c>
      <c r="V45" s="225">
        <v>312.01</v>
      </c>
      <c r="W45" s="226">
        <v>312.01</v>
      </c>
      <c r="X45" s="227">
        <v>312.01</v>
      </c>
      <c r="Y45" s="228">
        <v>308.30200000000002</v>
      </c>
      <c r="Z45" s="228">
        <v>567.27200000000005</v>
      </c>
      <c r="AA45" s="228">
        <v>374.346</v>
      </c>
      <c r="AB45" s="228">
        <v>767.13800000000003</v>
      </c>
      <c r="AC45" s="228">
        <v>422.12</v>
      </c>
      <c r="AD45" s="228">
        <v>528.95600000000002</v>
      </c>
      <c r="AE45" s="228">
        <v>242.97800000000001</v>
      </c>
      <c r="AF45" s="228">
        <v>225.48699999999999</v>
      </c>
      <c r="AG45" s="228">
        <v>200.93899999999999</v>
      </c>
      <c r="AH45" s="228">
        <v>399.83600000000001</v>
      </c>
      <c r="AI45" s="228">
        <v>667.82</v>
      </c>
      <c r="AJ45" s="228">
        <v>389.19799999999998</v>
      </c>
      <c r="AK45" s="228">
        <v>357.49900000000002</v>
      </c>
      <c r="AL45" s="228">
        <v>358.69499999999999</v>
      </c>
      <c r="AM45" s="228">
        <v>435.971</v>
      </c>
      <c r="AN45" s="228">
        <v>318.73599999999999</v>
      </c>
      <c r="AO45" s="228">
        <v>292.23</v>
      </c>
      <c r="AP45" s="228">
        <v>543.077</v>
      </c>
      <c r="AQ45" s="228">
        <v>177.41200000000001</v>
      </c>
      <c r="AR45" s="228">
        <v>471.25700000000001</v>
      </c>
      <c r="AS45" s="228">
        <v>445.459</v>
      </c>
      <c r="AT45" s="228">
        <v>258.33</v>
      </c>
      <c r="AU45" s="228">
        <v>372.596</v>
      </c>
      <c r="AV45" s="228">
        <v>365.71499999999997</v>
      </c>
      <c r="AW45" s="228">
        <v>170.042</v>
      </c>
      <c r="AX45" s="228">
        <v>390.05</v>
      </c>
      <c r="AY45" s="228">
        <v>239.57599999999999</v>
      </c>
      <c r="AZ45" s="228">
        <v>224.834</v>
      </c>
      <c r="BA45" s="228">
        <v>649.88300000000004</v>
      </c>
      <c r="BB45" s="228">
        <v>537.58699999999999</v>
      </c>
      <c r="BC45" s="265"/>
      <c r="BD45" s="265"/>
      <c r="BE45" s="265"/>
      <c r="BF45" s="265"/>
      <c r="BG45" s="265"/>
      <c r="BH45" s="265"/>
      <c r="BI45" s="265"/>
      <c r="BJ45" s="265"/>
      <c r="BK45" s="265"/>
      <c r="BL45" s="265"/>
      <c r="BM45" s="265"/>
      <c r="BN45" s="265"/>
      <c r="BO45" s="265"/>
      <c r="BP45" s="265"/>
      <c r="BQ45" s="265"/>
      <c r="BR45" s="265"/>
      <c r="BS45" s="265"/>
      <c r="BT45" s="265"/>
      <c r="BU45" s="265"/>
      <c r="BV45" s="265"/>
      <c r="BW45" s="265"/>
      <c r="BX45" s="265"/>
      <c r="BY45" s="265"/>
      <c r="BZ45" s="265"/>
      <c r="CA45" s="265"/>
      <c r="CB45" s="265"/>
      <c r="CC45" s="265"/>
      <c r="CD45" s="265"/>
      <c r="CE45" s="265"/>
      <c r="CF45" s="265"/>
      <c r="CG45" s="265"/>
      <c r="CH45" s="265"/>
      <c r="CI45" s="265"/>
      <c r="CJ45" s="265"/>
      <c r="CK45" s="265"/>
      <c r="CL45" s="265"/>
      <c r="CM45" s="265"/>
      <c r="CN45" s="265"/>
      <c r="CO45" s="265"/>
      <c r="CP45" s="265"/>
      <c r="CQ45" s="265"/>
      <c r="CR45" s="265"/>
      <c r="CS45" s="265"/>
      <c r="CT45" s="265"/>
      <c r="CU45" s="265"/>
      <c r="CV45" s="265"/>
      <c r="CW45" s="265"/>
      <c r="CX45" s="265"/>
      <c r="CY45" s="265"/>
      <c r="CZ45" s="265"/>
      <c r="DA45" s="265"/>
      <c r="DB45" s="265"/>
      <c r="DC45" s="265"/>
      <c r="DD45" s="265"/>
      <c r="DE45" s="265"/>
      <c r="DF45" s="265"/>
      <c r="DG45" s="265"/>
      <c r="DH45" s="265"/>
      <c r="DI45" s="265"/>
      <c r="DJ45" s="265"/>
      <c r="DK45" s="265"/>
      <c r="DL45" s="265"/>
      <c r="DM45" s="265"/>
      <c r="DN45" s="265"/>
      <c r="DO45" s="265"/>
      <c r="DP45" s="265"/>
      <c r="DQ45" s="265"/>
      <c r="DR45" s="265"/>
      <c r="DS45" s="265"/>
      <c r="DT45" s="265"/>
      <c r="DU45" s="265"/>
      <c r="DV45" s="265"/>
      <c r="DW45" s="265"/>
      <c r="DX45" s="265"/>
      <c r="DY45" s="265"/>
      <c r="DZ45" s="265"/>
      <c r="EA45" s="265"/>
      <c r="EB45" s="265"/>
      <c r="EC45" s="265"/>
      <c r="ED45" s="265"/>
    </row>
    <row r="46" spans="1:134" ht="15" x14ac:dyDescent="0.25">
      <c r="U46" s="224">
        <f t="shared" si="1"/>
        <v>45931</v>
      </c>
      <c r="V46" s="225">
        <v>354.39</v>
      </c>
      <c r="W46" s="226">
        <v>519.59</v>
      </c>
      <c r="X46" s="227">
        <v>417.01</v>
      </c>
      <c r="Y46" s="228">
        <v>458.74</v>
      </c>
      <c r="Z46" s="228">
        <v>610.37900000000002</v>
      </c>
      <c r="AA46" s="228">
        <v>538.84199999999998</v>
      </c>
      <c r="AB46" s="228">
        <v>918.77200000000005</v>
      </c>
      <c r="AC46" s="228">
        <v>522.375</v>
      </c>
      <c r="AD46" s="228">
        <v>397.089</v>
      </c>
      <c r="AE46" s="228">
        <v>411.41899999999998</v>
      </c>
      <c r="AF46" s="228">
        <v>268.03500000000003</v>
      </c>
      <c r="AG46" s="228">
        <v>319.78699999999998</v>
      </c>
      <c r="AH46" s="228">
        <v>312.267</v>
      </c>
      <c r="AI46" s="228">
        <v>500.512</v>
      </c>
      <c r="AJ46" s="228">
        <v>615.27499999999998</v>
      </c>
      <c r="AK46" s="228">
        <v>1108.8589999999999</v>
      </c>
      <c r="AL46" s="228">
        <v>530.495</v>
      </c>
      <c r="AM46" s="228">
        <v>423.142</v>
      </c>
      <c r="AN46" s="228">
        <v>391.346</v>
      </c>
      <c r="AO46" s="228">
        <v>449.61099999999999</v>
      </c>
      <c r="AP46" s="228">
        <v>619.36099999999999</v>
      </c>
      <c r="AQ46" s="228">
        <v>255.62899999999999</v>
      </c>
      <c r="AR46" s="228">
        <v>574.54200000000003</v>
      </c>
      <c r="AS46" s="228">
        <v>661.149</v>
      </c>
      <c r="AT46" s="228">
        <v>385.96300000000002</v>
      </c>
      <c r="AU46" s="228">
        <v>461.88900000000001</v>
      </c>
      <c r="AV46" s="228">
        <v>545.57000000000005</v>
      </c>
      <c r="AW46" s="228">
        <v>369.15</v>
      </c>
      <c r="AX46" s="228">
        <v>420.84399999999999</v>
      </c>
      <c r="AY46" s="228">
        <v>299.31200000000001</v>
      </c>
      <c r="AZ46" s="228">
        <v>428.98200000000003</v>
      </c>
      <c r="BA46" s="228">
        <v>681.44100000000003</v>
      </c>
      <c r="BB46" s="228">
        <v>608.18299999999999</v>
      </c>
      <c r="BC46" s="265"/>
      <c r="BD46" s="265"/>
      <c r="BE46" s="265"/>
      <c r="BF46" s="265"/>
      <c r="BG46" s="265"/>
      <c r="BH46" s="265"/>
      <c r="BI46" s="265"/>
      <c r="BJ46" s="265"/>
      <c r="BK46" s="265"/>
      <c r="BL46" s="265"/>
      <c r="BM46" s="265"/>
      <c r="BN46" s="265"/>
      <c r="BO46" s="265"/>
      <c r="BP46" s="265"/>
      <c r="BQ46" s="265"/>
      <c r="BR46" s="265"/>
      <c r="BS46" s="265"/>
      <c r="BT46" s="265"/>
      <c r="BU46" s="265"/>
      <c r="BV46" s="265"/>
      <c r="BW46" s="265"/>
      <c r="BX46" s="265"/>
      <c r="BY46" s="265"/>
      <c r="BZ46" s="265"/>
      <c r="CA46" s="265"/>
      <c r="CB46" s="265"/>
      <c r="CC46" s="265"/>
      <c r="CD46" s="265"/>
      <c r="CE46" s="265"/>
      <c r="CF46" s="265"/>
      <c r="CG46" s="265"/>
      <c r="CH46" s="265"/>
      <c r="CI46" s="265"/>
      <c r="CJ46" s="265"/>
      <c r="CK46" s="265"/>
      <c r="CL46" s="265"/>
      <c r="CM46" s="265"/>
      <c r="CN46" s="265"/>
      <c r="CO46" s="265"/>
      <c r="CP46" s="265"/>
      <c r="CQ46" s="265"/>
      <c r="CR46" s="265"/>
      <c r="CS46" s="265"/>
      <c r="CT46" s="265"/>
      <c r="CU46" s="265"/>
      <c r="CV46" s="265"/>
      <c r="CW46" s="265"/>
      <c r="CX46" s="265"/>
      <c r="CY46" s="265"/>
      <c r="CZ46" s="265"/>
      <c r="DA46" s="265"/>
      <c r="DB46" s="265"/>
      <c r="DC46" s="265"/>
      <c r="DD46" s="265"/>
      <c r="DE46" s="265"/>
      <c r="DF46" s="265"/>
      <c r="DG46" s="265"/>
      <c r="DH46" s="265"/>
      <c r="DI46" s="265"/>
      <c r="DJ46" s="265"/>
      <c r="DK46" s="265"/>
      <c r="DL46" s="265"/>
      <c r="DM46" s="265"/>
      <c r="DN46" s="265"/>
      <c r="DO46" s="265"/>
      <c r="DP46" s="265"/>
      <c r="DQ46" s="265"/>
      <c r="DR46" s="265"/>
      <c r="DS46" s="265"/>
      <c r="DT46" s="265"/>
      <c r="DU46" s="265"/>
      <c r="DV46" s="265"/>
      <c r="DW46" s="265"/>
      <c r="DX46" s="265"/>
      <c r="DY46" s="265"/>
      <c r="DZ46" s="265"/>
      <c r="EA46" s="265"/>
      <c r="EB46" s="265"/>
      <c r="EC46" s="265"/>
      <c r="ED46" s="265"/>
    </row>
    <row r="47" spans="1:134" ht="15" x14ac:dyDescent="0.25">
      <c r="U47" s="224">
        <f t="shared" si="1"/>
        <v>45962</v>
      </c>
      <c r="V47" s="225">
        <v>435.65</v>
      </c>
      <c r="W47" s="226">
        <v>457.15</v>
      </c>
      <c r="X47" s="227">
        <v>445.55</v>
      </c>
      <c r="Y47" s="228">
        <v>483.03199999999998</v>
      </c>
      <c r="Z47" s="228">
        <v>551.33500000000004</v>
      </c>
      <c r="AA47" s="228">
        <v>561.21199999999999</v>
      </c>
      <c r="AB47" s="228">
        <v>647.58000000000004</v>
      </c>
      <c r="AC47" s="228">
        <v>624.05799999999999</v>
      </c>
      <c r="AD47" s="228">
        <v>409.88200000000001</v>
      </c>
      <c r="AE47" s="228">
        <v>407.73899999999998</v>
      </c>
      <c r="AF47" s="228">
        <v>350.68299999999999</v>
      </c>
      <c r="AG47" s="228">
        <v>329.202</v>
      </c>
      <c r="AH47" s="228">
        <v>356.74700000000001</v>
      </c>
      <c r="AI47" s="228">
        <v>606.45500000000004</v>
      </c>
      <c r="AJ47" s="228">
        <v>579.25900000000001</v>
      </c>
      <c r="AK47" s="228">
        <v>620.16600000000005</v>
      </c>
      <c r="AL47" s="228">
        <v>479.072</v>
      </c>
      <c r="AM47" s="228">
        <v>451.60899999999998</v>
      </c>
      <c r="AN47" s="228">
        <v>455.91699999999997</v>
      </c>
      <c r="AO47" s="228">
        <v>470.49799999999999</v>
      </c>
      <c r="AP47" s="228">
        <v>582.11699999999996</v>
      </c>
      <c r="AQ47" s="228">
        <v>322.84399999999999</v>
      </c>
      <c r="AR47" s="228">
        <v>491.33699999999999</v>
      </c>
      <c r="AS47" s="228">
        <v>479.24299999999999</v>
      </c>
      <c r="AT47" s="228">
        <v>398.00299999999999</v>
      </c>
      <c r="AU47" s="228">
        <v>445.84199999999998</v>
      </c>
      <c r="AV47" s="228">
        <v>489.49</v>
      </c>
      <c r="AW47" s="228">
        <v>382.32600000000002</v>
      </c>
      <c r="AX47" s="228">
        <v>465.92200000000003</v>
      </c>
      <c r="AY47" s="228">
        <v>383.77</v>
      </c>
      <c r="AZ47" s="228">
        <v>446.541</v>
      </c>
      <c r="BA47" s="228">
        <v>554.81200000000001</v>
      </c>
      <c r="BB47" s="228">
        <v>566.375</v>
      </c>
      <c r="BC47" s="265"/>
      <c r="BD47" s="265"/>
      <c r="BE47" s="265"/>
      <c r="BF47" s="265"/>
      <c r="BG47" s="265"/>
      <c r="BH47" s="265"/>
      <c r="BI47" s="265"/>
      <c r="BJ47" s="265"/>
      <c r="BK47" s="265"/>
      <c r="BL47" s="265"/>
      <c r="BM47" s="265"/>
      <c r="BN47" s="265"/>
      <c r="BO47" s="265"/>
      <c r="BP47" s="265"/>
      <c r="BQ47" s="265"/>
      <c r="BR47" s="265"/>
      <c r="BS47" s="265"/>
      <c r="BT47" s="265"/>
      <c r="BU47" s="265"/>
      <c r="BV47" s="265"/>
      <c r="BW47" s="265"/>
      <c r="BX47" s="265"/>
      <c r="BY47" s="265"/>
      <c r="BZ47" s="265"/>
      <c r="CA47" s="265"/>
      <c r="CB47" s="265"/>
      <c r="CC47" s="265"/>
      <c r="CD47" s="265"/>
      <c r="CE47" s="265"/>
      <c r="CF47" s="265"/>
      <c r="CG47" s="265"/>
      <c r="CH47" s="265"/>
      <c r="CI47" s="265"/>
      <c r="CJ47" s="265"/>
      <c r="CK47" s="265"/>
      <c r="CL47" s="265"/>
      <c r="CM47" s="265"/>
      <c r="CN47" s="265"/>
      <c r="CO47" s="265"/>
      <c r="CP47" s="265"/>
      <c r="CQ47" s="265"/>
      <c r="CR47" s="265"/>
      <c r="CS47" s="265"/>
      <c r="CT47" s="265"/>
      <c r="CU47" s="265"/>
      <c r="CV47" s="265"/>
      <c r="CW47" s="265"/>
      <c r="CX47" s="265"/>
      <c r="CY47" s="265"/>
      <c r="CZ47" s="265"/>
      <c r="DA47" s="265"/>
      <c r="DB47" s="265"/>
      <c r="DC47" s="265"/>
      <c r="DD47" s="265"/>
      <c r="DE47" s="265"/>
      <c r="DF47" s="265"/>
      <c r="DG47" s="265"/>
      <c r="DH47" s="265"/>
      <c r="DI47" s="265"/>
      <c r="DJ47" s="265"/>
      <c r="DK47" s="265"/>
      <c r="DL47" s="265"/>
      <c r="DM47" s="265"/>
      <c r="DN47" s="265"/>
      <c r="DO47" s="265"/>
      <c r="DP47" s="265"/>
      <c r="DQ47" s="265"/>
      <c r="DR47" s="265"/>
      <c r="DS47" s="265"/>
      <c r="DT47" s="265"/>
      <c r="DU47" s="265"/>
      <c r="DV47" s="265"/>
      <c r="DW47" s="265"/>
      <c r="DX47" s="265"/>
      <c r="DY47" s="265"/>
      <c r="DZ47" s="265"/>
      <c r="EA47" s="265"/>
      <c r="EB47" s="265"/>
      <c r="EC47" s="265"/>
      <c r="ED47" s="265"/>
    </row>
    <row r="48" spans="1:134" ht="15" x14ac:dyDescent="0.25">
      <c r="U48" s="224">
        <f t="shared" si="1"/>
        <v>45992</v>
      </c>
      <c r="V48" s="225">
        <v>351.78</v>
      </c>
      <c r="W48" s="226">
        <v>351.78</v>
      </c>
      <c r="X48" s="227">
        <v>351.78</v>
      </c>
      <c r="Y48" s="228">
        <v>365.66199999999998</v>
      </c>
      <c r="Z48" s="228">
        <v>467.16800000000001</v>
      </c>
      <c r="AA48" s="228">
        <v>482.25599999999997</v>
      </c>
      <c r="AB48" s="228">
        <v>459.39100000000002</v>
      </c>
      <c r="AC48" s="228">
        <v>459.952</v>
      </c>
      <c r="AD48" s="228">
        <v>353.05099999999999</v>
      </c>
      <c r="AE48" s="228">
        <v>309.75900000000001</v>
      </c>
      <c r="AF48" s="228">
        <v>308.62400000000002</v>
      </c>
      <c r="AG48" s="228">
        <v>264.52800000000002</v>
      </c>
      <c r="AH48" s="228">
        <v>317.92099999999999</v>
      </c>
      <c r="AI48" s="228">
        <v>367.29199999999997</v>
      </c>
      <c r="AJ48" s="228">
        <v>410.82600000000002</v>
      </c>
      <c r="AK48" s="228">
        <v>415.834</v>
      </c>
      <c r="AL48" s="228">
        <v>393.12400000000002</v>
      </c>
      <c r="AM48" s="228">
        <v>387.58</v>
      </c>
      <c r="AN48" s="228">
        <v>369.30700000000002</v>
      </c>
      <c r="AO48" s="228">
        <v>400.173</v>
      </c>
      <c r="AP48" s="228">
        <v>445.786</v>
      </c>
      <c r="AQ48" s="228">
        <v>298.51400000000001</v>
      </c>
      <c r="AR48" s="228">
        <v>337.70800000000003</v>
      </c>
      <c r="AS48" s="228">
        <v>368.21</v>
      </c>
      <c r="AT48" s="228">
        <v>324.39699999999999</v>
      </c>
      <c r="AU48" s="228">
        <v>369.09500000000003</v>
      </c>
      <c r="AV48" s="228">
        <v>411.904</v>
      </c>
      <c r="AW48" s="228">
        <v>300.90600000000001</v>
      </c>
      <c r="AX48" s="228">
        <v>421.31799999999998</v>
      </c>
      <c r="AY48" s="228">
        <v>337.87700000000001</v>
      </c>
      <c r="AZ48" s="228">
        <v>332.49</v>
      </c>
      <c r="BA48" s="228">
        <v>428.28899999999999</v>
      </c>
      <c r="BB48" s="228">
        <v>452.41399999999999</v>
      </c>
      <c r="BC48" s="265"/>
      <c r="BD48" s="265"/>
      <c r="BE48" s="265"/>
      <c r="BF48" s="265"/>
      <c r="BG48" s="265"/>
      <c r="BH48" s="265"/>
      <c r="BI48" s="265"/>
      <c r="BJ48" s="265"/>
      <c r="BK48" s="265"/>
      <c r="BL48" s="265"/>
      <c r="BM48" s="265"/>
      <c r="BN48" s="265"/>
      <c r="BO48" s="265"/>
      <c r="BP48" s="265"/>
      <c r="BQ48" s="265"/>
      <c r="BR48" s="265"/>
      <c r="BS48" s="265"/>
      <c r="BT48" s="265"/>
      <c r="BU48" s="265"/>
      <c r="BV48" s="265"/>
      <c r="BW48" s="265"/>
      <c r="BX48" s="265"/>
      <c r="BY48" s="265"/>
      <c r="BZ48" s="265"/>
      <c r="CA48" s="265"/>
      <c r="CB48" s="265"/>
      <c r="CC48" s="265"/>
      <c r="CD48" s="265"/>
      <c r="CE48" s="265"/>
      <c r="CF48" s="265"/>
      <c r="CG48" s="265"/>
      <c r="CH48" s="265"/>
      <c r="CI48" s="265"/>
      <c r="CJ48" s="265"/>
      <c r="CK48" s="265"/>
      <c r="CL48" s="265"/>
      <c r="CM48" s="265"/>
      <c r="CN48" s="265"/>
      <c r="CO48" s="265"/>
      <c r="CP48" s="265"/>
      <c r="CQ48" s="265"/>
      <c r="CR48" s="265"/>
      <c r="CS48" s="265"/>
      <c r="CT48" s="265"/>
      <c r="CU48" s="265"/>
      <c r="CV48" s="265"/>
      <c r="CW48" s="265"/>
      <c r="CX48" s="265"/>
      <c r="CY48" s="265"/>
      <c r="CZ48" s="265"/>
      <c r="DA48" s="265"/>
      <c r="DB48" s="265"/>
      <c r="DC48" s="265"/>
      <c r="DD48" s="265"/>
      <c r="DE48" s="265"/>
      <c r="DF48" s="265"/>
      <c r="DG48" s="265"/>
      <c r="DH48" s="265"/>
      <c r="DI48" s="265"/>
      <c r="DJ48" s="265"/>
      <c r="DK48" s="265"/>
      <c r="DL48" s="265"/>
      <c r="DM48" s="265"/>
      <c r="DN48" s="265"/>
      <c r="DO48" s="265"/>
      <c r="DP48" s="265"/>
      <c r="DQ48" s="265"/>
      <c r="DR48" s="265"/>
      <c r="DS48" s="265"/>
      <c r="DT48" s="265"/>
      <c r="DU48" s="265"/>
      <c r="DV48" s="265"/>
      <c r="DW48" s="265"/>
      <c r="DX48" s="265"/>
      <c r="DY48" s="265"/>
      <c r="DZ48" s="265"/>
      <c r="EA48" s="265"/>
      <c r="EB48" s="265"/>
      <c r="EC48" s="265"/>
      <c r="ED48" s="265"/>
    </row>
    <row r="49" spans="21:134" ht="15" x14ac:dyDescent="0.25">
      <c r="U49" s="224">
        <f t="shared" si="1"/>
        <v>46023</v>
      </c>
      <c r="V49" s="225">
        <v>347.16</v>
      </c>
      <c r="W49" s="226">
        <v>347.16</v>
      </c>
      <c r="X49" s="227">
        <v>347.16</v>
      </c>
      <c r="Y49" s="228">
        <v>360.30500000000001</v>
      </c>
      <c r="Z49" s="228">
        <v>428.19900000000001</v>
      </c>
      <c r="AA49" s="228">
        <v>460.27499999999998</v>
      </c>
      <c r="AB49" s="228">
        <v>439.22699999999998</v>
      </c>
      <c r="AC49" s="228">
        <v>398.34500000000003</v>
      </c>
      <c r="AD49" s="228">
        <v>347.89400000000001</v>
      </c>
      <c r="AE49" s="228">
        <v>289.64400000000001</v>
      </c>
      <c r="AF49" s="228">
        <v>272.34100000000001</v>
      </c>
      <c r="AG49" s="228">
        <v>224.2</v>
      </c>
      <c r="AH49" s="228">
        <v>280.95499999999998</v>
      </c>
      <c r="AI49" s="228">
        <v>540.63199999999995</v>
      </c>
      <c r="AJ49" s="228">
        <v>397.464</v>
      </c>
      <c r="AK49" s="228">
        <v>372.11399999999998</v>
      </c>
      <c r="AL49" s="228">
        <v>330.16899999999998</v>
      </c>
      <c r="AM49" s="228">
        <v>386.67399999999998</v>
      </c>
      <c r="AN49" s="228">
        <v>341.35399999999998</v>
      </c>
      <c r="AO49" s="228">
        <v>386.87299999999999</v>
      </c>
      <c r="AP49" s="228">
        <v>436.65800000000002</v>
      </c>
      <c r="AQ49" s="228">
        <v>273.959</v>
      </c>
      <c r="AR49" s="228">
        <v>281.50299999999999</v>
      </c>
      <c r="AS49" s="228">
        <v>342.98500000000001</v>
      </c>
      <c r="AT49" s="228">
        <v>302.46100000000001</v>
      </c>
      <c r="AU49" s="228">
        <v>412.68299999999999</v>
      </c>
      <c r="AV49" s="228">
        <v>378.82799999999997</v>
      </c>
      <c r="AW49" s="228">
        <v>279.51400000000001</v>
      </c>
      <c r="AX49" s="228">
        <v>386.38</v>
      </c>
      <c r="AY49" s="228">
        <v>338.07799999999997</v>
      </c>
      <c r="AZ49" s="228">
        <v>298.10599999999999</v>
      </c>
      <c r="BA49" s="228">
        <v>385.87700000000001</v>
      </c>
      <c r="BB49" s="228">
        <v>436.04199999999997</v>
      </c>
      <c r="BC49" s="265"/>
      <c r="BD49" s="265"/>
      <c r="BE49" s="265"/>
      <c r="BF49" s="265"/>
      <c r="BG49" s="265"/>
      <c r="BH49" s="265"/>
      <c r="BI49" s="265"/>
      <c r="BJ49" s="265"/>
      <c r="BK49" s="265"/>
      <c r="BL49" s="265"/>
      <c r="BM49" s="265"/>
      <c r="BN49" s="265"/>
      <c r="BO49" s="265"/>
      <c r="BP49" s="265"/>
      <c r="BQ49" s="265"/>
      <c r="BR49" s="265"/>
      <c r="BS49" s="265"/>
      <c r="BT49" s="265"/>
      <c r="BU49" s="265"/>
      <c r="BV49" s="265"/>
      <c r="BW49" s="265"/>
      <c r="BX49" s="265"/>
      <c r="BY49" s="265"/>
      <c r="BZ49" s="265"/>
      <c r="CA49" s="265"/>
      <c r="CB49" s="265"/>
      <c r="CC49" s="265"/>
      <c r="CD49" s="265"/>
      <c r="CE49" s="265"/>
      <c r="CF49" s="265"/>
      <c r="CG49" s="265"/>
      <c r="CH49" s="265"/>
      <c r="CI49" s="265"/>
      <c r="CJ49" s="265"/>
      <c r="CK49" s="265"/>
      <c r="CL49" s="265"/>
      <c r="CM49" s="265"/>
      <c r="CN49" s="265"/>
      <c r="CO49" s="265"/>
      <c r="CP49" s="265"/>
      <c r="CQ49" s="265"/>
      <c r="CR49" s="265"/>
      <c r="CS49" s="265"/>
      <c r="CT49" s="265"/>
      <c r="CU49" s="265"/>
      <c r="CV49" s="265"/>
      <c r="CW49" s="265"/>
      <c r="CX49" s="265"/>
      <c r="CY49" s="265"/>
      <c r="CZ49" s="265"/>
      <c r="DA49" s="265"/>
      <c r="DB49" s="265"/>
      <c r="DC49" s="265"/>
      <c r="DD49" s="265"/>
      <c r="DE49" s="265"/>
      <c r="DF49" s="265"/>
      <c r="DG49" s="265"/>
      <c r="DH49" s="265"/>
      <c r="DI49" s="265"/>
      <c r="DJ49" s="265"/>
      <c r="DK49" s="265"/>
      <c r="DL49" s="265"/>
      <c r="DM49" s="265"/>
      <c r="DN49" s="265"/>
      <c r="DO49" s="265"/>
      <c r="DP49" s="265"/>
      <c r="DQ49" s="265"/>
      <c r="DR49" s="265"/>
      <c r="DS49" s="265"/>
      <c r="DT49" s="265"/>
      <c r="DU49" s="265"/>
      <c r="DV49" s="265"/>
      <c r="DW49" s="265"/>
      <c r="DX49" s="265"/>
      <c r="DY49" s="265"/>
      <c r="DZ49" s="265"/>
      <c r="EA49" s="265"/>
      <c r="EB49" s="265"/>
      <c r="EC49" s="265"/>
      <c r="ED49" s="265"/>
    </row>
    <row r="50" spans="21:134" ht="15" x14ac:dyDescent="0.25">
      <c r="U50" s="224">
        <f t="shared" si="1"/>
        <v>46054</v>
      </c>
      <c r="V50" s="225">
        <v>395.53</v>
      </c>
      <c r="W50" s="226">
        <v>395.53</v>
      </c>
      <c r="X50" s="227">
        <v>395.53</v>
      </c>
      <c r="Y50" s="228">
        <v>385.89499999999998</v>
      </c>
      <c r="Z50" s="228">
        <v>455.99200000000002</v>
      </c>
      <c r="AA50" s="228">
        <v>421.25099999999998</v>
      </c>
      <c r="AB50" s="228">
        <v>432.49599999999998</v>
      </c>
      <c r="AC50" s="228">
        <v>387.88299999999998</v>
      </c>
      <c r="AD50" s="228">
        <v>377.63299999999998</v>
      </c>
      <c r="AE50" s="228">
        <v>268.44099999999997</v>
      </c>
      <c r="AF50" s="228">
        <v>216.47499999999999</v>
      </c>
      <c r="AG50" s="228">
        <v>241.703</v>
      </c>
      <c r="AH50" s="228">
        <v>250.16</v>
      </c>
      <c r="AI50" s="228">
        <v>530.36800000000005</v>
      </c>
      <c r="AJ50" s="228">
        <v>339.63799999999998</v>
      </c>
      <c r="AK50" s="228">
        <v>375.928</v>
      </c>
      <c r="AL50" s="228">
        <v>308.67899999999997</v>
      </c>
      <c r="AM50" s="228">
        <v>381.51100000000002</v>
      </c>
      <c r="AN50" s="228">
        <v>371.32600000000002</v>
      </c>
      <c r="AO50" s="228">
        <v>324.637</v>
      </c>
      <c r="AP50" s="228">
        <v>397.52800000000002</v>
      </c>
      <c r="AQ50" s="228">
        <v>272.22800000000001</v>
      </c>
      <c r="AR50" s="228">
        <v>274.173</v>
      </c>
      <c r="AS50" s="228">
        <v>433.28199999999998</v>
      </c>
      <c r="AT50" s="228">
        <v>338.36700000000002</v>
      </c>
      <c r="AU50" s="228">
        <v>545.54600000000005</v>
      </c>
      <c r="AV50" s="228">
        <v>364.63400000000001</v>
      </c>
      <c r="AW50" s="228">
        <v>279.76100000000002</v>
      </c>
      <c r="AX50" s="228">
        <v>349.11500000000001</v>
      </c>
      <c r="AY50" s="228">
        <v>268.06099999999998</v>
      </c>
      <c r="AZ50" s="228">
        <v>258.64499999999998</v>
      </c>
      <c r="BA50" s="228">
        <v>369.14</v>
      </c>
      <c r="BB50" s="228">
        <v>385.57799999999997</v>
      </c>
      <c r="BC50" s="265"/>
      <c r="BD50" s="265"/>
      <c r="BE50" s="265"/>
      <c r="BF50" s="265"/>
      <c r="BG50" s="265"/>
      <c r="BH50" s="265"/>
      <c r="BI50" s="265"/>
      <c r="BJ50" s="265"/>
      <c r="BK50" s="265"/>
      <c r="BL50" s="265"/>
      <c r="BM50" s="265"/>
      <c r="BN50" s="265"/>
      <c r="BO50" s="265"/>
      <c r="BP50" s="265"/>
      <c r="BQ50" s="265"/>
      <c r="BR50" s="265"/>
      <c r="BS50" s="265"/>
      <c r="BT50" s="265"/>
      <c r="BU50" s="265"/>
      <c r="BV50" s="265"/>
      <c r="BW50" s="265"/>
      <c r="BX50" s="265"/>
      <c r="BY50" s="265"/>
      <c r="BZ50" s="265"/>
      <c r="CA50" s="265"/>
      <c r="CB50" s="265"/>
      <c r="CC50" s="265"/>
      <c r="CD50" s="265"/>
      <c r="CE50" s="265"/>
      <c r="CF50" s="265"/>
      <c r="CG50" s="265"/>
      <c r="CH50" s="265"/>
      <c r="CI50" s="265"/>
      <c r="CJ50" s="265"/>
      <c r="CK50" s="265"/>
      <c r="CL50" s="265"/>
      <c r="CM50" s="265"/>
      <c r="CN50" s="265"/>
      <c r="CO50" s="265"/>
      <c r="CP50" s="265"/>
      <c r="CQ50" s="265"/>
      <c r="CR50" s="265"/>
      <c r="CS50" s="265"/>
      <c r="CT50" s="265"/>
      <c r="CU50" s="265"/>
      <c r="CV50" s="265"/>
      <c r="CW50" s="265"/>
      <c r="CX50" s="265"/>
      <c r="CY50" s="265"/>
      <c r="CZ50" s="265"/>
      <c r="DA50" s="265"/>
      <c r="DB50" s="265"/>
      <c r="DC50" s="265"/>
      <c r="DD50" s="265"/>
      <c r="DE50" s="265"/>
      <c r="DF50" s="265"/>
      <c r="DG50" s="265"/>
      <c r="DH50" s="265"/>
      <c r="DI50" s="265"/>
      <c r="DJ50" s="265"/>
      <c r="DK50" s="265"/>
      <c r="DL50" s="265"/>
      <c r="DM50" s="265"/>
      <c r="DN50" s="265"/>
      <c r="DO50" s="265"/>
      <c r="DP50" s="265"/>
      <c r="DQ50" s="265"/>
      <c r="DR50" s="265"/>
      <c r="DS50" s="265"/>
      <c r="DT50" s="265"/>
      <c r="DU50" s="265"/>
      <c r="DV50" s="265"/>
      <c r="DW50" s="265"/>
      <c r="DX50" s="265"/>
      <c r="DY50" s="265"/>
      <c r="DZ50" s="265"/>
      <c r="EA50" s="265"/>
      <c r="EB50" s="265"/>
      <c r="EC50" s="265"/>
      <c r="ED50" s="265"/>
    </row>
    <row r="51" spans="21:134" ht="15" x14ac:dyDescent="0.25">
      <c r="U51" s="224">
        <f t="shared" si="1"/>
        <v>46082</v>
      </c>
      <c r="V51" s="225">
        <v>612.71</v>
      </c>
      <c r="W51" s="226">
        <v>612.71</v>
      </c>
      <c r="X51" s="227">
        <v>612.71</v>
      </c>
      <c r="Y51" s="228">
        <v>989.27700000000004</v>
      </c>
      <c r="Z51" s="228">
        <v>616.75300000000004</v>
      </c>
      <c r="AA51" s="228">
        <v>809.28700000000003</v>
      </c>
      <c r="AB51" s="228">
        <v>564.72799999999995</v>
      </c>
      <c r="AC51" s="228">
        <v>513.26599999999996</v>
      </c>
      <c r="AD51" s="228">
        <v>488.649</v>
      </c>
      <c r="AE51" s="228">
        <v>475.44200000000001</v>
      </c>
      <c r="AF51" s="228">
        <v>264.09199999999998</v>
      </c>
      <c r="AG51" s="228">
        <v>403.74</v>
      </c>
      <c r="AH51" s="228">
        <v>612.13900000000001</v>
      </c>
      <c r="AI51" s="228">
        <v>701.76099999999997</v>
      </c>
      <c r="AJ51" s="228">
        <v>443.6</v>
      </c>
      <c r="AK51" s="228">
        <v>812.59900000000005</v>
      </c>
      <c r="AL51" s="228">
        <v>416.26600000000002</v>
      </c>
      <c r="AM51" s="228">
        <v>622.524</v>
      </c>
      <c r="AN51" s="228">
        <v>519.25099999999998</v>
      </c>
      <c r="AO51" s="228">
        <v>485.91199999999998</v>
      </c>
      <c r="AP51" s="228">
        <v>575.77800000000002</v>
      </c>
      <c r="AQ51" s="228">
        <v>359.012</v>
      </c>
      <c r="AR51" s="228">
        <v>450.19400000000002</v>
      </c>
      <c r="AS51" s="228">
        <v>653.45100000000002</v>
      </c>
      <c r="AT51" s="228">
        <v>527.51700000000005</v>
      </c>
      <c r="AU51" s="228">
        <v>1201.934</v>
      </c>
      <c r="AV51" s="228">
        <v>423.858</v>
      </c>
      <c r="AW51" s="228">
        <v>528.84900000000005</v>
      </c>
      <c r="AX51" s="228">
        <v>523.54700000000003</v>
      </c>
      <c r="AY51" s="228">
        <v>409.33199999999999</v>
      </c>
      <c r="AZ51" s="228">
        <v>501.81400000000002</v>
      </c>
      <c r="BA51" s="228">
        <v>705.86400000000003</v>
      </c>
      <c r="BB51" s="228">
        <v>469.52199999999999</v>
      </c>
      <c r="BC51" s="265"/>
      <c r="BD51" s="265"/>
      <c r="BE51" s="265"/>
      <c r="BF51" s="265"/>
      <c r="BG51" s="265"/>
      <c r="BH51" s="265"/>
      <c r="BI51" s="265"/>
      <c r="BJ51" s="265"/>
      <c r="BK51" s="265"/>
      <c r="BL51" s="265"/>
      <c r="BM51" s="265"/>
      <c r="BN51" s="265"/>
      <c r="BO51" s="265"/>
      <c r="BP51" s="265"/>
      <c r="BQ51" s="265"/>
      <c r="BR51" s="265"/>
      <c r="BS51" s="265"/>
      <c r="BT51" s="265"/>
      <c r="BU51" s="265"/>
      <c r="BV51" s="265"/>
      <c r="BW51" s="265"/>
      <c r="BX51" s="265"/>
      <c r="BY51" s="265"/>
      <c r="BZ51" s="265"/>
      <c r="CA51" s="265"/>
      <c r="CB51" s="265"/>
      <c r="CC51" s="265"/>
      <c r="CD51" s="265"/>
      <c r="CE51" s="265"/>
      <c r="CF51" s="265"/>
      <c r="CG51" s="265"/>
      <c r="CH51" s="265"/>
      <c r="CI51" s="265"/>
      <c r="CJ51" s="265"/>
      <c r="CK51" s="265"/>
      <c r="CL51" s="265"/>
      <c r="CM51" s="265"/>
      <c r="CN51" s="265"/>
      <c r="CO51" s="265"/>
      <c r="CP51" s="265"/>
      <c r="CQ51" s="265"/>
      <c r="CR51" s="265"/>
      <c r="CS51" s="265"/>
      <c r="CT51" s="265"/>
      <c r="CU51" s="265"/>
      <c r="CV51" s="265"/>
      <c r="CW51" s="265"/>
      <c r="CX51" s="265"/>
      <c r="CY51" s="265"/>
      <c r="CZ51" s="265"/>
      <c r="DA51" s="265"/>
      <c r="DB51" s="265"/>
      <c r="DC51" s="265"/>
      <c r="DD51" s="265"/>
      <c r="DE51" s="265"/>
      <c r="DF51" s="265"/>
      <c r="DG51" s="265"/>
      <c r="DH51" s="265"/>
      <c r="DI51" s="265"/>
      <c r="DJ51" s="265"/>
      <c r="DK51" s="265"/>
      <c r="DL51" s="265"/>
      <c r="DM51" s="265"/>
      <c r="DN51" s="265"/>
      <c r="DO51" s="265"/>
      <c r="DP51" s="265"/>
      <c r="DQ51" s="265"/>
      <c r="DR51" s="265"/>
      <c r="DS51" s="265"/>
      <c r="DT51" s="265"/>
      <c r="DU51" s="265"/>
      <c r="DV51" s="265"/>
      <c r="DW51" s="265"/>
      <c r="DX51" s="265"/>
      <c r="DY51" s="265"/>
      <c r="DZ51" s="265"/>
      <c r="EA51" s="265"/>
      <c r="EB51" s="265"/>
      <c r="EC51" s="265"/>
      <c r="ED51" s="265"/>
    </row>
    <row r="52" spans="21:134" ht="15" x14ac:dyDescent="0.25">
      <c r="U52" s="224">
        <f t="shared" si="1"/>
        <v>46113</v>
      </c>
      <c r="V52" s="225">
        <v>934.75</v>
      </c>
      <c r="W52" s="226">
        <v>934.75</v>
      </c>
      <c r="X52" s="227">
        <v>934.75</v>
      </c>
      <c r="Y52" s="228">
        <v>906.61699999999996</v>
      </c>
      <c r="Z52" s="228">
        <v>1062.5050000000001</v>
      </c>
      <c r="AA52" s="228">
        <v>1435.691</v>
      </c>
      <c r="AB52" s="228">
        <v>1101.107</v>
      </c>
      <c r="AC52" s="228">
        <v>707.99099999999999</v>
      </c>
      <c r="AD52" s="228">
        <v>818.971</v>
      </c>
      <c r="AE52" s="228">
        <v>786.22500000000002</v>
      </c>
      <c r="AF52" s="228">
        <v>465.786</v>
      </c>
      <c r="AG52" s="228">
        <v>552.55999999999995</v>
      </c>
      <c r="AH52" s="228">
        <v>1397.9870000000001</v>
      </c>
      <c r="AI52" s="228">
        <v>1410.3910000000001</v>
      </c>
      <c r="AJ52" s="228">
        <v>1081.626</v>
      </c>
      <c r="AK52" s="228">
        <v>1174.069</v>
      </c>
      <c r="AL52" s="228">
        <v>675.99400000000003</v>
      </c>
      <c r="AM52" s="228">
        <v>790.19399999999996</v>
      </c>
      <c r="AN52" s="228">
        <v>734.19100000000003</v>
      </c>
      <c r="AO52" s="228">
        <v>1095.442</v>
      </c>
      <c r="AP52" s="228">
        <v>1201.6279999999999</v>
      </c>
      <c r="AQ52" s="228">
        <v>355.863</v>
      </c>
      <c r="AR52" s="228">
        <v>657.45699999999999</v>
      </c>
      <c r="AS52" s="228">
        <v>710.06100000000004</v>
      </c>
      <c r="AT52" s="228">
        <v>769.26499999999999</v>
      </c>
      <c r="AU52" s="228">
        <v>1923.2339999999999</v>
      </c>
      <c r="AV52" s="228">
        <v>482.66699999999997</v>
      </c>
      <c r="AW52" s="228">
        <v>1131.174</v>
      </c>
      <c r="AX52" s="228">
        <v>618.06100000000004</v>
      </c>
      <c r="AY52" s="228">
        <v>478.673</v>
      </c>
      <c r="AZ52" s="228">
        <v>561.08000000000004</v>
      </c>
      <c r="BA52" s="228">
        <v>719.55</v>
      </c>
      <c r="BB52" s="228">
        <v>776.92600000000004</v>
      </c>
      <c r="BC52" s="265"/>
      <c r="BD52" s="265"/>
      <c r="BE52" s="265"/>
      <c r="BF52" s="265"/>
      <c r="BG52" s="265"/>
      <c r="BH52" s="265"/>
      <c r="BI52" s="265"/>
      <c r="BJ52" s="265"/>
      <c r="BK52" s="265"/>
      <c r="BL52" s="265"/>
      <c r="BM52" s="265"/>
      <c r="BN52" s="265"/>
      <c r="BO52" s="265"/>
      <c r="BP52" s="265"/>
      <c r="BQ52" s="265"/>
      <c r="BR52" s="265"/>
      <c r="BS52" s="265"/>
      <c r="BT52" s="265"/>
      <c r="BU52" s="265"/>
      <c r="BV52" s="265"/>
      <c r="BW52" s="265"/>
      <c r="BX52" s="265"/>
      <c r="BY52" s="265"/>
      <c r="BZ52" s="265"/>
      <c r="CA52" s="265"/>
      <c r="CB52" s="265"/>
      <c r="CC52" s="265"/>
      <c r="CD52" s="265"/>
      <c r="CE52" s="265"/>
      <c r="CF52" s="265"/>
      <c r="CG52" s="265"/>
      <c r="CH52" s="265"/>
      <c r="CI52" s="265"/>
      <c r="CJ52" s="265"/>
      <c r="CK52" s="265"/>
      <c r="CL52" s="265"/>
      <c r="CM52" s="265"/>
      <c r="CN52" s="265"/>
      <c r="CO52" s="265"/>
      <c r="CP52" s="265"/>
      <c r="CQ52" s="265"/>
      <c r="CR52" s="265"/>
      <c r="CS52" s="265"/>
      <c r="CT52" s="265"/>
      <c r="CU52" s="265"/>
      <c r="CV52" s="265"/>
      <c r="CW52" s="265"/>
      <c r="CX52" s="265"/>
      <c r="CY52" s="265"/>
      <c r="CZ52" s="265"/>
      <c r="DA52" s="265"/>
      <c r="DB52" s="265"/>
      <c r="DC52" s="265"/>
      <c r="DD52" s="265"/>
      <c r="DE52" s="265"/>
      <c r="DF52" s="265"/>
      <c r="DG52" s="265"/>
      <c r="DH52" s="265"/>
      <c r="DI52" s="265"/>
      <c r="DJ52" s="265"/>
      <c r="DK52" s="265"/>
      <c r="DL52" s="265"/>
      <c r="DM52" s="265"/>
      <c r="DN52" s="265"/>
      <c r="DO52" s="265"/>
      <c r="DP52" s="265"/>
      <c r="DQ52" s="265"/>
      <c r="DR52" s="265"/>
      <c r="DS52" s="265"/>
      <c r="DT52" s="265"/>
      <c r="DU52" s="265"/>
      <c r="DV52" s="265"/>
      <c r="DW52" s="265"/>
      <c r="DX52" s="265"/>
      <c r="DY52" s="265"/>
      <c r="DZ52" s="265"/>
      <c r="EA52" s="265"/>
      <c r="EB52" s="265"/>
      <c r="EC52" s="265"/>
      <c r="ED52" s="265"/>
    </row>
    <row r="53" spans="21:134" ht="15" x14ac:dyDescent="0.25">
      <c r="U53" s="224">
        <f t="shared" si="1"/>
        <v>46143</v>
      </c>
      <c r="V53" s="225">
        <v>2114.3000000000002</v>
      </c>
      <c r="W53" s="226">
        <v>2114.3000000000002</v>
      </c>
      <c r="X53" s="227">
        <v>2114.3000000000002</v>
      </c>
      <c r="Y53" s="228">
        <v>2331.4989999999998</v>
      </c>
      <c r="Z53" s="228">
        <v>3050.288</v>
      </c>
      <c r="AA53" s="228">
        <v>4004.4470000000001</v>
      </c>
      <c r="AB53" s="228">
        <v>2670.8820000000001</v>
      </c>
      <c r="AC53" s="228">
        <v>2101.819</v>
      </c>
      <c r="AD53" s="228">
        <v>2061.2269999999999</v>
      </c>
      <c r="AE53" s="228">
        <v>2290.17</v>
      </c>
      <c r="AF53" s="228">
        <v>332.02</v>
      </c>
      <c r="AG53" s="228">
        <v>1325.9770000000001</v>
      </c>
      <c r="AH53" s="228">
        <v>1809.508</v>
      </c>
      <c r="AI53" s="228">
        <v>2984.9870000000001</v>
      </c>
      <c r="AJ53" s="228">
        <v>2427.6039999999998</v>
      </c>
      <c r="AK53" s="228">
        <v>2075.2739999999999</v>
      </c>
      <c r="AL53" s="228">
        <v>2175.4470000000001</v>
      </c>
      <c r="AM53" s="228">
        <v>2787.2489999999998</v>
      </c>
      <c r="AN53" s="228">
        <v>1008.268</v>
      </c>
      <c r="AO53" s="228">
        <v>2292.7530000000002</v>
      </c>
      <c r="AP53" s="228">
        <v>1394.6189999999999</v>
      </c>
      <c r="AQ53" s="228">
        <v>772.79899999999998</v>
      </c>
      <c r="AR53" s="228">
        <v>1682.289</v>
      </c>
      <c r="AS53" s="228">
        <v>1393.509</v>
      </c>
      <c r="AT53" s="228">
        <v>2042.3589999999999</v>
      </c>
      <c r="AU53" s="228">
        <v>2501.4810000000002</v>
      </c>
      <c r="AV53" s="228">
        <v>1318.6759999999999</v>
      </c>
      <c r="AW53" s="228">
        <v>2451.393</v>
      </c>
      <c r="AX53" s="228">
        <v>1607.3889999999999</v>
      </c>
      <c r="AY53" s="228">
        <v>876.69899999999996</v>
      </c>
      <c r="AZ53" s="228">
        <v>1680.732</v>
      </c>
      <c r="BA53" s="228">
        <v>1929.6</v>
      </c>
      <c r="BB53" s="228">
        <v>3805.34</v>
      </c>
      <c r="BC53" s="265"/>
      <c r="BD53" s="265"/>
      <c r="BE53" s="265"/>
      <c r="BF53" s="265"/>
      <c r="BG53" s="265"/>
      <c r="BH53" s="265"/>
      <c r="BI53" s="265"/>
      <c r="BJ53" s="265"/>
      <c r="BK53" s="265"/>
      <c r="BL53" s="265"/>
      <c r="BM53" s="265"/>
      <c r="BN53" s="265"/>
      <c r="BO53" s="265"/>
      <c r="BP53" s="265"/>
      <c r="BQ53" s="265"/>
      <c r="BR53" s="265"/>
      <c r="BS53" s="265"/>
      <c r="BT53" s="265"/>
      <c r="BU53" s="265"/>
      <c r="BV53" s="265"/>
      <c r="BW53" s="265"/>
      <c r="BX53" s="265"/>
      <c r="BY53" s="265"/>
      <c r="BZ53" s="265"/>
      <c r="CA53" s="265"/>
      <c r="CB53" s="265"/>
      <c r="CC53" s="265"/>
      <c r="CD53" s="265"/>
      <c r="CE53" s="265"/>
      <c r="CF53" s="265"/>
      <c r="CG53" s="265"/>
      <c r="CH53" s="265"/>
      <c r="CI53" s="265"/>
      <c r="CJ53" s="265"/>
      <c r="CK53" s="265"/>
      <c r="CL53" s="265"/>
      <c r="CM53" s="265"/>
      <c r="CN53" s="265"/>
      <c r="CO53" s="265"/>
      <c r="CP53" s="265"/>
      <c r="CQ53" s="265"/>
      <c r="CR53" s="265"/>
      <c r="CS53" s="265"/>
      <c r="CT53" s="265"/>
      <c r="CU53" s="265"/>
      <c r="CV53" s="265"/>
      <c r="CW53" s="265"/>
      <c r="CX53" s="265"/>
      <c r="CY53" s="265"/>
      <c r="CZ53" s="265"/>
      <c r="DA53" s="265"/>
      <c r="DB53" s="265"/>
      <c r="DC53" s="265"/>
      <c r="DD53" s="265"/>
      <c r="DE53" s="265"/>
      <c r="DF53" s="265"/>
      <c r="DG53" s="265"/>
      <c r="DH53" s="265"/>
      <c r="DI53" s="265"/>
      <c r="DJ53" s="265"/>
      <c r="DK53" s="265"/>
      <c r="DL53" s="265"/>
      <c r="DM53" s="265"/>
      <c r="DN53" s="265"/>
      <c r="DO53" s="265"/>
      <c r="DP53" s="265"/>
      <c r="DQ53" s="265"/>
      <c r="DR53" s="265"/>
      <c r="DS53" s="265"/>
      <c r="DT53" s="265"/>
      <c r="DU53" s="265"/>
      <c r="DV53" s="265"/>
      <c r="DW53" s="265"/>
      <c r="DX53" s="265"/>
      <c r="DY53" s="265"/>
      <c r="DZ53" s="265"/>
      <c r="EA53" s="265"/>
      <c r="EB53" s="265"/>
      <c r="EC53" s="265"/>
      <c r="ED53" s="265"/>
    </row>
    <row r="54" spans="21:134" ht="15" x14ac:dyDescent="0.25">
      <c r="U54" s="224">
        <f t="shared" si="1"/>
        <v>46174</v>
      </c>
      <c r="V54" s="225">
        <v>2478.2800000000002</v>
      </c>
      <c r="W54" s="226">
        <v>2478.2800000000002</v>
      </c>
      <c r="X54" s="227">
        <v>2478.2800000000002</v>
      </c>
      <c r="Y54" s="228">
        <v>4935.5410000000002</v>
      </c>
      <c r="Z54" s="228">
        <v>2939.5729999999999</v>
      </c>
      <c r="AA54" s="228">
        <v>4926.9859999999999</v>
      </c>
      <c r="AB54" s="228">
        <v>2584.1329999999998</v>
      </c>
      <c r="AC54" s="228">
        <v>3380.0770000000002</v>
      </c>
      <c r="AD54" s="228">
        <v>1423.7370000000001</v>
      </c>
      <c r="AE54" s="228">
        <v>1588.1569999999999</v>
      </c>
      <c r="AF54" s="228">
        <v>398.78800000000001</v>
      </c>
      <c r="AG54" s="228">
        <v>2243.0070000000001</v>
      </c>
      <c r="AH54" s="228">
        <v>1056.6320000000001</v>
      </c>
      <c r="AI54" s="228">
        <v>3572.2570000000001</v>
      </c>
      <c r="AJ54" s="228">
        <v>2058.357</v>
      </c>
      <c r="AK54" s="228">
        <v>1202.5730000000001</v>
      </c>
      <c r="AL54" s="228">
        <v>3759.2759999999998</v>
      </c>
      <c r="AM54" s="228">
        <v>2631.4079999999999</v>
      </c>
      <c r="AN54" s="228">
        <v>2610.375</v>
      </c>
      <c r="AO54" s="228">
        <v>5047.3869999999997</v>
      </c>
      <c r="AP54" s="228">
        <v>434.80900000000003</v>
      </c>
      <c r="AQ54" s="228">
        <v>1249.895</v>
      </c>
      <c r="AR54" s="228">
        <v>3020.59</v>
      </c>
      <c r="AS54" s="228">
        <v>2231.538</v>
      </c>
      <c r="AT54" s="228">
        <v>2547.3960000000002</v>
      </c>
      <c r="AU54" s="228">
        <v>3297.71</v>
      </c>
      <c r="AV54" s="228">
        <v>974.84400000000005</v>
      </c>
      <c r="AW54" s="228">
        <v>3745.8820000000001</v>
      </c>
      <c r="AX54" s="228">
        <v>1822.5229999999999</v>
      </c>
      <c r="AY54" s="228">
        <v>1185.0989999999999</v>
      </c>
      <c r="AZ54" s="228">
        <v>3130.0169999999998</v>
      </c>
      <c r="BA54" s="228">
        <v>5704.7370000000001</v>
      </c>
      <c r="BB54" s="228">
        <v>5798.9939999999997</v>
      </c>
      <c r="BC54" s="265"/>
      <c r="BD54" s="265"/>
      <c r="BE54" s="265"/>
      <c r="BF54" s="265"/>
      <c r="BG54" s="265"/>
      <c r="BH54" s="265"/>
      <c r="BI54" s="265"/>
      <c r="BJ54" s="265"/>
      <c r="BK54" s="265"/>
      <c r="BL54" s="265"/>
      <c r="BM54" s="265"/>
      <c r="BN54" s="265"/>
      <c r="BO54" s="265"/>
      <c r="BP54" s="265"/>
      <c r="BQ54" s="265"/>
      <c r="BR54" s="265"/>
      <c r="BS54" s="265"/>
      <c r="BT54" s="265"/>
      <c r="BU54" s="265"/>
      <c r="BV54" s="265"/>
      <c r="BW54" s="265"/>
      <c r="BX54" s="265"/>
      <c r="BY54" s="265"/>
      <c r="BZ54" s="265"/>
      <c r="CA54" s="265"/>
      <c r="CB54" s="265"/>
      <c r="CC54" s="265"/>
      <c r="CD54" s="265"/>
      <c r="CE54" s="265"/>
      <c r="CF54" s="265"/>
      <c r="CG54" s="265"/>
      <c r="CH54" s="265"/>
      <c r="CI54" s="265"/>
      <c r="CJ54" s="265"/>
      <c r="CK54" s="265"/>
      <c r="CL54" s="265"/>
      <c r="CM54" s="265"/>
      <c r="CN54" s="265"/>
      <c r="CO54" s="265"/>
      <c r="CP54" s="265"/>
      <c r="CQ54" s="265"/>
      <c r="CR54" s="265"/>
      <c r="CS54" s="265"/>
      <c r="CT54" s="265"/>
      <c r="CU54" s="265"/>
      <c r="CV54" s="265"/>
      <c r="CW54" s="265"/>
      <c r="CX54" s="265"/>
      <c r="CY54" s="265"/>
      <c r="CZ54" s="265"/>
      <c r="DA54" s="265"/>
      <c r="DB54" s="265"/>
      <c r="DC54" s="265"/>
      <c r="DD54" s="265"/>
      <c r="DE54" s="265"/>
      <c r="DF54" s="265"/>
      <c r="DG54" s="265"/>
      <c r="DH54" s="265"/>
      <c r="DI54" s="265"/>
      <c r="DJ54" s="265"/>
      <c r="DK54" s="265"/>
      <c r="DL54" s="265"/>
      <c r="DM54" s="265"/>
      <c r="DN54" s="265"/>
      <c r="DO54" s="265"/>
      <c r="DP54" s="265"/>
      <c r="DQ54" s="265"/>
      <c r="DR54" s="265"/>
      <c r="DS54" s="265"/>
      <c r="DT54" s="265"/>
      <c r="DU54" s="265"/>
      <c r="DV54" s="265"/>
      <c r="DW54" s="265"/>
      <c r="DX54" s="265"/>
      <c r="DY54" s="265"/>
      <c r="DZ54" s="265"/>
      <c r="EA54" s="265"/>
      <c r="EB54" s="265"/>
      <c r="EC54" s="265"/>
      <c r="ED54" s="265"/>
    </row>
    <row r="55" spans="21:134" ht="15" x14ac:dyDescent="0.25">
      <c r="U55" s="224">
        <f t="shared" si="1"/>
        <v>46204</v>
      </c>
      <c r="V55" s="225">
        <v>708.98</v>
      </c>
      <c r="W55" s="226">
        <v>708.98</v>
      </c>
      <c r="X55" s="227">
        <v>708.98</v>
      </c>
      <c r="Y55" s="228">
        <v>4074.3240000000001</v>
      </c>
      <c r="Z55" s="228">
        <v>1205.048</v>
      </c>
      <c r="AA55" s="228">
        <v>1778.5930000000001</v>
      </c>
      <c r="AB55" s="228">
        <v>1543.4860000000001</v>
      </c>
      <c r="AC55" s="228">
        <v>1969.8150000000001</v>
      </c>
      <c r="AD55" s="228">
        <v>250.22200000000001</v>
      </c>
      <c r="AE55" s="228">
        <v>336.24900000000002</v>
      </c>
      <c r="AF55" s="228">
        <v>9.69</v>
      </c>
      <c r="AG55" s="228">
        <v>539.18700000000001</v>
      </c>
      <c r="AH55" s="228">
        <v>409.55799999999999</v>
      </c>
      <c r="AI55" s="228">
        <v>1500.2439999999999</v>
      </c>
      <c r="AJ55" s="228">
        <v>499.69900000000001</v>
      </c>
      <c r="AK55" s="228">
        <v>333.11</v>
      </c>
      <c r="AL55" s="228">
        <v>1905.271</v>
      </c>
      <c r="AM55" s="228">
        <v>1560.0419999999999</v>
      </c>
      <c r="AN55" s="228">
        <v>888.51400000000001</v>
      </c>
      <c r="AO55" s="228">
        <v>3847.6390000000001</v>
      </c>
      <c r="AP55" s="228">
        <v>91.878</v>
      </c>
      <c r="AQ55" s="228">
        <v>282.649</v>
      </c>
      <c r="AR55" s="228">
        <v>1072.2270000000001</v>
      </c>
      <c r="AS55" s="228">
        <v>841.10799999999995</v>
      </c>
      <c r="AT55" s="228">
        <v>746.89700000000005</v>
      </c>
      <c r="AU55" s="228">
        <v>1176.905</v>
      </c>
      <c r="AV55" s="228">
        <v>257.78399999999999</v>
      </c>
      <c r="AW55" s="228">
        <v>2380.723</v>
      </c>
      <c r="AX55" s="228">
        <v>473.50299999999999</v>
      </c>
      <c r="AY55" s="228">
        <v>333.721</v>
      </c>
      <c r="AZ55" s="228">
        <v>2267.067</v>
      </c>
      <c r="BA55" s="228">
        <v>3493.2820000000002</v>
      </c>
      <c r="BB55" s="228">
        <v>2628.4749999999999</v>
      </c>
      <c r="BC55" s="265"/>
      <c r="BD55" s="265"/>
      <c r="BE55" s="265"/>
      <c r="BF55" s="265"/>
      <c r="BG55" s="265"/>
      <c r="BH55" s="265"/>
      <c r="BI55" s="265"/>
      <c r="BJ55" s="265"/>
      <c r="BK55" s="265"/>
      <c r="BL55" s="265"/>
      <c r="BM55" s="265"/>
      <c r="BN55" s="265"/>
      <c r="BO55" s="265"/>
      <c r="BP55" s="265"/>
      <c r="BQ55" s="265"/>
      <c r="BR55" s="265"/>
      <c r="BS55" s="265"/>
      <c r="BT55" s="265"/>
      <c r="BU55" s="265"/>
      <c r="BV55" s="265"/>
      <c r="BW55" s="265"/>
      <c r="BX55" s="265"/>
      <c r="BY55" s="265"/>
      <c r="BZ55" s="265"/>
      <c r="CA55" s="265"/>
      <c r="CB55" s="265"/>
      <c r="CC55" s="265"/>
      <c r="CD55" s="265"/>
      <c r="CE55" s="265"/>
      <c r="CF55" s="265"/>
      <c r="CG55" s="265"/>
      <c r="CH55" s="265"/>
      <c r="CI55" s="265"/>
      <c r="CJ55" s="265"/>
      <c r="CK55" s="265"/>
      <c r="CL55" s="265"/>
      <c r="CM55" s="265"/>
      <c r="CN55" s="265"/>
      <c r="CO55" s="265"/>
      <c r="CP55" s="265"/>
      <c r="CQ55" s="265"/>
      <c r="CR55" s="265"/>
      <c r="CS55" s="265"/>
      <c r="CT55" s="265"/>
      <c r="CU55" s="265"/>
      <c r="CV55" s="265"/>
      <c r="CW55" s="265"/>
      <c r="CX55" s="265"/>
      <c r="CY55" s="265"/>
      <c r="CZ55" s="265"/>
      <c r="DA55" s="265"/>
      <c r="DB55" s="265"/>
      <c r="DC55" s="265"/>
      <c r="DD55" s="265"/>
      <c r="DE55" s="265"/>
      <c r="DF55" s="265"/>
      <c r="DG55" s="265"/>
      <c r="DH55" s="265"/>
      <c r="DI55" s="265"/>
      <c r="DJ55" s="265"/>
      <c r="DK55" s="265"/>
      <c r="DL55" s="265"/>
      <c r="DM55" s="265"/>
      <c r="DN55" s="265"/>
      <c r="DO55" s="265"/>
      <c r="DP55" s="265"/>
      <c r="DQ55" s="265"/>
      <c r="DR55" s="265"/>
      <c r="DS55" s="265"/>
      <c r="DT55" s="265"/>
      <c r="DU55" s="265"/>
      <c r="DV55" s="265"/>
      <c r="DW55" s="265"/>
      <c r="DX55" s="265"/>
      <c r="DY55" s="265"/>
      <c r="DZ55" s="265"/>
      <c r="EA55" s="265"/>
      <c r="EB55" s="265"/>
      <c r="EC55" s="265"/>
      <c r="ED55" s="265"/>
    </row>
    <row r="56" spans="21:134" ht="15" x14ac:dyDescent="0.25">
      <c r="U56" s="224">
        <f t="shared" si="1"/>
        <v>46235</v>
      </c>
      <c r="V56" s="225">
        <v>361.01</v>
      </c>
      <c r="W56" s="226">
        <v>361.01</v>
      </c>
      <c r="X56" s="227">
        <v>361.01</v>
      </c>
      <c r="Y56" s="228">
        <v>1095.902</v>
      </c>
      <c r="Z56" s="228">
        <v>362.23099999999999</v>
      </c>
      <c r="AA56" s="228">
        <v>847.43399999999997</v>
      </c>
      <c r="AB56" s="228">
        <v>560.08500000000004</v>
      </c>
      <c r="AC56" s="228">
        <v>779.58199999999999</v>
      </c>
      <c r="AD56" s="228">
        <v>149.53700000000001</v>
      </c>
      <c r="AE56" s="228">
        <v>240.22</v>
      </c>
      <c r="AF56" s="228">
        <v>41.494999999999997</v>
      </c>
      <c r="AG56" s="228">
        <v>206.25299999999999</v>
      </c>
      <c r="AH56" s="228">
        <v>193.27699999999999</v>
      </c>
      <c r="AI56" s="228">
        <v>496.92</v>
      </c>
      <c r="AJ56" s="228">
        <v>297.01499999999999</v>
      </c>
      <c r="AK56" s="228">
        <v>274.35899999999998</v>
      </c>
      <c r="AL56" s="228">
        <v>565.88699999999994</v>
      </c>
      <c r="AM56" s="228">
        <v>451.30500000000001</v>
      </c>
      <c r="AN56" s="228">
        <v>404.02800000000002</v>
      </c>
      <c r="AO56" s="228">
        <v>897.95500000000004</v>
      </c>
      <c r="AP56" s="228">
        <v>134.38499999999999</v>
      </c>
      <c r="AQ56" s="228">
        <v>214.749</v>
      </c>
      <c r="AR56" s="228">
        <v>433.19099999999997</v>
      </c>
      <c r="AS56" s="228">
        <v>271.77199999999999</v>
      </c>
      <c r="AT56" s="228">
        <v>331.36200000000002</v>
      </c>
      <c r="AU56" s="228">
        <v>488.41399999999999</v>
      </c>
      <c r="AV56" s="228">
        <v>144.83000000000001</v>
      </c>
      <c r="AW56" s="228">
        <v>607.43799999999999</v>
      </c>
      <c r="AX56" s="228">
        <v>210.179</v>
      </c>
      <c r="AY56" s="228">
        <v>161.53800000000001</v>
      </c>
      <c r="AZ56" s="228">
        <v>859.18399999999997</v>
      </c>
      <c r="BA56" s="228">
        <v>1017.669</v>
      </c>
      <c r="BB56" s="228">
        <v>964.78</v>
      </c>
      <c r="BC56" s="265"/>
      <c r="BD56" s="265"/>
      <c r="BE56" s="265"/>
      <c r="BF56" s="265"/>
      <c r="BG56" s="265"/>
      <c r="BH56" s="265"/>
      <c r="BI56" s="265"/>
      <c r="BJ56" s="265"/>
      <c r="BK56" s="265"/>
      <c r="BL56" s="265"/>
      <c r="BM56" s="265"/>
      <c r="BN56" s="265"/>
      <c r="BO56" s="265"/>
      <c r="BP56" s="265"/>
      <c r="BQ56" s="265"/>
      <c r="BR56" s="265"/>
      <c r="BS56" s="265"/>
      <c r="BT56" s="265"/>
      <c r="BU56" s="265"/>
      <c r="BV56" s="265"/>
      <c r="BW56" s="265"/>
      <c r="BX56" s="265"/>
      <c r="BY56" s="265"/>
      <c r="BZ56" s="265"/>
      <c r="CA56" s="265"/>
      <c r="CB56" s="265"/>
      <c r="CC56" s="265"/>
      <c r="CD56" s="265"/>
      <c r="CE56" s="265"/>
      <c r="CF56" s="265"/>
      <c r="CG56" s="265"/>
      <c r="CH56" s="265"/>
      <c r="CI56" s="265"/>
      <c r="CJ56" s="265"/>
      <c r="CK56" s="265"/>
      <c r="CL56" s="265"/>
      <c r="CM56" s="265"/>
      <c r="CN56" s="265"/>
      <c r="CO56" s="265"/>
      <c r="CP56" s="265"/>
      <c r="CQ56" s="265"/>
      <c r="CR56" s="265"/>
      <c r="CS56" s="265"/>
      <c r="CT56" s="265"/>
      <c r="CU56" s="265"/>
      <c r="CV56" s="265"/>
      <c r="CW56" s="265"/>
      <c r="CX56" s="265"/>
      <c r="CY56" s="265"/>
      <c r="CZ56" s="265"/>
      <c r="DA56" s="265"/>
      <c r="DB56" s="265"/>
      <c r="DC56" s="265"/>
      <c r="DD56" s="265"/>
      <c r="DE56" s="265"/>
      <c r="DF56" s="265"/>
      <c r="DG56" s="265"/>
      <c r="DH56" s="265"/>
      <c r="DI56" s="265"/>
      <c r="DJ56" s="265"/>
      <c r="DK56" s="265"/>
      <c r="DL56" s="265"/>
      <c r="DM56" s="265"/>
      <c r="DN56" s="265"/>
      <c r="DO56" s="265"/>
      <c r="DP56" s="265"/>
      <c r="DQ56" s="265"/>
      <c r="DR56" s="265"/>
      <c r="DS56" s="265"/>
      <c r="DT56" s="265"/>
      <c r="DU56" s="265"/>
      <c r="DV56" s="265"/>
      <c r="DW56" s="265"/>
      <c r="DX56" s="265"/>
      <c r="DY56" s="265"/>
      <c r="DZ56" s="265"/>
      <c r="EA56" s="265"/>
      <c r="EB56" s="265"/>
      <c r="EC56" s="265"/>
      <c r="ED56" s="265"/>
    </row>
    <row r="57" spans="21:134" ht="15" x14ac:dyDescent="0.25">
      <c r="U57" s="224">
        <f t="shared" si="1"/>
        <v>46266</v>
      </c>
      <c r="V57" s="225">
        <v>312.01</v>
      </c>
      <c r="W57" s="226">
        <v>312.01</v>
      </c>
      <c r="X57" s="227">
        <v>312.01</v>
      </c>
      <c r="Y57" s="228">
        <v>583.04499999999996</v>
      </c>
      <c r="Z57" s="228">
        <v>380.22800000000001</v>
      </c>
      <c r="AA57" s="228">
        <v>767.23</v>
      </c>
      <c r="AB57" s="228">
        <v>424.12900000000002</v>
      </c>
      <c r="AC57" s="228">
        <v>539.72299999999996</v>
      </c>
      <c r="AD57" s="228">
        <v>246.94399999999999</v>
      </c>
      <c r="AE57" s="228">
        <v>228.70599999999999</v>
      </c>
      <c r="AF57" s="228">
        <v>200.99199999999999</v>
      </c>
      <c r="AG57" s="228">
        <v>401.452</v>
      </c>
      <c r="AH57" s="228">
        <v>333.64800000000002</v>
      </c>
      <c r="AI57" s="228">
        <v>388.721</v>
      </c>
      <c r="AJ57" s="228">
        <v>357.84</v>
      </c>
      <c r="AK57" s="228">
        <v>355.36599999999999</v>
      </c>
      <c r="AL57" s="228">
        <v>440.63099999999997</v>
      </c>
      <c r="AM57" s="228">
        <v>319.75400000000002</v>
      </c>
      <c r="AN57" s="228">
        <v>292.81299999999999</v>
      </c>
      <c r="AO57" s="228">
        <v>551.53200000000004</v>
      </c>
      <c r="AP57" s="228">
        <v>178.24600000000001</v>
      </c>
      <c r="AQ57" s="228">
        <v>473.49400000000003</v>
      </c>
      <c r="AR57" s="228">
        <v>450.52499999999998</v>
      </c>
      <c r="AS57" s="228">
        <v>262.13200000000001</v>
      </c>
      <c r="AT57" s="228">
        <v>372.005</v>
      </c>
      <c r="AU57" s="228">
        <v>366.82400000000001</v>
      </c>
      <c r="AV57" s="228">
        <v>169.88499999999999</v>
      </c>
      <c r="AW57" s="228">
        <v>390.142</v>
      </c>
      <c r="AX57" s="228">
        <v>243.60900000000001</v>
      </c>
      <c r="AY57" s="228">
        <v>223.96</v>
      </c>
      <c r="AZ57" s="228">
        <v>655.18200000000002</v>
      </c>
      <c r="BA57" s="228">
        <v>550.13400000000001</v>
      </c>
      <c r="BB57" s="228">
        <v>602.22500000000002</v>
      </c>
      <c r="BC57" s="265"/>
      <c r="BD57" s="265"/>
      <c r="BE57" s="265"/>
      <c r="BF57" s="265"/>
      <c r="BG57" s="265"/>
      <c r="BH57" s="265"/>
      <c r="BI57" s="265"/>
      <c r="BJ57" s="265"/>
      <c r="BK57" s="265"/>
      <c r="BL57" s="265"/>
      <c r="BM57" s="265"/>
      <c r="BN57" s="265"/>
      <c r="BO57" s="265"/>
      <c r="BP57" s="265"/>
      <c r="BQ57" s="265"/>
      <c r="BR57" s="265"/>
      <c r="BS57" s="265"/>
      <c r="BT57" s="265"/>
      <c r="BU57" s="265"/>
      <c r="BV57" s="265"/>
      <c r="BW57" s="265"/>
      <c r="BX57" s="265"/>
      <c r="BY57" s="265"/>
      <c r="BZ57" s="265"/>
      <c r="CA57" s="265"/>
      <c r="CB57" s="265"/>
      <c r="CC57" s="265"/>
      <c r="CD57" s="265"/>
      <c r="CE57" s="265"/>
      <c r="CF57" s="265"/>
      <c r="CG57" s="265"/>
      <c r="CH57" s="265"/>
      <c r="CI57" s="265"/>
      <c r="CJ57" s="265"/>
      <c r="CK57" s="265"/>
      <c r="CL57" s="265"/>
      <c r="CM57" s="265"/>
      <c r="CN57" s="265"/>
      <c r="CO57" s="265"/>
      <c r="CP57" s="265"/>
      <c r="CQ57" s="265"/>
      <c r="CR57" s="265"/>
      <c r="CS57" s="265"/>
      <c r="CT57" s="265"/>
      <c r="CU57" s="265"/>
      <c r="CV57" s="265"/>
      <c r="CW57" s="265"/>
      <c r="CX57" s="265"/>
      <c r="CY57" s="265"/>
      <c r="CZ57" s="265"/>
      <c r="DA57" s="265"/>
      <c r="DB57" s="265"/>
      <c r="DC57" s="265"/>
      <c r="DD57" s="265"/>
      <c r="DE57" s="265"/>
      <c r="DF57" s="265"/>
      <c r="DG57" s="265"/>
      <c r="DH57" s="265"/>
      <c r="DI57" s="265"/>
      <c r="DJ57" s="265"/>
      <c r="DK57" s="265"/>
      <c r="DL57" s="265"/>
      <c r="DM57" s="265"/>
      <c r="DN57" s="265"/>
      <c r="DO57" s="265"/>
      <c r="DP57" s="265"/>
      <c r="DQ57" s="265"/>
      <c r="DR57" s="265"/>
      <c r="DS57" s="265"/>
      <c r="DT57" s="265"/>
      <c r="DU57" s="265"/>
      <c r="DV57" s="265"/>
      <c r="DW57" s="265"/>
      <c r="DX57" s="265"/>
      <c r="DY57" s="265"/>
      <c r="DZ57" s="265"/>
      <c r="EA57" s="265"/>
      <c r="EB57" s="265"/>
      <c r="EC57" s="265"/>
      <c r="ED57" s="265"/>
    </row>
    <row r="58" spans="21:134" ht="15" x14ac:dyDescent="0.25">
      <c r="U58" s="224">
        <f t="shared" si="1"/>
        <v>46296</v>
      </c>
      <c r="V58" s="225">
        <v>354.39</v>
      </c>
      <c r="W58" s="226">
        <v>519.59</v>
      </c>
      <c r="X58" s="227">
        <v>417.01</v>
      </c>
      <c r="Y58" s="228">
        <v>613.41200000000003</v>
      </c>
      <c r="Z58" s="228">
        <v>544.69399999999996</v>
      </c>
      <c r="AA58" s="228">
        <v>918.88800000000003</v>
      </c>
      <c r="AB58" s="228">
        <v>524.66</v>
      </c>
      <c r="AC58" s="228">
        <v>404.25299999999999</v>
      </c>
      <c r="AD58" s="228">
        <v>415.51900000000001</v>
      </c>
      <c r="AE58" s="228">
        <v>271.16699999999997</v>
      </c>
      <c r="AF58" s="228">
        <v>319.79599999999999</v>
      </c>
      <c r="AG58" s="228">
        <v>318.80500000000001</v>
      </c>
      <c r="AH58" s="228">
        <v>501.26299999999998</v>
      </c>
      <c r="AI58" s="228">
        <v>614.76400000000001</v>
      </c>
      <c r="AJ58" s="228">
        <v>1109.3710000000001</v>
      </c>
      <c r="AK58" s="228">
        <v>536.82299999999998</v>
      </c>
      <c r="AL58" s="228">
        <v>427.613</v>
      </c>
      <c r="AM58" s="228">
        <v>392.39499999999998</v>
      </c>
      <c r="AN58" s="228">
        <v>450.42700000000002</v>
      </c>
      <c r="AO58" s="228">
        <v>619.63</v>
      </c>
      <c r="AP58" s="228">
        <v>256.65100000000001</v>
      </c>
      <c r="AQ58" s="228">
        <v>576.46100000000001</v>
      </c>
      <c r="AR58" s="228">
        <v>666.36599999999999</v>
      </c>
      <c r="AS58" s="228">
        <v>384.625</v>
      </c>
      <c r="AT58" s="228">
        <v>461.10700000000003</v>
      </c>
      <c r="AU58" s="228">
        <v>546.75699999999995</v>
      </c>
      <c r="AV58" s="228">
        <v>368.95</v>
      </c>
      <c r="AW58" s="228">
        <v>423.44600000000003</v>
      </c>
      <c r="AX58" s="228">
        <v>303.178</v>
      </c>
      <c r="AY58" s="228">
        <v>428.01400000000001</v>
      </c>
      <c r="AZ58" s="228">
        <v>686.68899999999996</v>
      </c>
      <c r="BA58" s="228">
        <v>613.12699999999995</v>
      </c>
      <c r="BB58" s="228">
        <v>689.73199999999997</v>
      </c>
      <c r="BC58" s="265"/>
      <c r="BD58" s="265"/>
      <c r="BE58" s="265"/>
      <c r="BF58" s="265"/>
      <c r="BG58" s="265"/>
      <c r="BH58" s="265"/>
      <c r="BI58" s="265"/>
      <c r="BJ58" s="265"/>
      <c r="BK58" s="265"/>
      <c r="BL58" s="265"/>
      <c r="BM58" s="265"/>
      <c r="BN58" s="265"/>
      <c r="BO58" s="265"/>
      <c r="BP58" s="265"/>
      <c r="BQ58" s="265"/>
      <c r="BR58" s="265"/>
      <c r="BS58" s="265"/>
      <c r="BT58" s="265"/>
      <c r="BU58" s="265"/>
      <c r="BV58" s="265"/>
      <c r="BW58" s="265"/>
      <c r="BX58" s="265"/>
      <c r="BY58" s="265"/>
      <c r="BZ58" s="265"/>
      <c r="CA58" s="265"/>
      <c r="CB58" s="265"/>
      <c r="CC58" s="265"/>
      <c r="CD58" s="265"/>
      <c r="CE58" s="265"/>
      <c r="CF58" s="265"/>
      <c r="CG58" s="265"/>
      <c r="CH58" s="265"/>
      <c r="CI58" s="265"/>
      <c r="CJ58" s="265"/>
      <c r="CK58" s="265"/>
      <c r="CL58" s="265"/>
      <c r="CM58" s="265"/>
      <c r="CN58" s="265"/>
      <c r="CO58" s="265"/>
      <c r="CP58" s="265"/>
      <c r="CQ58" s="265"/>
      <c r="CR58" s="265"/>
      <c r="CS58" s="265"/>
      <c r="CT58" s="265"/>
      <c r="CU58" s="265"/>
      <c r="CV58" s="265"/>
      <c r="CW58" s="265"/>
      <c r="CX58" s="265"/>
      <c r="CY58" s="265"/>
      <c r="CZ58" s="265"/>
      <c r="DA58" s="265"/>
      <c r="DB58" s="265"/>
      <c r="DC58" s="265"/>
      <c r="DD58" s="265"/>
      <c r="DE58" s="265"/>
      <c r="DF58" s="265"/>
      <c r="DG58" s="265"/>
      <c r="DH58" s="265"/>
      <c r="DI58" s="265"/>
      <c r="DJ58" s="265"/>
      <c r="DK58" s="265"/>
      <c r="DL58" s="265"/>
      <c r="DM58" s="265"/>
      <c r="DN58" s="265"/>
      <c r="DO58" s="265"/>
      <c r="DP58" s="265"/>
      <c r="DQ58" s="265"/>
      <c r="DR58" s="265"/>
      <c r="DS58" s="265"/>
      <c r="DT58" s="265"/>
      <c r="DU58" s="265"/>
      <c r="DV58" s="265"/>
      <c r="DW58" s="265"/>
      <c r="DX58" s="265"/>
      <c r="DY58" s="265"/>
      <c r="DZ58" s="265"/>
      <c r="EA58" s="265"/>
      <c r="EB58" s="265"/>
      <c r="EC58" s="265"/>
      <c r="ED58" s="265"/>
    </row>
    <row r="59" spans="21:134" ht="15" x14ac:dyDescent="0.25">
      <c r="U59" s="224">
        <f t="shared" si="1"/>
        <v>46327</v>
      </c>
      <c r="V59" s="225">
        <v>435.65</v>
      </c>
      <c r="W59" s="226">
        <v>457.15</v>
      </c>
      <c r="X59" s="227">
        <v>445.55</v>
      </c>
      <c r="Y59" s="228">
        <v>555.346</v>
      </c>
      <c r="Z59" s="228">
        <v>567.17700000000002</v>
      </c>
      <c r="AA59" s="228">
        <v>647.58699999999999</v>
      </c>
      <c r="AB59" s="228">
        <v>626.72199999999998</v>
      </c>
      <c r="AC59" s="228">
        <v>413.38099999999997</v>
      </c>
      <c r="AD59" s="228">
        <v>412.06200000000001</v>
      </c>
      <c r="AE59" s="228">
        <v>353.846</v>
      </c>
      <c r="AF59" s="228">
        <v>329.351</v>
      </c>
      <c r="AG59" s="228">
        <v>359.18900000000002</v>
      </c>
      <c r="AH59" s="228">
        <v>607.34299999999996</v>
      </c>
      <c r="AI59" s="228">
        <v>578.75800000000004</v>
      </c>
      <c r="AJ59" s="228">
        <v>620.36300000000006</v>
      </c>
      <c r="AK59" s="228">
        <v>490.15499999999997</v>
      </c>
      <c r="AL59" s="228">
        <v>456.08499999999998</v>
      </c>
      <c r="AM59" s="228">
        <v>456.93599999999998</v>
      </c>
      <c r="AN59" s="228">
        <v>471.19099999999997</v>
      </c>
      <c r="AO59" s="228">
        <v>593.21900000000005</v>
      </c>
      <c r="AP59" s="228">
        <v>323.726</v>
      </c>
      <c r="AQ59" s="228">
        <v>493.03100000000001</v>
      </c>
      <c r="AR59" s="228">
        <v>483.72699999999998</v>
      </c>
      <c r="AS59" s="228">
        <v>402.92399999999998</v>
      </c>
      <c r="AT59" s="228">
        <v>445.15199999999999</v>
      </c>
      <c r="AU59" s="228">
        <v>490.48899999999998</v>
      </c>
      <c r="AV59" s="228">
        <v>382.1</v>
      </c>
      <c r="AW59" s="228">
        <v>468.20600000000002</v>
      </c>
      <c r="AX59" s="228">
        <v>387.59300000000002</v>
      </c>
      <c r="AY59" s="228">
        <v>445.59100000000001</v>
      </c>
      <c r="AZ59" s="228">
        <v>559.54300000000001</v>
      </c>
      <c r="BA59" s="228">
        <v>571.88300000000004</v>
      </c>
      <c r="BB59" s="228">
        <v>610.32299999999998</v>
      </c>
      <c r="BC59" s="265"/>
      <c r="BD59" s="265"/>
      <c r="BE59" s="265"/>
      <c r="BF59" s="265"/>
      <c r="BG59" s="265"/>
      <c r="BH59" s="265"/>
      <c r="BI59" s="265"/>
      <c r="BJ59" s="265"/>
      <c r="BK59" s="265"/>
      <c r="BL59" s="265"/>
      <c r="BM59" s="265"/>
      <c r="BN59" s="265"/>
      <c r="BO59" s="265"/>
      <c r="BP59" s="265"/>
      <c r="BQ59" s="265"/>
      <c r="BR59" s="265"/>
      <c r="BS59" s="265"/>
      <c r="BT59" s="265"/>
      <c r="BU59" s="265"/>
      <c r="BV59" s="265"/>
      <c r="BW59" s="265"/>
      <c r="BX59" s="265"/>
      <c r="BY59" s="265"/>
      <c r="BZ59" s="265"/>
      <c r="CA59" s="265"/>
      <c r="CB59" s="265"/>
      <c r="CC59" s="265"/>
      <c r="CD59" s="265"/>
      <c r="CE59" s="265"/>
      <c r="CF59" s="265"/>
      <c r="CG59" s="265"/>
      <c r="CH59" s="265"/>
      <c r="CI59" s="265"/>
      <c r="CJ59" s="265"/>
      <c r="CK59" s="265"/>
      <c r="CL59" s="265"/>
      <c r="CM59" s="265"/>
      <c r="CN59" s="265"/>
      <c r="CO59" s="265"/>
      <c r="CP59" s="265"/>
      <c r="CQ59" s="265"/>
      <c r="CR59" s="265"/>
      <c r="CS59" s="265"/>
      <c r="CT59" s="265"/>
      <c r="CU59" s="265"/>
      <c r="CV59" s="265"/>
      <c r="CW59" s="265"/>
      <c r="CX59" s="265"/>
      <c r="CY59" s="265"/>
      <c r="CZ59" s="265"/>
      <c r="DA59" s="265"/>
      <c r="DB59" s="265"/>
      <c r="DC59" s="265"/>
      <c r="DD59" s="265"/>
      <c r="DE59" s="265"/>
      <c r="DF59" s="265"/>
      <c r="DG59" s="265"/>
      <c r="DH59" s="265"/>
      <c r="DI59" s="265"/>
      <c r="DJ59" s="265"/>
      <c r="DK59" s="265"/>
      <c r="DL59" s="265"/>
      <c r="DM59" s="265"/>
      <c r="DN59" s="265"/>
      <c r="DO59" s="265"/>
      <c r="DP59" s="265"/>
      <c r="DQ59" s="265"/>
      <c r="DR59" s="265"/>
      <c r="DS59" s="265"/>
      <c r="DT59" s="265"/>
      <c r="DU59" s="265"/>
      <c r="DV59" s="265"/>
      <c r="DW59" s="265"/>
      <c r="DX59" s="265"/>
      <c r="DY59" s="265"/>
      <c r="DZ59" s="265"/>
      <c r="EA59" s="265"/>
      <c r="EB59" s="265"/>
      <c r="EC59" s="265"/>
      <c r="ED59" s="265"/>
    </row>
    <row r="60" spans="21:134" ht="15" x14ac:dyDescent="0.25">
      <c r="U60" s="224">
        <f t="shared" si="1"/>
        <v>46357</v>
      </c>
      <c r="V60" s="225">
        <v>351.78</v>
      </c>
      <c r="W60" s="226">
        <v>351.78</v>
      </c>
      <c r="X60" s="227">
        <v>351.78</v>
      </c>
      <c r="Y60" s="228">
        <v>470.71</v>
      </c>
      <c r="Z60" s="228">
        <v>487.06</v>
      </c>
      <c r="AA60" s="228">
        <v>459.40600000000001</v>
      </c>
      <c r="AB60" s="228">
        <v>461.77100000000002</v>
      </c>
      <c r="AC60" s="228">
        <v>355.041</v>
      </c>
      <c r="AD60" s="228">
        <v>313.04399999999998</v>
      </c>
      <c r="AE60" s="228">
        <v>311.33600000000001</v>
      </c>
      <c r="AF60" s="228">
        <v>264.75799999999998</v>
      </c>
      <c r="AG60" s="228">
        <v>319.34100000000001</v>
      </c>
      <c r="AH60" s="228">
        <v>367.99299999999999</v>
      </c>
      <c r="AI60" s="228">
        <v>410.40800000000002</v>
      </c>
      <c r="AJ60" s="228">
        <v>415.95299999999997</v>
      </c>
      <c r="AK60" s="228">
        <v>396.11500000000001</v>
      </c>
      <c r="AL60" s="228">
        <v>391.43700000000001</v>
      </c>
      <c r="AM60" s="228">
        <v>370.18799999999999</v>
      </c>
      <c r="AN60" s="228">
        <v>400.73599999999999</v>
      </c>
      <c r="AO60" s="228">
        <v>450.358</v>
      </c>
      <c r="AP60" s="228">
        <v>299.24099999999999</v>
      </c>
      <c r="AQ60" s="228">
        <v>339.197</v>
      </c>
      <c r="AR60" s="228">
        <v>372.16699999999997</v>
      </c>
      <c r="AS60" s="228">
        <v>326.19200000000001</v>
      </c>
      <c r="AT60" s="228">
        <v>368.54199999999997</v>
      </c>
      <c r="AU60" s="228">
        <v>412.71499999999997</v>
      </c>
      <c r="AV60" s="228">
        <v>300.74700000000001</v>
      </c>
      <c r="AW60" s="228">
        <v>423.49599999999998</v>
      </c>
      <c r="AX60" s="228">
        <v>341.21</v>
      </c>
      <c r="AY60" s="228">
        <v>331.72399999999999</v>
      </c>
      <c r="AZ60" s="228">
        <v>432.04899999999998</v>
      </c>
      <c r="BA60" s="228">
        <v>454.79300000000001</v>
      </c>
      <c r="BB60" s="228">
        <v>484.505</v>
      </c>
      <c r="BC60" s="265"/>
      <c r="BD60" s="265"/>
      <c r="BE60" s="265"/>
      <c r="BF60" s="265"/>
      <c r="BG60" s="265"/>
      <c r="BH60" s="265"/>
      <c r="BI60" s="265"/>
      <c r="BJ60" s="265"/>
      <c r="BK60" s="265"/>
      <c r="BL60" s="265"/>
      <c r="BM60" s="265"/>
      <c r="BN60" s="265"/>
      <c r="BO60" s="265"/>
      <c r="BP60" s="265"/>
      <c r="BQ60" s="265"/>
      <c r="BR60" s="265"/>
      <c r="BS60" s="265"/>
      <c r="BT60" s="265"/>
      <c r="BU60" s="265"/>
      <c r="BV60" s="265"/>
      <c r="BW60" s="265"/>
      <c r="BX60" s="265"/>
      <c r="BY60" s="265"/>
      <c r="BZ60" s="265"/>
      <c r="CA60" s="265"/>
      <c r="CB60" s="265"/>
      <c r="CC60" s="265"/>
      <c r="CD60" s="265"/>
      <c r="CE60" s="265"/>
      <c r="CF60" s="265"/>
      <c r="CG60" s="265"/>
      <c r="CH60" s="265"/>
      <c r="CI60" s="265"/>
      <c r="CJ60" s="265"/>
      <c r="CK60" s="265"/>
      <c r="CL60" s="265"/>
      <c r="CM60" s="265"/>
      <c r="CN60" s="265"/>
      <c r="CO60" s="265"/>
      <c r="CP60" s="265"/>
      <c r="CQ60" s="265"/>
      <c r="CR60" s="265"/>
      <c r="CS60" s="265"/>
      <c r="CT60" s="265"/>
      <c r="CU60" s="265"/>
      <c r="CV60" s="265"/>
      <c r="CW60" s="265"/>
      <c r="CX60" s="265"/>
      <c r="CY60" s="265"/>
      <c r="CZ60" s="265"/>
      <c r="DA60" s="265"/>
      <c r="DB60" s="265"/>
      <c r="DC60" s="265"/>
      <c r="DD60" s="265"/>
      <c r="DE60" s="265"/>
      <c r="DF60" s="265"/>
      <c r="DG60" s="265"/>
      <c r="DH60" s="265"/>
      <c r="DI60" s="265"/>
      <c r="DJ60" s="265"/>
      <c r="DK60" s="265"/>
      <c r="DL60" s="265"/>
      <c r="DM60" s="265"/>
      <c r="DN60" s="265"/>
      <c r="DO60" s="265"/>
      <c r="DP60" s="265"/>
      <c r="DQ60" s="265"/>
      <c r="DR60" s="265"/>
      <c r="DS60" s="265"/>
      <c r="DT60" s="265"/>
      <c r="DU60" s="265"/>
      <c r="DV60" s="265"/>
      <c r="DW60" s="265"/>
      <c r="DX60" s="265"/>
      <c r="DY60" s="265"/>
      <c r="DZ60" s="265"/>
      <c r="EA60" s="265"/>
      <c r="EB60" s="265"/>
      <c r="EC60" s="265"/>
      <c r="ED60" s="265"/>
    </row>
    <row r="61" spans="21:134" ht="15" x14ac:dyDescent="0.25">
      <c r="U61" s="224">
        <f t="shared" si="1"/>
        <v>46388</v>
      </c>
      <c r="V61" s="225">
        <v>347.16</v>
      </c>
      <c r="W61" s="226">
        <v>347.16</v>
      </c>
      <c r="X61" s="227">
        <v>347.16</v>
      </c>
      <c r="Y61" s="228">
        <v>430.94799999999998</v>
      </c>
      <c r="Z61" s="228">
        <v>465.68700000000001</v>
      </c>
      <c r="AA61" s="228">
        <v>439.25599999999997</v>
      </c>
      <c r="AB61" s="228">
        <v>400.28399999999999</v>
      </c>
      <c r="AC61" s="228">
        <v>346.75099999999998</v>
      </c>
      <c r="AD61" s="228">
        <v>293.48</v>
      </c>
      <c r="AE61" s="228">
        <v>275.52199999999999</v>
      </c>
      <c r="AF61" s="228">
        <v>224.495</v>
      </c>
      <c r="AG61" s="228">
        <v>284.44299999999998</v>
      </c>
      <c r="AH61" s="228">
        <v>541.70600000000002</v>
      </c>
      <c r="AI61" s="228">
        <v>396.983</v>
      </c>
      <c r="AJ61" s="228">
        <v>372.30799999999999</v>
      </c>
      <c r="AK61" s="228">
        <v>331.92599999999999</v>
      </c>
      <c r="AL61" s="228">
        <v>391.25599999999997</v>
      </c>
      <c r="AM61" s="228">
        <v>342.37</v>
      </c>
      <c r="AN61" s="228">
        <v>387.55</v>
      </c>
      <c r="AO61" s="228">
        <v>440.334</v>
      </c>
      <c r="AP61" s="228">
        <v>274.774</v>
      </c>
      <c r="AQ61" s="228">
        <v>283.255</v>
      </c>
      <c r="AR61" s="228">
        <v>347.53699999999998</v>
      </c>
      <c r="AS61" s="228">
        <v>303.12400000000002</v>
      </c>
      <c r="AT61" s="228">
        <v>412.08199999999999</v>
      </c>
      <c r="AU61" s="228">
        <v>379.76299999999998</v>
      </c>
      <c r="AV61" s="228">
        <v>279.38400000000001</v>
      </c>
      <c r="AW61" s="228">
        <v>388.54300000000001</v>
      </c>
      <c r="AX61" s="228">
        <v>341.92700000000002</v>
      </c>
      <c r="AY61" s="228">
        <v>297.24200000000002</v>
      </c>
      <c r="AZ61" s="228">
        <v>390.12200000000001</v>
      </c>
      <c r="BA61" s="228">
        <v>439.58199999999999</v>
      </c>
      <c r="BB61" s="228">
        <v>494.73599999999999</v>
      </c>
      <c r="BC61" s="265"/>
      <c r="BD61" s="265"/>
      <c r="BE61" s="265"/>
      <c r="BF61" s="265"/>
      <c r="BG61" s="265"/>
      <c r="BH61" s="265"/>
      <c r="BI61" s="265"/>
      <c r="BJ61" s="265"/>
      <c r="BK61" s="265"/>
      <c r="BL61" s="265"/>
      <c r="BM61" s="265"/>
      <c r="BN61" s="265"/>
      <c r="BO61" s="265"/>
      <c r="BP61" s="265"/>
      <c r="BQ61" s="265"/>
      <c r="BR61" s="265"/>
      <c r="BS61" s="265"/>
      <c r="BT61" s="265"/>
      <c r="BU61" s="265"/>
      <c r="BV61" s="265"/>
      <c r="BW61" s="265"/>
      <c r="BX61" s="265"/>
      <c r="BY61" s="265"/>
      <c r="BZ61" s="265"/>
      <c r="CA61" s="265"/>
      <c r="CB61" s="265"/>
      <c r="CC61" s="265"/>
      <c r="CD61" s="265"/>
      <c r="CE61" s="265"/>
      <c r="CF61" s="265"/>
      <c r="CG61" s="265"/>
      <c r="CH61" s="265"/>
      <c r="CI61" s="265"/>
      <c r="CJ61" s="265"/>
      <c r="CK61" s="265"/>
      <c r="CL61" s="265"/>
      <c r="CM61" s="265"/>
      <c r="CN61" s="265"/>
      <c r="CO61" s="265"/>
      <c r="CP61" s="265"/>
      <c r="CQ61" s="265"/>
      <c r="CR61" s="265"/>
      <c r="CS61" s="265"/>
      <c r="CT61" s="265"/>
      <c r="CU61" s="265"/>
      <c r="CV61" s="265"/>
      <c r="CW61" s="265"/>
      <c r="CX61" s="265"/>
      <c r="CY61" s="265"/>
      <c r="CZ61" s="265"/>
      <c r="DA61" s="265"/>
      <c r="DB61" s="265"/>
      <c r="DC61" s="265"/>
      <c r="DD61" s="265"/>
      <c r="DE61" s="265"/>
      <c r="DF61" s="265"/>
      <c r="DG61" s="265"/>
      <c r="DH61" s="265"/>
      <c r="DI61" s="265"/>
      <c r="DJ61" s="265"/>
      <c r="DK61" s="265"/>
      <c r="DL61" s="265"/>
      <c r="DM61" s="265"/>
      <c r="DN61" s="265"/>
      <c r="DO61" s="265"/>
      <c r="DP61" s="265"/>
      <c r="DQ61" s="265"/>
      <c r="DR61" s="265"/>
      <c r="DS61" s="265"/>
      <c r="DT61" s="265"/>
      <c r="DU61" s="265"/>
      <c r="DV61" s="265"/>
      <c r="DW61" s="265"/>
      <c r="DX61" s="265"/>
      <c r="DY61" s="265"/>
      <c r="DZ61" s="265"/>
      <c r="EA61" s="265"/>
      <c r="EB61" s="265"/>
      <c r="EC61" s="265"/>
      <c r="ED61" s="265"/>
    </row>
    <row r="62" spans="21:134" ht="15" x14ac:dyDescent="0.25">
      <c r="U62" s="224">
        <f t="shared" si="1"/>
        <v>46419</v>
      </c>
      <c r="V62" s="225">
        <v>395.53</v>
      </c>
      <c r="W62" s="226">
        <v>395.53</v>
      </c>
      <c r="X62" s="227">
        <v>395.53</v>
      </c>
      <c r="Y62" s="228">
        <v>449.29</v>
      </c>
      <c r="Z62" s="228">
        <v>426.93799999999999</v>
      </c>
      <c r="AA62" s="228">
        <v>432.53500000000003</v>
      </c>
      <c r="AB62" s="228">
        <v>389.87700000000001</v>
      </c>
      <c r="AC62" s="228">
        <v>378.584</v>
      </c>
      <c r="AD62" s="228">
        <v>272.28300000000002</v>
      </c>
      <c r="AE62" s="228">
        <v>219.59800000000001</v>
      </c>
      <c r="AF62" s="228">
        <v>242.03100000000001</v>
      </c>
      <c r="AG62" s="228">
        <v>247.12899999999999</v>
      </c>
      <c r="AH62" s="228">
        <v>531.58900000000006</v>
      </c>
      <c r="AI62" s="228">
        <v>339.17399999999998</v>
      </c>
      <c r="AJ62" s="228">
        <v>376.18700000000001</v>
      </c>
      <c r="AK62" s="228">
        <v>306.97800000000001</v>
      </c>
      <c r="AL62" s="228">
        <v>386.44600000000003</v>
      </c>
      <c r="AM62" s="228">
        <v>372.303</v>
      </c>
      <c r="AN62" s="228">
        <v>325.36599999999999</v>
      </c>
      <c r="AO62" s="228">
        <v>400.67599999999999</v>
      </c>
      <c r="AP62" s="228">
        <v>273.108</v>
      </c>
      <c r="AQ62" s="228">
        <v>275.98200000000003</v>
      </c>
      <c r="AR62" s="228">
        <v>438.45400000000001</v>
      </c>
      <c r="AS62" s="228">
        <v>334.86099999999999</v>
      </c>
      <c r="AT62" s="228">
        <v>544.94399999999996</v>
      </c>
      <c r="AU62" s="228">
        <v>365.56900000000002</v>
      </c>
      <c r="AV62" s="228">
        <v>279.66000000000003</v>
      </c>
      <c r="AW62" s="228">
        <v>349.678</v>
      </c>
      <c r="AX62" s="228">
        <v>271.92700000000002</v>
      </c>
      <c r="AY62" s="228">
        <v>257.79500000000002</v>
      </c>
      <c r="AZ62" s="228">
        <v>373.53199999999998</v>
      </c>
      <c r="BA62" s="228">
        <v>387.85700000000003</v>
      </c>
      <c r="BB62" s="228">
        <v>412.10300000000001</v>
      </c>
      <c r="BC62" s="265"/>
      <c r="BD62" s="265"/>
      <c r="BE62" s="265"/>
      <c r="BF62" s="265"/>
      <c r="BG62" s="265"/>
      <c r="BH62" s="265"/>
      <c r="BI62" s="265"/>
      <c r="BJ62" s="265"/>
      <c r="BK62" s="265"/>
      <c r="BL62" s="265"/>
      <c r="BM62" s="265"/>
      <c r="BN62" s="265"/>
      <c r="BO62" s="265"/>
      <c r="BP62" s="265"/>
      <c r="BQ62" s="265"/>
      <c r="BR62" s="265"/>
      <c r="BS62" s="265"/>
      <c r="BT62" s="265"/>
      <c r="BU62" s="265"/>
      <c r="BV62" s="265"/>
      <c r="BW62" s="265"/>
      <c r="BX62" s="265"/>
      <c r="BY62" s="265"/>
      <c r="BZ62" s="265"/>
      <c r="CA62" s="265"/>
      <c r="CB62" s="265"/>
      <c r="CC62" s="265"/>
      <c r="CD62" s="265"/>
      <c r="CE62" s="265"/>
      <c r="CF62" s="265"/>
      <c r="CG62" s="265"/>
      <c r="CH62" s="265"/>
      <c r="CI62" s="265"/>
      <c r="CJ62" s="265"/>
      <c r="CK62" s="265"/>
      <c r="CL62" s="265"/>
      <c r="CM62" s="265"/>
      <c r="CN62" s="265"/>
      <c r="CO62" s="265"/>
      <c r="CP62" s="265"/>
      <c r="CQ62" s="265"/>
      <c r="CR62" s="265"/>
      <c r="CS62" s="265"/>
      <c r="CT62" s="265"/>
      <c r="CU62" s="265"/>
      <c r="CV62" s="265"/>
      <c r="CW62" s="265"/>
      <c r="CX62" s="265"/>
      <c r="CY62" s="265"/>
      <c r="CZ62" s="265"/>
      <c r="DA62" s="265"/>
      <c r="DB62" s="265"/>
      <c r="DC62" s="265"/>
      <c r="DD62" s="265"/>
      <c r="DE62" s="265"/>
      <c r="DF62" s="265"/>
      <c r="DG62" s="265"/>
      <c r="DH62" s="265"/>
      <c r="DI62" s="265"/>
      <c r="DJ62" s="265"/>
      <c r="DK62" s="265"/>
      <c r="DL62" s="265"/>
      <c r="DM62" s="265"/>
      <c r="DN62" s="265"/>
      <c r="DO62" s="265"/>
      <c r="DP62" s="265"/>
      <c r="DQ62" s="265"/>
      <c r="DR62" s="265"/>
      <c r="DS62" s="265"/>
      <c r="DT62" s="265"/>
      <c r="DU62" s="265"/>
      <c r="DV62" s="265"/>
      <c r="DW62" s="265"/>
      <c r="DX62" s="265"/>
      <c r="DY62" s="265"/>
      <c r="DZ62" s="265"/>
      <c r="EA62" s="265"/>
      <c r="EB62" s="265"/>
      <c r="EC62" s="265"/>
      <c r="ED62" s="265"/>
    </row>
    <row r="63" spans="21:134" ht="15" x14ac:dyDescent="0.25">
      <c r="U63" s="224">
        <f t="shared" si="1"/>
        <v>46447</v>
      </c>
      <c r="V63" s="225">
        <v>612.71</v>
      </c>
      <c r="W63" s="226">
        <v>612.71</v>
      </c>
      <c r="X63" s="227">
        <v>612.71</v>
      </c>
      <c r="Y63" s="228">
        <v>619.72699999999998</v>
      </c>
      <c r="Z63" s="228">
        <v>817.77599999999995</v>
      </c>
      <c r="AA63" s="228">
        <v>564.65</v>
      </c>
      <c r="AB63" s="228">
        <v>515.38300000000004</v>
      </c>
      <c r="AC63" s="228">
        <v>485.34800000000001</v>
      </c>
      <c r="AD63" s="228">
        <v>480.47199999999998</v>
      </c>
      <c r="AE63" s="228">
        <v>267.36399999999998</v>
      </c>
      <c r="AF63" s="228">
        <v>404.13600000000002</v>
      </c>
      <c r="AG63" s="228">
        <v>586.178</v>
      </c>
      <c r="AH63" s="228">
        <v>703.33</v>
      </c>
      <c r="AI63" s="228">
        <v>443.113</v>
      </c>
      <c r="AJ63" s="228">
        <v>812.899</v>
      </c>
      <c r="AK63" s="228">
        <v>412.12900000000002</v>
      </c>
      <c r="AL63" s="228">
        <v>628.41099999999994</v>
      </c>
      <c r="AM63" s="228">
        <v>520.24300000000005</v>
      </c>
      <c r="AN63" s="228">
        <v>486.76600000000002</v>
      </c>
      <c r="AO63" s="228">
        <v>558.57299999999998</v>
      </c>
      <c r="AP63" s="228">
        <v>359.94900000000001</v>
      </c>
      <c r="AQ63" s="228">
        <v>452.24900000000002</v>
      </c>
      <c r="AR63" s="228">
        <v>659.32299999999998</v>
      </c>
      <c r="AS63" s="228">
        <v>528.96400000000006</v>
      </c>
      <c r="AT63" s="228">
        <v>1200.9870000000001</v>
      </c>
      <c r="AU63" s="228">
        <v>424.82400000000001</v>
      </c>
      <c r="AV63" s="228">
        <v>528.86400000000003</v>
      </c>
      <c r="AW63" s="228">
        <v>515.56100000000004</v>
      </c>
      <c r="AX63" s="228">
        <v>413.392</v>
      </c>
      <c r="AY63" s="228">
        <v>500.74</v>
      </c>
      <c r="AZ63" s="228">
        <v>711.85500000000002</v>
      </c>
      <c r="BA63" s="228">
        <v>464.505</v>
      </c>
      <c r="BB63" s="228">
        <v>707.91099999999994</v>
      </c>
      <c r="BC63" s="265"/>
      <c r="BD63" s="265"/>
      <c r="BE63" s="265"/>
      <c r="BF63" s="265"/>
      <c r="BG63" s="265"/>
      <c r="BH63" s="265"/>
      <c r="BI63" s="265"/>
      <c r="BJ63" s="265"/>
      <c r="BK63" s="265"/>
      <c r="BL63" s="265"/>
      <c r="BM63" s="265"/>
      <c r="BN63" s="265"/>
      <c r="BO63" s="265"/>
      <c r="BP63" s="265"/>
      <c r="BQ63" s="265"/>
      <c r="BR63" s="265"/>
      <c r="BS63" s="265"/>
      <c r="BT63" s="265"/>
      <c r="BU63" s="265"/>
      <c r="BV63" s="265"/>
      <c r="BW63" s="265"/>
      <c r="BX63" s="265"/>
      <c r="BY63" s="265"/>
      <c r="BZ63" s="265"/>
      <c r="CA63" s="265"/>
      <c r="CB63" s="265"/>
      <c r="CC63" s="265"/>
      <c r="CD63" s="265"/>
      <c r="CE63" s="265"/>
      <c r="CF63" s="265"/>
      <c r="CG63" s="265"/>
      <c r="CH63" s="265"/>
      <c r="CI63" s="265"/>
      <c r="CJ63" s="265"/>
      <c r="CK63" s="265"/>
      <c r="CL63" s="265"/>
      <c r="CM63" s="265"/>
      <c r="CN63" s="265"/>
      <c r="CO63" s="265"/>
      <c r="CP63" s="265"/>
      <c r="CQ63" s="265"/>
      <c r="CR63" s="265"/>
      <c r="CS63" s="265"/>
      <c r="CT63" s="265"/>
      <c r="CU63" s="265"/>
      <c r="CV63" s="265"/>
      <c r="CW63" s="265"/>
      <c r="CX63" s="265"/>
      <c r="CY63" s="265"/>
      <c r="CZ63" s="265"/>
      <c r="DA63" s="265"/>
      <c r="DB63" s="265"/>
      <c r="DC63" s="265"/>
      <c r="DD63" s="265"/>
      <c r="DE63" s="265"/>
      <c r="DF63" s="265"/>
      <c r="DG63" s="265"/>
      <c r="DH63" s="265"/>
      <c r="DI63" s="265"/>
      <c r="DJ63" s="265"/>
      <c r="DK63" s="265"/>
      <c r="DL63" s="265"/>
      <c r="DM63" s="265"/>
      <c r="DN63" s="265"/>
      <c r="DO63" s="265"/>
      <c r="DP63" s="265"/>
      <c r="DQ63" s="265"/>
      <c r="DR63" s="265"/>
      <c r="DS63" s="265"/>
      <c r="DT63" s="265"/>
      <c r="DU63" s="265"/>
      <c r="DV63" s="265"/>
      <c r="DW63" s="265"/>
      <c r="DX63" s="265"/>
      <c r="DY63" s="265"/>
      <c r="DZ63" s="265"/>
      <c r="EA63" s="265"/>
      <c r="EB63" s="265"/>
      <c r="EC63" s="265"/>
      <c r="ED63" s="265"/>
    </row>
    <row r="64" spans="21:134" ht="15" x14ac:dyDescent="0.25">
      <c r="U64" s="224">
        <f t="shared" si="1"/>
        <v>46478</v>
      </c>
      <c r="V64" s="225">
        <v>934.75</v>
      </c>
      <c r="W64" s="226">
        <v>934.75</v>
      </c>
      <c r="X64" s="227">
        <v>934.75</v>
      </c>
      <c r="Y64" s="228">
        <v>1062.5050000000001</v>
      </c>
      <c r="Z64" s="228">
        <v>1435.691</v>
      </c>
      <c r="AA64" s="228">
        <v>1101.107</v>
      </c>
      <c r="AB64" s="228">
        <v>707.99099999999999</v>
      </c>
      <c r="AC64" s="228">
        <v>818.971</v>
      </c>
      <c r="AD64" s="228">
        <v>786.22500000000002</v>
      </c>
      <c r="AE64" s="228">
        <v>465.786</v>
      </c>
      <c r="AF64" s="228">
        <v>552.55999999999995</v>
      </c>
      <c r="AG64" s="228">
        <v>1397.9870000000001</v>
      </c>
      <c r="AH64" s="228">
        <v>1410.3910000000001</v>
      </c>
      <c r="AI64" s="228">
        <v>1081.626</v>
      </c>
      <c r="AJ64" s="228">
        <v>1174.069</v>
      </c>
      <c r="AK64" s="228">
        <v>675.99400000000003</v>
      </c>
      <c r="AL64" s="228">
        <v>790.19399999999996</v>
      </c>
      <c r="AM64" s="228">
        <v>734.19100000000003</v>
      </c>
      <c r="AN64" s="228">
        <v>1095.442</v>
      </c>
      <c r="AO64" s="228">
        <v>1201.6279999999999</v>
      </c>
      <c r="AP64" s="228">
        <v>355.863</v>
      </c>
      <c r="AQ64" s="228">
        <v>657.45699999999999</v>
      </c>
      <c r="AR64" s="228">
        <v>710.06100000000004</v>
      </c>
      <c r="AS64" s="228">
        <v>769.26499999999999</v>
      </c>
      <c r="AT64" s="228">
        <v>1923.2339999999999</v>
      </c>
      <c r="AU64" s="228">
        <v>482.66699999999997</v>
      </c>
      <c r="AV64" s="228">
        <v>1131.174</v>
      </c>
      <c r="AW64" s="228">
        <v>618.06100000000004</v>
      </c>
      <c r="AX64" s="228">
        <v>478.673</v>
      </c>
      <c r="AY64" s="228">
        <v>561.08000000000004</v>
      </c>
      <c r="AZ64" s="228">
        <v>719.55</v>
      </c>
      <c r="BA64" s="228">
        <v>776.92600000000004</v>
      </c>
      <c r="BB64" s="228">
        <v>776.92600000000004</v>
      </c>
      <c r="BC64" s="265"/>
      <c r="BD64" s="265"/>
      <c r="BE64" s="265"/>
      <c r="BF64" s="265"/>
      <c r="BG64" s="265"/>
      <c r="BH64" s="265"/>
      <c r="BI64" s="265"/>
      <c r="BJ64" s="265"/>
      <c r="BK64" s="265"/>
      <c r="BL64" s="265"/>
      <c r="BM64" s="265"/>
      <c r="BN64" s="265"/>
      <c r="BO64" s="265"/>
      <c r="BP64" s="265"/>
      <c r="BQ64" s="265"/>
      <c r="BR64" s="265"/>
      <c r="BS64" s="265"/>
      <c r="BT64" s="265"/>
      <c r="BU64" s="265"/>
      <c r="BV64" s="265"/>
      <c r="BW64" s="265"/>
      <c r="BX64" s="265"/>
      <c r="BY64" s="265"/>
      <c r="BZ64" s="265"/>
      <c r="CA64" s="265"/>
      <c r="CB64" s="265"/>
      <c r="CC64" s="265"/>
      <c r="CD64" s="265"/>
      <c r="CE64" s="265"/>
      <c r="CF64" s="265"/>
      <c r="CG64" s="265"/>
      <c r="CH64" s="265"/>
      <c r="CI64" s="265"/>
      <c r="CJ64" s="265"/>
      <c r="CK64" s="265"/>
      <c r="CL64" s="265"/>
      <c r="CM64" s="265"/>
      <c r="CN64" s="265"/>
      <c r="CO64" s="265"/>
      <c r="CP64" s="265"/>
      <c r="CQ64" s="265"/>
      <c r="CR64" s="265"/>
      <c r="CS64" s="265"/>
      <c r="CT64" s="265"/>
      <c r="CU64" s="265"/>
      <c r="CV64" s="265"/>
      <c r="CW64" s="265"/>
      <c r="CX64" s="265"/>
      <c r="CY64" s="265"/>
      <c r="CZ64" s="265"/>
      <c r="DA64" s="265"/>
      <c r="DB64" s="265"/>
      <c r="DC64" s="265"/>
      <c r="DD64" s="265"/>
      <c r="DE64" s="265"/>
      <c r="DF64" s="265"/>
      <c r="DG64" s="265"/>
      <c r="DH64" s="265"/>
      <c r="DI64" s="265"/>
      <c r="DJ64" s="265"/>
      <c r="DK64" s="265"/>
      <c r="DL64" s="265"/>
      <c r="DM64" s="265"/>
      <c r="DN64" s="265"/>
      <c r="DO64" s="265"/>
      <c r="DP64" s="265"/>
      <c r="DQ64" s="265"/>
      <c r="DR64" s="265"/>
      <c r="DS64" s="265"/>
      <c r="DT64" s="265"/>
      <c r="DU64" s="265"/>
      <c r="DV64" s="265"/>
      <c r="DW64" s="265"/>
      <c r="DX64" s="265"/>
      <c r="DY64" s="265"/>
      <c r="DZ64" s="265"/>
      <c r="EA64" s="265"/>
      <c r="EB64" s="265"/>
      <c r="EC64" s="265"/>
      <c r="ED64" s="265"/>
    </row>
    <row r="65" spans="21:134" ht="15" x14ac:dyDescent="0.25">
      <c r="U65" s="238">
        <f t="shared" si="1"/>
        <v>46508</v>
      </c>
      <c r="V65" s="265">
        <v>2114.3000000000002</v>
      </c>
      <c r="W65" s="265">
        <v>2114.3000000000002</v>
      </c>
      <c r="X65" s="265">
        <v>2114.3000000000002</v>
      </c>
      <c r="Y65" s="265">
        <v>3050.288</v>
      </c>
      <c r="Z65" s="265">
        <v>4004.4470000000001</v>
      </c>
      <c r="AA65" s="265">
        <v>2670.8820000000001</v>
      </c>
      <c r="AB65" s="265">
        <v>2101.819</v>
      </c>
      <c r="AC65" s="265">
        <v>2061.2269999999999</v>
      </c>
      <c r="AD65" s="265">
        <v>2290.17</v>
      </c>
      <c r="AE65" s="265">
        <v>332.02</v>
      </c>
      <c r="AF65" s="265">
        <v>1325.9770000000001</v>
      </c>
      <c r="AG65" s="265">
        <v>1809.508</v>
      </c>
      <c r="AH65" s="265">
        <v>2984.9870000000001</v>
      </c>
      <c r="AI65" s="265">
        <v>2427.6039999999998</v>
      </c>
      <c r="AJ65" s="265">
        <v>2075.2739999999999</v>
      </c>
      <c r="AK65" s="265">
        <v>2175.4470000000001</v>
      </c>
      <c r="AL65" s="265">
        <v>2787.2489999999998</v>
      </c>
      <c r="AM65" s="265">
        <v>1008.268</v>
      </c>
      <c r="AN65" s="265">
        <v>2292.7530000000002</v>
      </c>
      <c r="AO65" s="265">
        <v>1394.6189999999999</v>
      </c>
      <c r="AP65" s="265">
        <v>772.79899999999998</v>
      </c>
      <c r="AQ65" s="265">
        <v>1682.289</v>
      </c>
      <c r="AR65" s="265">
        <v>1393.509</v>
      </c>
      <c r="AS65" s="265">
        <v>2042.3589999999999</v>
      </c>
      <c r="AT65" s="265">
        <v>2501.4810000000002</v>
      </c>
      <c r="AU65" s="265">
        <v>1318.6759999999999</v>
      </c>
      <c r="AV65" s="265">
        <v>2451.393</v>
      </c>
      <c r="AW65" s="265">
        <v>1607.3889999999999</v>
      </c>
      <c r="AX65" s="265">
        <v>876.69899999999996</v>
      </c>
      <c r="AY65" s="265">
        <v>1680.732</v>
      </c>
      <c r="AZ65" s="265">
        <v>1929.6</v>
      </c>
      <c r="BA65" s="265">
        <v>3805.34</v>
      </c>
      <c r="BB65" s="265">
        <v>3805.34</v>
      </c>
      <c r="BC65" s="265"/>
      <c r="BD65" s="265"/>
      <c r="BE65" s="265"/>
      <c r="BF65" s="265"/>
      <c r="BG65" s="265"/>
      <c r="BH65" s="265"/>
      <c r="BI65" s="265"/>
      <c r="BJ65" s="265"/>
      <c r="BK65" s="265"/>
      <c r="BL65" s="265"/>
      <c r="BM65" s="265"/>
      <c r="BN65" s="265"/>
      <c r="BO65" s="265"/>
      <c r="BP65" s="265"/>
      <c r="BQ65" s="265"/>
      <c r="BR65" s="265"/>
      <c r="BS65" s="265"/>
      <c r="BT65" s="265"/>
      <c r="BU65" s="265"/>
      <c r="BV65" s="265"/>
      <c r="BW65" s="265"/>
      <c r="BX65" s="265"/>
      <c r="BY65" s="265"/>
      <c r="BZ65" s="265"/>
      <c r="CA65" s="265"/>
      <c r="CB65" s="265"/>
      <c r="CC65" s="265"/>
      <c r="CD65" s="265"/>
      <c r="CE65" s="265"/>
      <c r="CF65" s="265"/>
      <c r="CG65" s="265"/>
      <c r="CH65" s="265"/>
      <c r="CI65" s="265"/>
      <c r="CJ65" s="265"/>
      <c r="CK65" s="265"/>
      <c r="CL65" s="265"/>
      <c r="CM65" s="265"/>
      <c r="CN65" s="265"/>
      <c r="CO65" s="265"/>
      <c r="CP65" s="265"/>
      <c r="CQ65" s="265"/>
      <c r="CR65" s="265"/>
      <c r="CS65" s="265"/>
      <c r="CT65" s="265"/>
      <c r="CU65" s="265"/>
      <c r="CV65" s="265"/>
      <c r="CW65" s="265"/>
      <c r="CX65" s="265"/>
      <c r="CY65" s="265"/>
      <c r="CZ65" s="265"/>
      <c r="DA65" s="265"/>
      <c r="DB65" s="265"/>
      <c r="DC65" s="265"/>
      <c r="DD65" s="265"/>
      <c r="DE65" s="265"/>
      <c r="DF65" s="265"/>
      <c r="DG65" s="265"/>
      <c r="DH65" s="265"/>
      <c r="DI65" s="265"/>
      <c r="DJ65" s="265"/>
      <c r="DK65" s="265"/>
      <c r="DL65" s="265"/>
      <c r="DM65" s="265"/>
      <c r="DN65" s="265"/>
      <c r="DO65" s="265"/>
      <c r="DP65" s="265"/>
      <c r="DQ65" s="265"/>
      <c r="DR65" s="265"/>
      <c r="DS65" s="265"/>
      <c r="DT65" s="265"/>
      <c r="DU65" s="265"/>
      <c r="DV65" s="265"/>
      <c r="DW65" s="265"/>
      <c r="DX65" s="265"/>
      <c r="DY65" s="265"/>
      <c r="DZ65" s="265"/>
      <c r="EA65" s="265"/>
      <c r="EB65" s="265"/>
      <c r="EC65" s="265"/>
      <c r="ED65" s="265"/>
    </row>
    <row r="66" spans="21:134" ht="15" x14ac:dyDescent="0.25">
      <c r="U66" s="238">
        <f t="shared" si="1"/>
        <v>46539</v>
      </c>
      <c r="V66" s="265">
        <v>2478.2800000000002</v>
      </c>
      <c r="W66" s="265">
        <v>2478.2800000000002</v>
      </c>
      <c r="X66" s="265">
        <v>2478.2800000000002</v>
      </c>
      <c r="Y66" s="265">
        <v>2939.5729999999999</v>
      </c>
      <c r="Z66" s="265">
        <v>4926.9859999999999</v>
      </c>
      <c r="AA66" s="265">
        <v>2584.1329999999998</v>
      </c>
      <c r="AB66" s="265">
        <v>3380.0770000000002</v>
      </c>
      <c r="AC66" s="265">
        <v>1423.7370000000001</v>
      </c>
      <c r="AD66" s="265">
        <v>1588.1569999999999</v>
      </c>
      <c r="AE66" s="265">
        <v>398.78800000000001</v>
      </c>
      <c r="AF66" s="265">
        <v>2243.0070000000001</v>
      </c>
      <c r="AG66" s="265">
        <v>1056.6320000000001</v>
      </c>
      <c r="AH66" s="265">
        <v>3572.2570000000001</v>
      </c>
      <c r="AI66" s="265">
        <v>2058.357</v>
      </c>
      <c r="AJ66" s="265">
        <v>1202.5730000000001</v>
      </c>
      <c r="AK66" s="265">
        <v>3759.2759999999998</v>
      </c>
      <c r="AL66" s="265">
        <v>2631.4079999999999</v>
      </c>
      <c r="AM66" s="265">
        <v>2610.375</v>
      </c>
      <c r="AN66" s="265">
        <v>5047.3869999999997</v>
      </c>
      <c r="AO66" s="265">
        <v>434.80900000000003</v>
      </c>
      <c r="AP66" s="265">
        <v>1249.895</v>
      </c>
      <c r="AQ66" s="265">
        <v>3020.59</v>
      </c>
      <c r="AR66" s="265">
        <v>2231.538</v>
      </c>
      <c r="AS66" s="265">
        <v>2547.3960000000002</v>
      </c>
      <c r="AT66" s="265">
        <v>3297.71</v>
      </c>
      <c r="AU66" s="265">
        <v>974.84400000000005</v>
      </c>
      <c r="AV66" s="265">
        <v>3745.8820000000001</v>
      </c>
      <c r="AW66" s="265">
        <v>1822.5229999999999</v>
      </c>
      <c r="AX66" s="265">
        <v>1185.0989999999999</v>
      </c>
      <c r="AY66" s="265">
        <v>3130.0169999999998</v>
      </c>
      <c r="AZ66" s="265">
        <v>5704.7370000000001</v>
      </c>
      <c r="BA66" s="265">
        <v>5798.9939999999997</v>
      </c>
      <c r="BB66" s="265">
        <v>5798.9939999999997</v>
      </c>
      <c r="BC66" s="265"/>
      <c r="BD66" s="265"/>
      <c r="BE66" s="265"/>
      <c r="BF66" s="265"/>
      <c r="BG66" s="265"/>
      <c r="BH66" s="265"/>
      <c r="BI66" s="265"/>
      <c r="BJ66" s="265"/>
      <c r="BK66" s="265"/>
      <c r="BL66" s="265"/>
      <c r="BM66" s="265"/>
      <c r="BN66" s="265"/>
      <c r="BO66" s="265"/>
      <c r="BP66" s="265"/>
      <c r="BQ66" s="265"/>
      <c r="BR66" s="265"/>
      <c r="BS66" s="265"/>
      <c r="BT66" s="265"/>
      <c r="BU66" s="265"/>
      <c r="BV66" s="265"/>
      <c r="BW66" s="265"/>
      <c r="BX66" s="265"/>
      <c r="BY66" s="265"/>
      <c r="BZ66" s="265"/>
      <c r="CA66" s="265"/>
      <c r="CB66" s="265"/>
      <c r="CC66" s="265"/>
      <c r="CD66" s="265"/>
      <c r="CE66" s="265"/>
      <c r="CF66" s="265"/>
      <c r="CG66" s="265"/>
      <c r="CH66" s="265"/>
      <c r="CI66" s="265"/>
      <c r="CJ66" s="265"/>
      <c r="CK66" s="265"/>
      <c r="CL66" s="265"/>
      <c r="CM66" s="265"/>
      <c r="CN66" s="265"/>
      <c r="CO66" s="265"/>
      <c r="CP66" s="265"/>
      <c r="CQ66" s="265"/>
      <c r="CR66" s="265"/>
      <c r="CS66" s="265"/>
      <c r="CT66" s="265"/>
      <c r="CU66" s="265"/>
      <c r="CV66" s="265"/>
      <c r="CW66" s="265"/>
      <c r="CX66" s="265"/>
      <c r="CY66" s="265"/>
      <c r="CZ66" s="265"/>
      <c r="DA66" s="265"/>
      <c r="DB66" s="265"/>
      <c r="DC66" s="265"/>
      <c r="DD66" s="265"/>
      <c r="DE66" s="265"/>
      <c r="DF66" s="265"/>
      <c r="DG66" s="265"/>
      <c r="DH66" s="265"/>
      <c r="DI66" s="265"/>
      <c r="DJ66" s="265"/>
      <c r="DK66" s="265"/>
      <c r="DL66" s="265"/>
      <c r="DM66" s="265"/>
      <c r="DN66" s="265"/>
      <c r="DO66" s="265"/>
      <c r="DP66" s="265"/>
      <c r="DQ66" s="265"/>
      <c r="DR66" s="265"/>
      <c r="DS66" s="265"/>
      <c r="DT66" s="265"/>
      <c r="DU66" s="265"/>
      <c r="DV66" s="265"/>
      <c r="DW66" s="265"/>
      <c r="DX66" s="265"/>
      <c r="DY66" s="265"/>
      <c r="DZ66" s="265"/>
      <c r="EA66" s="265"/>
      <c r="EB66" s="265"/>
      <c r="EC66" s="265"/>
      <c r="ED66" s="265"/>
    </row>
    <row r="67" spans="21:134" ht="15" x14ac:dyDescent="0.25">
      <c r="U67" s="238">
        <f t="shared" si="1"/>
        <v>46569</v>
      </c>
      <c r="V67" s="265">
        <v>708.98</v>
      </c>
      <c r="W67" s="265">
        <v>708.98</v>
      </c>
      <c r="X67" s="265">
        <v>708.98</v>
      </c>
      <c r="Y67" s="265">
        <v>1205.048</v>
      </c>
      <c r="Z67" s="265">
        <v>1778.5930000000001</v>
      </c>
      <c r="AA67" s="265">
        <v>1543.4860000000001</v>
      </c>
      <c r="AB67" s="265">
        <v>1969.8150000000001</v>
      </c>
      <c r="AC67" s="265">
        <v>250.22200000000001</v>
      </c>
      <c r="AD67" s="265">
        <v>336.24900000000002</v>
      </c>
      <c r="AE67" s="265">
        <v>9.69</v>
      </c>
      <c r="AF67" s="265">
        <v>539.18700000000001</v>
      </c>
      <c r="AG67" s="265">
        <v>409.55799999999999</v>
      </c>
      <c r="AH67" s="265">
        <v>1500.2439999999999</v>
      </c>
      <c r="AI67" s="265">
        <v>499.69900000000001</v>
      </c>
      <c r="AJ67" s="265">
        <v>333.11</v>
      </c>
      <c r="AK67" s="265">
        <v>1905.271</v>
      </c>
      <c r="AL67" s="265">
        <v>1560.0419999999999</v>
      </c>
      <c r="AM67" s="265">
        <v>888.51400000000001</v>
      </c>
      <c r="AN67" s="265">
        <v>3847.6390000000001</v>
      </c>
      <c r="AO67" s="265">
        <v>91.878</v>
      </c>
      <c r="AP67" s="265">
        <v>282.649</v>
      </c>
      <c r="AQ67" s="265">
        <v>1072.2270000000001</v>
      </c>
      <c r="AR67" s="265">
        <v>841.10799999999995</v>
      </c>
      <c r="AS67" s="265">
        <v>746.89700000000005</v>
      </c>
      <c r="AT67" s="265">
        <v>1176.905</v>
      </c>
      <c r="AU67" s="265">
        <v>257.78399999999999</v>
      </c>
      <c r="AV67" s="265">
        <v>2380.723</v>
      </c>
      <c r="AW67" s="265">
        <v>473.50299999999999</v>
      </c>
      <c r="AX67" s="265">
        <v>333.721</v>
      </c>
      <c r="AY67" s="265">
        <v>2267.067</v>
      </c>
      <c r="AZ67" s="265">
        <v>3493.2820000000002</v>
      </c>
      <c r="BA67" s="265">
        <v>2628.4749999999999</v>
      </c>
      <c r="BB67" s="265">
        <v>2628.4749999999999</v>
      </c>
      <c r="BC67" s="265"/>
      <c r="BD67" s="265"/>
      <c r="BE67" s="265"/>
      <c r="BF67" s="265"/>
      <c r="BG67" s="265"/>
      <c r="BH67" s="265"/>
      <c r="BI67" s="265"/>
      <c r="BJ67" s="265"/>
      <c r="BK67" s="265"/>
      <c r="BL67" s="265"/>
      <c r="BM67" s="265"/>
      <c r="BN67" s="265"/>
      <c r="BO67" s="265"/>
      <c r="BP67" s="265"/>
      <c r="BQ67" s="265"/>
      <c r="BR67" s="265"/>
      <c r="BS67" s="265"/>
      <c r="BT67" s="265"/>
      <c r="BU67" s="265"/>
      <c r="BV67" s="265"/>
      <c r="BW67" s="265"/>
      <c r="BX67" s="265"/>
      <c r="BY67" s="265"/>
      <c r="BZ67" s="265"/>
      <c r="CA67" s="265"/>
      <c r="CB67" s="265"/>
      <c r="CC67" s="265"/>
      <c r="CD67" s="265"/>
      <c r="CE67" s="265"/>
      <c r="CF67" s="265"/>
      <c r="CG67" s="265"/>
      <c r="CH67" s="265"/>
      <c r="CI67" s="265"/>
      <c r="CJ67" s="265"/>
      <c r="CK67" s="265"/>
      <c r="CL67" s="265"/>
      <c r="CM67" s="265"/>
      <c r="CN67" s="265"/>
      <c r="CO67" s="265"/>
      <c r="CP67" s="265"/>
      <c r="CQ67" s="265"/>
      <c r="CR67" s="265"/>
      <c r="CS67" s="265"/>
      <c r="CT67" s="265"/>
      <c r="CU67" s="265"/>
      <c r="CV67" s="265"/>
      <c r="CW67" s="265"/>
      <c r="CX67" s="265"/>
      <c r="CY67" s="265"/>
      <c r="CZ67" s="265"/>
      <c r="DA67" s="265"/>
      <c r="DB67" s="265"/>
      <c r="DC67" s="265"/>
      <c r="DD67" s="265"/>
      <c r="DE67" s="265"/>
      <c r="DF67" s="265"/>
      <c r="DG67" s="265"/>
      <c r="DH67" s="265"/>
      <c r="DI67" s="265"/>
      <c r="DJ67" s="265"/>
      <c r="DK67" s="265"/>
      <c r="DL67" s="265"/>
      <c r="DM67" s="265"/>
      <c r="DN67" s="265"/>
      <c r="DO67" s="265"/>
      <c r="DP67" s="265"/>
      <c r="DQ67" s="265"/>
      <c r="DR67" s="265"/>
      <c r="DS67" s="265"/>
      <c r="DT67" s="265"/>
      <c r="DU67" s="265"/>
      <c r="DV67" s="265"/>
      <c r="DW67" s="265"/>
      <c r="DX67" s="265"/>
      <c r="DY67" s="265"/>
      <c r="DZ67" s="265"/>
      <c r="EA67" s="265"/>
      <c r="EB67" s="265"/>
      <c r="EC67" s="265"/>
      <c r="ED67" s="265"/>
    </row>
    <row r="68" spans="21:134" ht="15" x14ac:dyDescent="0.25">
      <c r="U68" s="238">
        <f t="shared" si="1"/>
        <v>46600</v>
      </c>
      <c r="V68" s="265">
        <v>361.01</v>
      </c>
      <c r="W68" s="265">
        <v>361.01</v>
      </c>
      <c r="X68" s="265">
        <v>361.01</v>
      </c>
      <c r="Y68" s="265">
        <v>362.23099999999999</v>
      </c>
      <c r="Z68" s="265">
        <v>847.43399999999997</v>
      </c>
      <c r="AA68" s="265">
        <v>560.08500000000004</v>
      </c>
      <c r="AB68" s="265">
        <v>779.58199999999999</v>
      </c>
      <c r="AC68" s="265">
        <v>149.53700000000001</v>
      </c>
      <c r="AD68" s="265">
        <v>240.22</v>
      </c>
      <c r="AE68" s="265">
        <v>41.494999999999997</v>
      </c>
      <c r="AF68" s="265">
        <v>206.25299999999999</v>
      </c>
      <c r="AG68" s="265">
        <v>193.27699999999999</v>
      </c>
      <c r="AH68" s="265">
        <v>496.92</v>
      </c>
      <c r="AI68" s="265">
        <v>297.01499999999999</v>
      </c>
      <c r="AJ68" s="265">
        <v>274.35899999999998</v>
      </c>
      <c r="AK68" s="265">
        <v>565.88699999999994</v>
      </c>
      <c r="AL68" s="265">
        <v>451.30500000000001</v>
      </c>
      <c r="AM68" s="265">
        <v>404.02800000000002</v>
      </c>
      <c r="AN68" s="265">
        <v>897.95500000000004</v>
      </c>
      <c r="AO68" s="265">
        <v>134.38499999999999</v>
      </c>
      <c r="AP68" s="265">
        <v>214.749</v>
      </c>
      <c r="AQ68" s="265">
        <v>433.19099999999997</v>
      </c>
      <c r="AR68" s="265">
        <v>271.77199999999999</v>
      </c>
      <c r="AS68" s="265">
        <v>331.36200000000002</v>
      </c>
      <c r="AT68" s="265">
        <v>488.41399999999999</v>
      </c>
      <c r="AU68" s="265">
        <v>144.83000000000001</v>
      </c>
      <c r="AV68" s="265">
        <v>607.43799999999999</v>
      </c>
      <c r="AW68" s="265">
        <v>210.179</v>
      </c>
      <c r="AX68" s="265">
        <v>161.53800000000001</v>
      </c>
      <c r="AY68" s="265">
        <v>859.18399999999997</v>
      </c>
      <c r="AZ68" s="265">
        <v>1017.669</v>
      </c>
      <c r="BA68" s="265">
        <v>964.78</v>
      </c>
      <c r="BB68" s="265">
        <v>964.78</v>
      </c>
      <c r="BC68" s="265"/>
      <c r="BD68" s="265"/>
      <c r="BE68" s="265"/>
      <c r="BF68" s="265"/>
      <c r="BG68" s="265"/>
      <c r="BH68" s="265"/>
      <c r="BI68" s="265"/>
      <c r="BJ68" s="265"/>
      <c r="BK68" s="265"/>
      <c r="BL68" s="265"/>
      <c r="BM68" s="265"/>
      <c r="BN68" s="265"/>
      <c r="BO68" s="265"/>
      <c r="BP68" s="265"/>
      <c r="BQ68" s="265"/>
      <c r="BR68" s="265"/>
      <c r="BS68" s="265"/>
      <c r="BT68" s="265"/>
      <c r="BU68" s="265"/>
      <c r="BV68" s="265"/>
      <c r="BW68" s="265"/>
      <c r="BX68" s="265"/>
      <c r="BY68" s="265"/>
      <c r="BZ68" s="265"/>
      <c r="CA68" s="265"/>
      <c r="CB68" s="265"/>
      <c r="CC68" s="265"/>
      <c r="CD68" s="265"/>
      <c r="CE68" s="265"/>
      <c r="CF68" s="265"/>
      <c r="CG68" s="265"/>
      <c r="CH68" s="265"/>
      <c r="CI68" s="265"/>
      <c r="CJ68" s="265"/>
      <c r="CK68" s="265"/>
      <c r="CL68" s="265"/>
      <c r="CM68" s="265"/>
      <c r="CN68" s="265"/>
      <c r="CO68" s="265"/>
      <c r="CP68" s="265"/>
      <c r="CQ68" s="265"/>
      <c r="CR68" s="265"/>
      <c r="CS68" s="265"/>
      <c r="CT68" s="265"/>
      <c r="CU68" s="265"/>
      <c r="CV68" s="265"/>
      <c r="CW68" s="265"/>
      <c r="CX68" s="265"/>
      <c r="CY68" s="265"/>
      <c r="CZ68" s="265"/>
      <c r="DA68" s="265"/>
      <c r="DB68" s="265"/>
      <c r="DC68" s="265"/>
      <c r="DD68" s="265"/>
      <c r="DE68" s="265"/>
      <c r="DF68" s="265"/>
      <c r="DG68" s="265"/>
      <c r="DH68" s="265"/>
      <c r="DI68" s="265"/>
      <c r="DJ68" s="265"/>
      <c r="DK68" s="265"/>
      <c r="DL68" s="265"/>
      <c r="DM68" s="265"/>
      <c r="DN68" s="265"/>
      <c r="DO68" s="265"/>
      <c r="DP68" s="265"/>
      <c r="DQ68" s="265"/>
      <c r="DR68" s="265"/>
      <c r="DS68" s="265"/>
      <c r="DT68" s="265"/>
      <c r="DU68" s="265"/>
      <c r="DV68" s="265"/>
      <c r="DW68" s="265"/>
      <c r="DX68" s="265"/>
      <c r="DY68" s="265"/>
      <c r="DZ68" s="265"/>
      <c r="EA68" s="265"/>
      <c r="EB68" s="265"/>
      <c r="EC68" s="265"/>
      <c r="ED68" s="265"/>
    </row>
    <row r="69" spans="21:134" ht="15" x14ac:dyDescent="0.25">
      <c r="U69" s="238">
        <f t="shared" ref="U69:U112" si="2">IF((ROW()-3)&lt;=LOOKUP($B$6,TimestepID,Duration),EDATE(U68,1),"")</f>
        <v>46631</v>
      </c>
      <c r="V69" s="265">
        <v>312.01</v>
      </c>
      <c r="W69" s="265">
        <v>312.01</v>
      </c>
      <c r="X69" s="265">
        <v>312.01</v>
      </c>
      <c r="Y69" s="265">
        <v>380.22800000000001</v>
      </c>
      <c r="Z69" s="265">
        <v>767.23</v>
      </c>
      <c r="AA69" s="265">
        <v>424.12900000000002</v>
      </c>
      <c r="AB69" s="265">
        <v>539.72299999999996</v>
      </c>
      <c r="AC69" s="265">
        <v>246.94399999999999</v>
      </c>
      <c r="AD69" s="265">
        <v>228.70599999999999</v>
      </c>
      <c r="AE69" s="265">
        <v>200.99199999999999</v>
      </c>
      <c r="AF69" s="265">
        <v>401.452</v>
      </c>
      <c r="AG69" s="265">
        <v>333.64800000000002</v>
      </c>
      <c r="AH69" s="265">
        <v>388.721</v>
      </c>
      <c r="AI69" s="265">
        <v>357.84</v>
      </c>
      <c r="AJ69" s="265">
        <v>355.36599999999999</v>
      </c>
      <c r="AK69" s="265">
        <v>440.63099999999997</v>
      </c>
      <c r="AL69" s="265">
        <v>319.75400000000002</v>
      </c>
      <c r="AM69" s="265">
        <v>292.81299999999999</v>
      </c>
      <c r="AN69" s="265">
        <v>551.53200000000004</v>
      </c>
      <c r="AO69" s="265">
        <v>178.24600000000001</v>
      </c>
      <c r="AP69" s="265">
        <v>473.49400000000003</v>
      </c>
      <c r="AQ69" s="265">
        <v>450.52499999999998</v>
      </c>
      <c r="AR69" s="265">
        <v>262.13200000000001</v>
      </c>
      <c r="AS69" s="265">
        <v>372.005</v>
      </c>
      <c r="AT69" s="265">
        <v>366.82400000000001</v>
      </c>
      <c r="AU69" s="265">
        <v>169.88499999999999</v>
      </c>
      <c r="AV69" s="265">
        <v>390.142</v>
      </c>
      <c r="AW69" s="265">
        <v>243.60900000000001</v>
      </c>
      <c r="AX69" s="265">
        <v>223.96</v>
      </c>
      <c r="AY69" s="265">
        <v>655.18200000000002</v>
      </c>
      <c r="AZ69" s="265">
        <v>550.13400000000001</v>
      </c>
      <c r="BA69" s="265">
        <v>602.22500000000002</v>
      </c>
      <c r="BB69" s="265">
        <v>602.22500000000002</v>
      </c>
      <c r="BC69" s="265"/>
      <c r="BD69" s="265"/>
      <c r="BE69" s="265"/>
      <c r="BF69" s="265"/>
      <c r="BG69" s="265"/>
      <c r="BH69" s="265"/>
      <c r="BI69" s="265"/>
      <c r="BJ69" s="265"/>
      <c r="BK69" s="265"/>
      <c r="BL69" s="265"/>
      <c r="BM69" s="265"/>
      <c r="BN69" s="265"/>
      <c r="BO69" s="265"/>
      <c r="BP69" s="265"/>
      <c r="BQ69" s="265"/>
      <c r="BR69" s="265"/>
      <c r="BS69" s="265"/>
      <c r="BT69" s="265"/>
      <c r="BU69" s="265"/>
      <c r="BV69" s="265"/>
      <c r="BW69" s="265"/>
      <c r="BX69" s="265"/>
      <c r="BY69" s="265"/>
      <c r="BZ69" s="265"/>
      <c r="CA69" s="265"/>
      <c r="CB69" s="265"/>
      <c r="CC69" s="265"/>
      <c r="CD69" s="265"/>
      <c r="CE69" s="265"/>
      <c r="CF69" s="265"/>
      <c r="CG69" s="265"/>
      <c r="CH69" s="265"/>
      <c r="CI69" s="265"/>
      <c r="CJ69" s="265"/>
      <c r="CK69" s="265"/>
      <c r="CL69" s="265"/>
      <c r="CM69" s="265"/>
      <c r="CN69" s="265"/>
      <c r="CO69" s="265"/>
      <c r="CP69" s="265"/>
      <c r="CQ69" s="265"/>
      <c r="CR69" s="265"/>
      <c r="CS69" s="265"/>
      <c r="CT69" s="265"/>
      <c r="CU69" s="265"/>
      <c r="CV69" s="265"/>
      <c r="CW69" s="265"/>
      <c r="CX69" s="265"/>
      <c r="CY69" s="265"/>
      <c r="CZ69" s="265"/>
      <c r="DA69" s="265"/>
      <c r="DB69" s="265"/>
      <c r="DC69" s="265"/>
      <c r="DD69" s="265"/>
      <c r="DE69" s="265"/>
      <c r="DF69" s="265"/>
      <c r="DG69" s="265"/>
      <c r="DH69" s="265"/>
      <c r="DI69" s="265"/>
      <c r="DJ69" s="265"/>
      <c r="DK69" s="265"/>
      <c r="DL69" s="265"/>
      <c r="DM69" s="265"/>
      <c r="DN69" s="265"/>
      <c r="DO69" s="265"/>
      <c r="DP69" s="265"/>
      <c r="DQ69" s="265"/>
      <c r="DR69" s="265"/>
      <c r="DS69" s="265"/>
      <c r="DT69" s="265"/>
      <c r="DU69" s="265"/>
      <c r="DV69" s="265"/>
      <c r="DW69" s="265"/>
      <c r="DX69" s="265"/>
      <c r="DY69" s="265"/>
      <c r="DZ69" s="265"/>
      <c r="EA69" s="265"/>
      <c r="EB69" s="265"/>
      <c r="EC69" s="265"/>
      <c r="ED69" s="265"/>
    </row>
    <row r="70" spans="21:134" ht="15" x14ac:dyDescent="0.25">
      <c r="U70" s="238" t="str">
        <f t="shared" si="2"/>
        <v/>
      </c>
      <c r="V70" s="265" t="s">
        <v>181</v>
      </c>
      <c r="W70" s="265" t="s">
        <v>181</v>
      </c>
      <c r="X70" s="265" t="s">
        <v>181</v>
      </c>
      <c r="Y70" s="265" t="s">
        <v>181</v>
      </c>
      <c r="Z70" s="265" t="s">
        <v>181</v>
      </c>
      <c r="AA70" s="265" t="s">
        <v>181</v>
      </c>
      <c r="AB70" s="265" t="s">
        <v>181</v>
      </c>
      <c r="AC70" s="265" t="s">
        <v>181</v>
      </c>
      <c r="AD70" s="265" t="s">
        <v>181</v>
      </c>
      <c r="AE70" s="265" t="s">
        <v>181</v>
      </c>
      <c r="AF70" s="265" t="s">
        <v>181</v>
      </c>
      <c r="AG70" s="265" t="s">
        <v>181</v>
      </c>
      <c r="AH70" s="265" t="s">
        <v>181</v>
      </c>
      <c r="AI70" s="265" t="s">
        <v>181</v>
      </c>
      <c r="AJ70" s="265" t="s">
        <v>181</v>
      </c>
      <c r="AK70" s="265" t="s">
        <v>181</v>
      </c>
      <c r="AL70" s="265" t="s">
        <v>181</v>
      </c>
      <c r="AM70" s="265" t="s">
        <v>181</v>
      </c>
      <c r="AN70" s="265" t="s">
        <v>181</v>
      </c>
      <c r="AO70" s="265" t="s">
        <v>181</v>
      </c>
      <c r="AP70" s="265" t="s">
        <v>181</v>
      </c>
      <c r="AQ70" s="265" t="s">
        <v>181</v>
      </c>
      <c r="AR70" s="265" t="s">
        <v>181</v>
      </c>
      <c r="AS70" s="265" t="s">
        <v>181</v>
      </c>
      <c r="AT70" s="265" t="s">
        <v>181</v>
      </c>
      <c r="AU70" s="265" t="s">
        <v>181</v>
      </c>
      <c r="AV70" s="265" t="s">
        <v>181</v>
      </c>
      <c r="AW70" s="265" t="s">
        <v>181</v>
      </c>
      <c r="AX70" s="265" t="s">
        <v>181</v>
      </c>
      <c r="AY70" s="265" t="s">
        <v>181</v>
      </c>
      <c r="AZ70" s="265" t="s">
        <v>181</v>
      </c>
      <c r="BA70" s="265" t="s">
        <v>181</v>
      </c>
      <c r="BB70" s="265" t="s">
        <v>181</v>
      </c>
      <c r="BC70" s="265"/>
      <c r="BD70" s="265"/>
      <c r="BE70" s="265"/>
      <c r="BF70" s="265"/>
      <c r="BG70" s="265"/>
      <c r="BH70" s="265"/>
      <c r="BI70" s="265"/>
      <c r="BJ70" s="265"/>
      <c r="BK70" s="265"/>
      <c r="BL70" s="265"/>
      <c r="BM70" s="265"/>
      <c r="BN70" s="265"/>
      <c r="BO70" s="265"/>
      <c r="BP70" s="265"/>
      <c r="BQ70" s="265"/>
      <c r="BR70" s="265"/>
      <c r="BS70" s="265"/>
      <c r="BT70" s="265"/>
      <c r="BU70" s="265"/>
      <c r="BV70" s="265"/>
      <c r="BW70" s="265"/>
      <c r="BX70" s="265"/>
      <c r="BY70" s="265"/>
      <c r="BZ70" s="265"/>
      <c r="CA70" s="265"/>
      <c r="CB70" s="265"/>
      <c r="CC70" s="265"/>
      <c r="CD70" s="265"/>
      <c r="CE70" s="265"/>
      <c r="CF70" s="265"/>
      <c r="CG70" s="265"/>
      <c r="CH70" s="265"/>
      <c r="CI70" s="265"/>
      <c r="CJ70" s="265"/>
      <c r="CK70" s="265"/>
      <c r="CL70" s="265"/>
      <c r="CM70" s="265"/>
      <c r="CN70" s="265"/>
      <c r="CO70" s="265"/>
      <c r="CP70" s="265"/>
      <c r="CQ70" s="265"/>
      <c r="CR70" s="265"/>
      <c r="CS70" s="265"/>
      <c r="CT70" s="265"/>
      <c r="CU70" s="265"/>
      <c r="CV70" s="265"/>
      <c r="CW70" s="265"/>
      <c r="CX70" s="265"/>
      <c r="CY70" s="265"/>
      <c r="CZ70" s="265"/>
      <c r="DA70" s="265"/>
      <c r="DB70" s="265"/>
      <c r="DC70" s="265"/>
      <c r="DD70" s="265"/>
      <c r="DE70" s="265"/>
      <c r="DF70" s="265"/>
      <c r="DG70" s="265"/>
      <c r="DH70" s="265"/>
      <c r="DI70" s="265"/>
      <c r="DJ70" s="265"/>
      <c r="DK70" s="265"/>
      <c r="DL70" s="265"/>
      <c r="DM70" s="265"/>
      <c r="DN70" s="265"/>
      <c r="DO70" s="265"/>
      <c r="DP70" s="265"/>
      <c r="DQ70" s="265"/>
      <c r="DR70" s="265"/>
      <c r="DS70" s="265"/>
      <c r="DT70" s="265"/>
      <c r="DU70" s="265"/>
      <c r="DV70" s="265"/>
      <c r="DW70" s="265"/>
      <c r="DX70" s="265"/>
      <c r="DY70" s="265"/>
      <c r="DZ70" s="265"/>
      <c r="EA70" s="265"/>
      <c r="EB70" s="265"/>
      <c r="EC70" s="265"/>
      <c r="ED70" s="265"/>
    </row>
    <row r="71" spans="21:134" ht="15" x14ac:dyDescent="0.25">
      <c r="U71" s="238" t="str">
        <f t="shared" si="2"/>
        <v/>
      </c>
      <c r="V71" s="265" t="s">
        <v>181</v>
      </c>
      <c r="W71" s="265" t="s">
        <v>181</v>
      </c>
      <c r="X71" s="265" t="s">
        <v>181</v>
      </c>
      <c r="Y71" s="265" t="s">
        <v>181</v>
      </c>
      <c r="Z71" s="265" t="s">
        <v>181</v>
      </c>
      <c r="AA71" s="265" t="s">
        <v>181</v>
      </c>
      <c r="AB71" s="265" t="s">
        <v>181</v>
      </c>
      <c r="AC71" s="265" t="s">
        <v>181</v>
      </c>
      <c r="AD71" s="265" t="s">
        <v>181</v>
      </c>
      <c r="AE71" s="265" t="s">
        <v>181</v>
      </c>
      <c r="AF71" s="265" t="s">
        <v>181</v>
      </c>
      <c r="AG71" s="265" t="s">
        <v>181</v>
      </c>
      <c r="AH71" s="265" t="s">
        <v>181</v>
      </c>
      <c r="AI71" s="265" t="s">
        <v>181</v>
      </c>
      <c r="AJ71" s="265" t="s">
        <v>181</v>
      </c>
      <c r="AK71" s="265" t="s">
        <v>181</v>
      </c>
      <c r="AL71" s="265" t="s">
        <v>181</v>
      </c>
      <c r="AM71" s="265" t="s">
        <v>181</v>
      </c>
      <c r="AN71" s="265" t="s">
        <v>181</v>
      </c>
      <c r="AO71" s="265" t="s">
        <v>181</v>
      </c>
      <c r="AP71" s="265" t="s">
        <v>181</v>
      </c>
      <c r="AQ71" s="265" t="s">
        <v>181</v>
      </c>
      <c r="AR71" s="265" t="s">
        <v>181</v>
      </c>
      <c r="AS71" s="265" t="s">
        <v>181</v>
      </c>
      <c r="AT71" s="265" t="s">
        <v>181</v>
      </c>
      <c r="AU71" s="265" t="s">
        <v>181</v>
      </c>
      <c r="AV71" s="265" t="s">
        <v>181</v>
      </c>
      <c r="AW71" s="265" t="s">
        <v>181</v>
      </c>
      <c r="AX71" s="265" t="s">
        <v>181</v>
      </c>
      <c r="AY71" s="265" t="s">
        <v>181</v>
      </c>
      <c r="AZ71" s="265" t="s">
        <v>181</v>
      </c>
      <c r="BA71" s="265" t="s">
        <v>181</v>
      </c>
      <c r="BB71" s="265" t="s">
        <v>181</v>
      </c>
      <c r="BC71" s="265"/>
      <c r="BD71" s="265"/>
      <c r="BE71" s="265"/>
      <c r="BF71" s="265"/>
      <c r="BG71" s="265"/>
      <c r="BH71" s="265"/>
      <c r="BI71" s="265"/>
      <c r="BJ71" s="265"/>
      <c r="BK71" s="265"/>
      <c r="BL71" s="265"/>
      <c r="BM71" s="265"/>
      <c r="BN71" s="265"/>
      <c r="BO71" s="265"/>
      <c r="BP71" s="265"/>
      <c r="BQ71" s="265"/>
      <c r="BR71" s="265"/>
      <c r="BS71" s="265"/>
      <c r="BT71" s="265"/>
      <c r="BU71" s="265"/>
      <c r="BV71" s="265"/>
      <c r="BW71" s="265"/>
      <c r="BX71" s="265"/>
      <c r="BY71" s="265"/>
      <c r="BZ71" s="265"/>
      <c r="CA71" s="265"/>
      <c r="CB71" s="265"/>
      <c r="CC71" s="265"/>
      <c r="CD71" s="265"/>
      <c r="CE71" s="265"/>
      <c r="CF71" s="265"/>
      <c r="CG71" s="265"/>
      <c r="CH71" s="265"/>
      <c r="CI71" s="265"/>
      <c r="CJ71" s="265"/>
      <c r="CK71" s="265"/>
      <c r="CL71" s="265"/>
      <c r="CM71" s="265"/>
      <c r="CN71" s="265"/>
      <c r="CO71" s="265"/>
      <c r="CP71" s="265"/>
      <c r="CQ71" s="265"/>
      <c r="CR71" s="265"/>
      <c r="CS71" s="265"/>
      <c r="CT71" s="265"/>
      <c r="CU71" s="265"/>
      <c r="CV71" s="265"/>
      <c r="CW71" s="265"/>
      <c r="CX71" s="265"/>
      <c r="CY71" s="265"/>
      <c r="CZ71" s="265"/>
      <c r="DA71" s="265"/>
      <c r="DB71" s="265"/>
      <c r="DC71" s="265"/>
      <c r="DD71" s="265"/>
      <c r="DE71" s="265"/>
      <c r="DF71" s="265"/>
      <c r="DG71" s="265"/>
      <c r="DH71" s="265"/>
      <c r="DI71" s="265"/>
      <c r="DJ71" s="265"/>
      <c r="DK71" s="265"/>
      <c r="DL71" s="265"/>
      <c r="DM71" s="265"/>
      <c r="DN71" s="265"/>
      <c r="DO71" s="265"/>
      <c r="DP71" s="265"/>
      <c r="DQ71" s="265"/>
      <c r="DR71" s="265"/>
      <c r="DS71" s="265"/>
      <c r="DT71" s="265"/>
      <c r="DU71" s="265"/>
      <c r="DV71" s="265"/>
      <c r="DW71" s="265"/>
      <c r="DX71" s="265"/>
      <c r="DY71" s="265"/>
      <c r="DZ71" s="265"/>
      <c r="EA71" s="265"/>
      <c r="EB71" s="265"/>
      <c r="EC71" s="265"/>
      <c r="ED71" s="265"/>
    </row>
    <row r="72" spans="21:134" ht="15" x14ac:dyDescent="0.25">
      <c r="U72" s="238" t="str">
        <f t="shared" si="2"/>
        <v/>
      </c>
      <c r="V72" s="265" t="s">
        <v>181</v>
      </c>
      <c r="W72" s="265" t="s">
        <v>181</v>
      </c>
      <c r="X72" s="265" t="s">
        <v>181</v>
      </c>
      <c r="Y72" s="265" t="s">
        <v>181</v>
      </c>
      <c r="Z72" s="265" t="s">
        <v>181</v>
      </c>
      <c r="AA72" s="265" t="s">
        <v>181</v>
      </c>
      <c r="AB72" s="265" t="s">
        <v>181</v>
      </c>
      <c r="AC72" s="265" t="s">
        <v>181</v>
      </c>
      <c r="AD72" s="265" t="s">
        <v>181</v>
      </c>
      <c r="AE72" s="265" t="s">
        <v>181</v>
      </c>
      <c r="AF72" s="265" t="s">
        <v>181</v>
      </c>
      <c r="AG72" s="265" t="s">
        <v>181</v>
      </c>
      <c r="AH72" s="265" t="s">
        <v>181</v>
      </c>
      <c r="AI72" s="265" t="s">
        <v>181</v>
      </c>
      <c r="AJ72" s="265" t="s">
        <v>181</v>
      </c>
      <c r="AK72" s="265" t="s">
        <v>181</v>
      </c>
      <c r="AL72" s="265" t="s">
        <v>181</v>
      </c>
      <c r="AM72" s="265" t="s">
        <v>181</v>
      </c>
      <c r="AN72" s="265" t="s">
        <v>181</v>
      </c>
      <c r="AO72" s="265" t="s">
        <v>181</v>
      </c>
      <c r="AP72" s="265" t="s">
        <v>181</v>
      </c>
      <c r="AQ72" s="265" t="s">
        <v>181</v>
      </c>
      <c r="AR72" s="265" t="s">
        <v>181</v>
      </c>
      <c r="AS72" s="265" t="s">
        <v>181</v>
      </c>
      <c r="AT72" s="265" t="s">
        <v>181</v>
      </c>
      <c r="AU72" s="265" t="s">
        <v>181</v>
      </c>
      <c r="AV72" s="265" t="s">
        <v>181</v>
      </c>
      <c r="AW72" s="265" t="s">
        <v>181</v>
      </c>
      <c r="AX72" s="265" t="s">
        <v>181</v>
      </c>
      <c r="AY72" s="265" t="s">
        <v>181</v>
      </c>
      <c r="AZ72" s="265" t="s">
        <v>181</v>
      </c>
      <c r="BA72" s="265" t="s">
        <v>181</v>
      </c>
      <c r="BB72" s="265" t="s">
        <v>181</v>
      </c>
      <c r="BC72" s="265"/>
      <c r="BD72" s="265"/>
      <c r="BE72" s="265"/>
      <c r="BF72" s="265"/>
      <c r="BG72" s="265"/>
      <c r="BH72" s="265"/>
      <c r="BI72" s="265"/>
      <c r="BJ72" s="265"/>
      <c r="BK72" s="265"/>
      <c r="BL72" s="265"/>
      <c r="BM72" s="265"/>
      <c r="BN72" s="265"/>
      <c r="BO72" s="265"/>
      <c r="BP72" s="265"/>
      <c r="BQ72" s="265"/>
      <c r="BR72" s="265"/>
      <c r="BS72" s="265"/>
      <c r="BT72" s="265"/>
      <c r="BU72" s="265"/>
      <c r="BV72" s="265"/>
      <c r="BW72" s="265"/>
      <c r="BX72" s="265"/>
      <c r="BY72" s="265"/>
      <c r="BZ72" s="265"/>
      <c r="CA72" s="265"/>
      <c r="CB72" s="265"/>
      <c r="CC72" s="265"/>
      <c r="CD72" s="265"/>
      <c r="CE72" s="265"/>
      <c r="CF72" s="265"/>
      <c r="CG72" s="265"/>
      <c r="CH72" s="265"/>
      <c r="CI72" s="265"/>
      <c r="CJ72" s="265"/>
      <c r="CK72" s="265"/>
      <c r="CL72" s="265"/>
      <c r="CM72" s="265"/>
      <c r="CN72" s="265"/>
      <c r="CO72" s="265"/>
      <c r="CP72" s="265"/>
      <c r="CQ72" s="265"/>
      <c r="CR72" s="265"/>
      <c r="CS72" s="265"/>
      <c r="CT72" s="265"/>
      <c r="CU72" s="265"/>
      <c r="CV72" s="265"/>
      <c r="CW72" s="265"/>
      <c r="CX72" s="265"/>
      <c r="CY72" s="265"/>
      <c r="CZ72" s="265"/>
      <c r="DA72" s="265"/>
      <c r="DB72" s="265"/>
      <c r="DC72" s="265"/>
      <c r="DD72" s="265"/>
      <c r="DE72" s="265"/>
      <c r="DF72" s="265"/>
      <c r="DG72" s="265"/>
      <c r="DH72" s="265"/>
      <c r="DI72" s="265"/>
      <c r="DJ72" s="265"/>
      <c r="DK72" s="265"/>
      <c r="DL72" s="265"/>
      <c r="DM72" s="265"/>
      <c r="DN72" s="265"/>
      <c r="DO72" s="265"/>
      <c r="DP72" s="265"/>
      <c r="DQ72" s="265"/>
      <c r="DR72" s="265"/>
      <c r="DS72" s="265"/>
      <c r="DT72" s="265"/>
      <c r="DU72" s="265"/>
      <c r="DV72" s="265"/>
      <c r="DW72" s="265"/>
      <c r="DX72" s="265"/>
      <c r="DY72" s="265"/>
      <c r="DZ72" s="265"/>
      <c r="EA72" s="265"/>
      <c r="EB72" s="265"/>
      <c r="EC72" s="265"/>
      <c r="ED72" s="265"/>
    </row>
    <row r="73" spans="21:134" ht="15" x14ac:dyDescent="0.25">
      <c r="U73" s="238" t="str">
        <f t="shared" si="2"/>
        <v/>
      </c>
      <c r="V73" s="265" t="s">
        <v>181</v>
      </c>
      <c r="W73" s="265" t="s">
        <v>181</v>
      </c>
      <c r="X73" s="265" t="s">
        <v>181</v>
      </c>
      <c r="Y73" s="265" t="s">
        <v>181</v>
      </c>
      <c r="Z73" s="265" t="s">
        <v>181</v>
      </c>
      <c r="AA73" s="265" t="s">
        <v>181</v>
      </c>
      <c r="AB73" s="265" t="s">
        <v>181</v>
      </c>
      <c r="AC73" s="265" t="s">
        <v>181</v>
      </c>
      <c r="AD73" s="265" t="s">
        <v>181</v>
      </c>
      <c r="AE73" s="265" t="s">
        <v>181</v>
      </c>
      <c r="AF73" s="265" t="s">
        <v>181</v>
      </c>
      <c r="AG73" s="265" t="s">
        <v>181</v>
      </c>
      <c r="AH73" s="265" t="s">
        <v>181</v>
      </c>
      <c r="AI73" s="265" t="s">
        <v>181</v>
      </c>
      <c r="AJ73" s="265" t="s">
        <v>181</v>
      </c>
      <c r="AK73" s="265" t="s">
        <v>181</v>
      </c>
      <c r="AL73" s="265" t="s">
        <v>181</v>
      </c>
      <c r="AM73" s="265" t="s">
        <v>181</v>
      </c>
      <c r="AN73" s="265" t="s">
        <v>181</v>
      </c>
      <c r="AO73" s="265" t="s">
        <v>181</v>
      </c>
      <c r="AP73" s="265" t="s">
        <v>181</v>
      </c>
      <c r="AQ73" s="265" t="s">
        <v>181</v>
      </c>
      <c r="AR73" s="265" t="s">
        <v>181</v>
      </c>
      <c r="AS73" s="265" t="s">
        <v>181</v>
      </c>
      <c r="AT73" s="265" t="s">
        <v>181</v>
      </c>
      <c r="AU73" s="265" t="s">
        <v>181</v>
      </c>
      <c r="AV73" s="265" t="s">
        <v>181</v>
      </c>
      <c r="AW73" s="265" t="s">
        <v>181</v>
      </c>
      <c r="AX73" s="265" t="s">
        <v>181</v>
      </c>
      <c r="AY73" s="265" t="s">
        <v>181</v>
      </c>
      <c r="AZ73" s="265" t="s">
        <v>181</v>
      </c>
      <c r="BA73" s="265" t="s">
        <v>181</v>
      </c>
      <c r="BB73" s="265" t="s">
        <v>181</v>
      </c>
      <c r="BC73" s="265"/>
      <c r="BD73" s="265"/>
      <c r="BE73" s="265"/>
      <c r="BF73" s="265"/>
      <c r="BG73" s="265"/>
      <c r="BH73" s="265"/>
      <c r="BI73" s="265"/>
      <c r="BJ73" s="265"/>
      <c r="BK73" s="265"/>
      <c r="BL73" s="265"/>
      <c r="BM73" s="265"/>
      <c r="BN73" s="265"/>
      <c r="BO73" s="265"/>
      <c r="BP73" s="265"/>
      <c r="BQ73" s="265"/>
      <c r="BR73" s="265"/>
      <c r="BS73" s="265"/>
      <c r="BT73" s="265"/>
      <c r="BU73" s="265"/>
      <c r="BV73" s="265"/>
      <c r="BW73" s="265"/>
      <c r="BX73" s="265"/>
      <c r="BY73" s="265"/>
      <c r="BZ73" s="265"/>
      <c r="CA73" s="265"/>
      <c r="CB73" s="265"/>
      <c r="CC73" s="265"/>
      <c r="CD73" s="265"/>
      <c r="CE73" s="265"/>
      <c r="CF73" s="265"/>
      <c r="CG73" s="265"/>
      <c r="CH73" s="265"/>
      <c r="CI73" s="265"/>
      <c r="CJ73" s="265"/>
      <c r="CK73" s="265"/>
      <c r="CL73" s="265"/>
      <c r="CM73" s="265"/>
      <c r="CN73" s="265"/>
      <c r="CO73" s="265"/>
      <c r="CP73" s="265"/>
      <c r="CQ73" s="265"/>
      <c r="CR73" s="265"/>
      <c r="CS73" s="265"/>
      <c r="CT73" s="265"/>
      <c r="CU73" s="265"/>
      <c r="CV73" s="265"/>
      <c r="CW73" s="265"/>
      <c r="CX73" s="265"/>
      <c r="CY73" s="265"/>
      <c r="CZ73" s="265"/>
      <c r="DA73" s="265"/>
      <c r="DB73" s="265"/>
      <c r="DC73" s="265"/>
      <c r="DD73" s="265"/>
      <c r="DE73" s="265"/>
      <c r="DF73" s="265"/>
      <c r="DG73" s="265"/>
      <c r="DH73" s="265"/>
      <c r="DI73" s="265"/>
      <c r="DJ73" s="265"/>
      <c r="DK73" s="265"/>
      <c r="DL73" s="265"/>
      <c r="DM73" s="265"/>
      <c r="DN73" s="265"/>
      <c r="DO73" s="265"/>
      <c r="DP73" s="265"/>
      <c r="DQ73" s="265"/>
      <c r="DR73" s="265"/>
      <c r="DS73" s="265"/>
      <c r="DT73" s="265"/>
      <c r="DU73" s="265"/>
      <c r="DV73" s="265"/>
      <c r="DW73" s="265"/>
      <c r="DX73" s="265"/>
      <c r="DY73" s="265"/>
      <c r="DZ73" s="265"/>
      <c r="EA73" s="265"/>
      <c r="EB73" s="265"/>
      <c r="EC73" s="265"/>
      <c r="ED73" s="265"/>
    </row>
    <row r="74" spans="21:134" ht="15" x14ac:dyDescent="0.25">
      <c r="U74" s="238" t="str">
        <f t="shared" si="2"/>
        <v/>
      </c>
      <c r="V74" s="265" t="s">
        <v>181</v>
      </c>
      <c r="W74" s="265" t="s">
        <v>181</v>
      </c>
      <c r="X74" s="265" t="s">
        <v>181</v>
      </c>
      <c r="Y74" s="265" t="s">
        <v>181</v>
      </c>
      <c r="Z74" s="265" t="s">
        <v>181</v>
      </c>
      <c r="AA74" s="265" t="s">
        <v>181</v>
      </c>
      <c r="AB74" s="265" t="s">
        <v>181</v>
      </c>
      <c r="AC74" s="265" t="s">
        <v>181</v>
      </c>
      <c r="AD74" s="265" t="s">
        <v>181</v>
      </c>
      <c r="AE74" s="265" t="s">
        <v>181</v>
      </c>
      <c r="AF74" s="265" t="s">
        <v>181</v>
      </c>
      <c r="AG74" s="265" t="s">
        <v>181</v>
      </c>
      <c r="AH74" s="265" t="s">
        <v>181</v>
      </c>
      <c r="AI74" s="265" t="s">
        <v>181</v>
      </c>
      <c r="AJ74" s="265" t="s">
        <v>181</v>
      </c>
      <c r="AK74" s="265" t="s">
        <v>181</v>
      </c>
      <c r="AL74" s="265" t="s">
        <v>181</v>
      </c>
      <c r="AM74" s="265" t="s">
        <v>181</v>
      </c>
      <c r="AN74" s="265" t="s">
        <v>181</v>
      </c>
      <c r="AO74" s="265" t="s">
        <v>181</v>
      </c>
      <c r="AP74" s="265" t="s">
        <v>181</v>
      </c>
      <c r="AQ74" s="265" t="s">
        <v>181</v>
      </c>
      <c r="AR74" s="265" t="s">
        <v>181</v>
      </c>
      <c r="AS74" s="265" t="s">
        <v>181</v>
      </c>
      <c r="AT74" s="265" t="s">
        <v>181</v>
      </c>
      <c r="AU74" s="265" t="s">
        <v>181</v>
      </c>
      <c r="AV74" s="265" t="s">
        <v>181</v>
      </c>
      <c r="AW74" s="265" t="s">
        <v>181</v>
      </c>
      <c r="AX74" s="265" t="s">
        <v>181</v>
      </c>
      <c r="AY74" s="265" t="s">
        <v>181</v>
      </c>
      <c r="AZ74" s="265" t="s">
        <v>181</v>
      </c>
      <c r="BA74" s="265" t="s">
        <v>181</v>
      </c>
      <c r="BB74" s="265" t="s">
        <v>181</v>
      </c>
      <c r="BC74" s="265"/>
      <c r="BD74" s="265"/>
      <c r="BE74" s="265"/>
      <c r="BF74" s="265"/>
      <c r="BG74" s="265"/>
      <c r="BH74" s="265"/>
      <c r="BI74" s="265"/>
      <c r="BJ74" s="265"/>
      <c r="BK74" s="265"/>
      <c r="BL74" s="265"/>
      <c r="BM74" s="265"/>
      <c r="BN74" s="265"/>
      <c r="BO74" s="265"/>
      <c r="BP74" s="265"/>
      <c r="BQ74" s="265"/>
      <c r="BR74" s="265"/>
      <c r="BS74" s="265"/>
      <c r="BT74" s="265"/>
      <c r="BU74" s="265"/>
      <c r="BV74" s="265"/>
      <c r="BW74" s="265"/>
      <c r="BX74" s="265"/>
      <c r="BY74" s="265"/>
      <c r="BZ74" s="265"/>
      <c r="CA74" s="265"/>
      <c r="CB74" s="265"/>
      <c r="CC74" s="265"/>
      <c r="CD74" s="265"/>
      <c r="CE74" s="265"/>
      <c r="CF74" s="265"/>
      <c r="CG74" s="265"/>
      <c r="CH74" s="265"/>
      <c r="CI74" s="265"/>
      <c r="CJ74" s="265"/>
      <c r="CK74" s="265"/>
      <c r="CL74" s="265"/>
      <c r="CM74" s="265"/>
      <c r="CN74" s="265"/>
      <c r="CO74" s="265"/>
      <c r="CP74" s="265"/>
      <c r="CQ74" s="265"/>
      <c r="CR74" s="265"/>
      <c r="CS74" s="265"/>
      <c r="CT74" s="265"/>
      <c r="CU74" s="265"/>
      <c r="CV74" s="265"/>
      <c r="CW74" s="265"/>
      <c r="CX74" s="265"/>
      <c r="CY74" s="265"/>
      <c r="CZ74" s="265"/>
      <c r="DA74" s="265"/>
      <c r="DB74" s="265"/>
      <c r="DC74" s="265"/>
      <c r="DD74" s="265"/>
      <c r="DE74" s="265"/>
      <c r="DF74" s="265"/>
      <c r="DG74" s="265"/>
      <c r="DH74" s="265"/>
      <c r="DI74" s="265"/>
      <c r="DJ74" s="265"/>
      <c r="DK74" s="265"/>
      <c r="DL74" s="265"/>
      <c r="DM74" s="265"/>
      <c r="DN74" s="265"/>
      <c r="DO74" s="265"/>
      <c r="DP74" s="265"/>
      <c r="DQ74" s="265"/>
      <c r="DR74" s="265"/>
      <c r="DS74" s="265"/>
      <c r="DT74" s="265"/>
      <c r="DU74" s="265"/>
      <c r="DV74" s="265"/>
      <c r="DW74" s="265"/>
      <c r="DX74" s="265"/>
      <c r="DY74" s="265"/>
      <c r="DZ74" s="265"/>
      <c r="EA74" s="265"/>
      <c r="EB74" s="265"/>
      <c r="EC74" s="265"/>
      <c r="ED74" s="265"/>
    </row>
    <row r="75" spans="21:134" ht="15" x14ac:dyDescent="0.25">
      <c r="U75" s="238" t="str">
        <f t="shared" si="2"/>
        <v/>
      </c>
      <c r="V75" s="265" t="s">
        <v>181</v>
      </c>
      <c r="W75" s="265" t="s">
        <v>181</v>
      </c>
      <c r="X75" s="265" t="s">
        <v>181</v>
      </c>
      <c r="Y75" s="265" t="s">
        <v>181</v>
      </c>
      <c r="Z75" s="265" t="s">
        <v>181</v>
      </c>
      <c r="AA75" s="265" t="s">
        <v>181</v>
      </c>
      <c r="AB75" s="265" t="s">
        <v>181</v>
      </c>
      <c r="AC75" s="265" t="s">
        <v>181</v>
      </c>
      <c r="AD75" s="265" t="s">
        <v>181</v>
      </c>
      <c r="AE75" s="265" t="s">
        <v>181</v>
      </c>
      <c r="AF75" s="265" t="s">
        <v>181</v>
      </c>
      <c r="AG75" s="265" t="s">
        <v>181</v>
      </c>
      <c r="AH75" s="265" t="s">
        <v>181</v>
      </c>
      <c r="AI75" s="265" t="s">
        <v>181</v>
      </c>
      <c r="AJ75" s="265" t="s">
        <v>181</v>
      </c>
      <c r="AK75" s="265" t="s">
        <v>181</v>
      </c>
      <c r="AL75" s="265" t="s">
        <v>181</v>
      </c>
      <c r="AM75" s="265" t="s">
        <v>181</v>
      </c>
      <c r="AN75" s="265" t="s">
        <v>181</v>
      </c>
      <c r="AO75" s="265" t="s">
        <v>181</v>
      </c>
      <c r="AP75" s="265" t="s">
        <v>181</v>
      </c>
      <c r="AQ75" s="265" t="s">
        <v>181</v>
      </c>
      <c r="AR75" s="265" t="s">
        <v>181</v>
      </c>
      <c r="AS75" s="265" t="s">
        <v>181</v>
      </c>
      <c r="AT75" s="265" t="s">
        <v>181</v>
      </c>
      <c r="AU75" s="265" t="s">
        <v>181</v>
      </c>
      <c r="AV75" s="265" t="s">
        <v>181</v>
      </c>
      <c r="AW75" s="265" t="s">
        <v>181</v>
      </c>
      <c r="AX75" s="265" t="s">
        <v>181</v>
      </c>
      <c r="AY75" s="265" t="s">
        <v>181</v>
      </c>
      <c r="AZ75" s="265" t="s">
        <v>181</v>
      </c>
      <c r="BA75" s="265" t="s">
        <v>181</v>
      </c>
      <c r="BB75" s="265" t="s">
        <v>181</v>
      </c>
      <c r="BC75" s="265"/>
      <c r="BD75" s="265"/>
      <c r="BE75" s="265"/>
      <c r="BF75" s="265"/>
      <c r="BG75" s="265"/>
      <c r="BH75" s="265"/>
      <c r="BI75" s="265"/>
      <c r="BJ75" s="265"/>
      <c r="BK75" s="265"/>
      <c r="BL75" s="265"/>
      <c r="BM75" s="265"/>
      <c r="BN75" s="265"/>
      <c r="BO75" s="265"/>
      <c r="BP75" s="265"/>
      <c r="BQ75" s="265"/>
      <c r="BR75" s="265"/>
      <c r="BS75" s="265"/>
      <c r="BT75" s="265"/>
      <c r="BU75" s="265"/>
      <c r="BV75" s="265"/>
      <c r="BW75" s="265"/>
      <c r="BX75" s="265"/>
      <c r="BY75" s="265"/>
      <c r="BZ75" s="265"/>
      <c r="CA75" s="265"/>
      <c r="CB75" s="265"/>
      <c r="CC75" s="265"/>
      <c r="CD75" s="265"/>
      <c r="CE75" s="265"/>
      <c r="CF75" s="265"/>
      <c r="CG75" s="265"/>
      <c r="CH75" s="265"/>
      <c r="CI75" s="265"/>
      <c r="CJ75" s="265"/>
      <c r="CK75" s="265"/>
      <c r="CL75" s="265"/>
      <c r="CM75" s="265"/>
      <c r="CN75" s="265"/>
      <c r="CO75" s="265"/>
      <c r="CP75" s="265"/>
      <c r="CQ75" s="265"/>
      <c r="CR75" s="265"/>
      <c r="CS75" s="265"/>
      <c r="CT75" s="265"/>
      <c r="CU75" s="265"/>
      <c r="CV75" s="265"/>
      <c r="CW75" s="265"/>
      <c r="CX75" s="265"/>
      <c r="CY75" s="265"/>
      <c r="CZ75" s="265"/>
      <c r="DA75" s="265"/>
      <c r="DB75" s="265"/>
      <c r="DC75" s="265"/>
      <c r="DD75" s="265"/>
      <c r="DE75" s="265"/>
      <c r="DF75" s="265"/>
      <c r="DG75" s="265"/>
      <c r="DH75" s="265"/>
      <c r="DI75" s="265"/>
      <c r="DJ75" s="265"/>
      <c r="DK75" s="265"/>
      <c r="DL75" s="265"/>
      <c r="DM75" s="265"/>
      <c r="DN75" s="265"/>
      <c r="DO75" s="265"/>
      <c r="DP75" s="265"/>
      <c r="DQ75" s="265"/>
      <c r="DR75" s="265"/>
      <c r="DS75" s="265"/>
      <c r="DT75" s="265"/>
      <c r="DU75" s="265"/>
      <c r="DV75" s="265"/>
      <c r="DW75" s="265"/>
      <c r="DX75" s="265"/>
      <c r="DY75" s="265"/>
      <c r="DZ75" s="265"/>
      <c r="EA75" s="265"/>
      <c r="EB75" s="265"/>
      <c r="EC75" s="265"/>
      <c r="ED75" s="265"/>
    </row>
    <row r="76" spans="21:134" ht="15" x14ac:dyDescent="0.25">
      <c r="U76" s="238" t="str">
        <f t="shared" si="2"/>
        <v/>
      </c>
      <c r="V76" s="265" t="s">
        <v>181</v>
      </c>
      <c r="W76" s="265" t="s">
        <v>181</v>
      </c>
      <c r="X76" s="265" t="s">
        <v>181</v>
      </c>
      <c r="Y76" s="265" t="s">
        <v>181</v>
      </c>
      <c r="Z76" s="265" t="s">
        <v>181</v>
      </c>
      <c r="AA76" s="265" t="s">
        <v>181</v>
      </c>
      <c r="AB76" s="265" t="s">
        <v>181</v>
      </c>
      <c r="AC76" s="265" t="s">
        <v>181</v>
      </c>
      <c r="AD76" s="265" t="s">
        <v>181</v>
      </c>
      <c r="AE76" s="265" t="s">
        <v>181</v>
      </c>
      <c r="AF76" s="265" t="s">
        <v>181</v>
      </c>
      <c r="AG76" s="265" t="s">
        <v>181</v>
      </c>
      <c r="AH76" s="265" t="s">
        <v>181</v>
      </c>
      <c r="AI76" s="265" t="s">
        <v>181</v>
      </c>
      <c r="AJ76" s="265" t="s">
        <v>181</v>
      </c>
      <c r="AK76" s="265" t="s">
        <v>181</v>
      </c>
      <c r="AL76" s="265" t="s">
        <v>181</v>
      </c>
      <c r="AM76" s="265" t="s">
        <v>181</v>
      </c>
      <c r="AN76" s="265" t="s">
        <v>181</v>
      </c>
      <c r="AO76" s="265" t="s">
        <v>181</v>
      </c>
      <c r="AP76" s="265" t="s">
        <v>181</v>
      </c>
      <c r="AQ76" s="265" t="s">
        <v>181</v>
      </c>
      <c r="AR76" s="265" t="s">
        <v>181</v>
      </c>
      <c r="AS76" s="265" t="s">
        <v>181</v>
      </c>
      <c r="AT76" s="265" t="s">
        <v>181</v>
      </c>
      <c r="AU76" s="265" t="s">
        <v>181</v>
      </c>
      <c r="AV76" s="265" t="s">
        <v>181</v>
      </c>
      <c r="AW76" s="265" t="s">
        <v>181</v>
      </c>
      <c r="AX76" s="265" t="s">
        <v>181</v>
      </c>
      <c r="AY76" s="265" t="s">
        <v>181</v>
      </c>
      <c r="AZ76" s="265" t="s">
        <v>181</v>
      </c>
      <c r="BA76" s="265" t="s">
        <v>181</v>
      </c>
      <c r="BB76" s="265" t="s">
        <v>181</v>
      </c>
      <c r="BC76" s="265"/>
      <c r="BD76" s="265"/>
      <c r="BE76" s="265"/>
      <c r="BF76" s="265"/>
      <c r="BG76" s="265"/>
      <c r="BH76" s="265"/>
      <c r="BI76" s="265"/>
      <c r="BJ76" s="265"/>
      <c r="BK76" s="265"/>
      <c r="BL76" s="265"/>
      <c r="BM76" s="265"/>
      <c r="BN76" s="265"/>
      <c r="BO76" s="265"/>
      <c r="BP76" s="265"/>
      <c r="BQ76" s="265"/>
      <c r="BR76" s="265"/>
      <c r="BS76" s="265"/>
      <c r="BT76" s="265"/>
      <c r="BU76" s="265"/>
      <c r="BV76" s="265"/>
      <c r="BW76" s="265"/>
      <c r="BX76" s="265"/>
      <c r="BY76" s="265"/>
      <c r="BZ76" s="265"/>
      <c r="CA76" s="265"/>
      <c r="CB76" s="265"/>
      <c r="CC76" s="265"/>
      <c r="CD76" s="265"/>
      <c r="CE76" s="265"/>
      <c r="CF76" s="265"/>
      <c r="CG76" s="265"/>
      <c r="CH76" s="265"/>
      <c r="CI76" s="265"/>
      <c r="CJ76" s="265"/>
      <c r="CK76" s="265"/>
      <c r="CL76" s="265"/>
      <c r="CM76" s="265"/>
      <c r="CN76" s="265"/>
      <c r="CO76" s="265"/>
      <c r="CP76" s="265"/>
      <c r="CQ76" s="265"/>
      <c r="CR76" s="265"/>
      <c r="CS76" s="265"/>
      <c r="CT76" s="265"/>
      <c r="CU76" s="265"/>
      <c r="CV76" s="265"/>
      <c r="CW76" s="265"/>
      <c r="CX76" s="265"/>
      <c r="CY76" s="265"/>
      <c r="CZ76" s="265"/>
      <c r="DA76" s="265"/>
      <c r="DB76" s="265"/>
      <c r="DC76" s="265"/>
      <c r="DD76" s="265"/>
      <c r="DE76" s="265"/>
      <c r="DF76" s="265"/>
      <c r="DG76" s="265"/>
      <c r="DH76" s="265"/>
      <c r="DI76" s="265"/>
      <c r="DJ76" s="265"/>
      <c r="DK76" s="265"/>
      <c r="DL76" s="265"/>
      <c r="DM76" s="265"/>
      <c r="DN76" s="265"/>
      <c r="DO76" s="265"/>
      <c r="DP76" s="265"/>
      <c r="DQ76" s="265"/>
      <c r="DR76" s="265"/>
      <c r="DS76" s="265"/>
      <c r="DT76" s="265"/>
      <c r="DU76" s="265"/>
      <c r="DV76" s="265"/>
      <c r="DW76" s="265"/>
      <c r="DX76" s="265"/>
      <c r="DY76" s="265"/>
      <c r="DZ76" s="265"/>
      <c r="EA76" s="265"/>
      <c r="EB76" s="265"/>
      <c r="EC76" s="265"/>
      <c r="ED76" s="265"/>
    </row>
    <row r="77" spans="21:134" ht="15" x14ac:dyDescent="0.25">
      <c r="U77" s="238" t="str">
        <f t="shared" si="2"/>
        <v/>
      </c>
      <c r="V77" s="265" t="s">
        <v>181</v>
      </c>
      <c r="W77" s="265" t="s">
        <v>181</v>
      </c>
      <c r="X77" s="265" t="s">
        <v>181</v>
      </c>
      <c r="Y77" s="265" t="s">
        <v>181</v>
      </c>
      <c r="Z77" s="265" t="s">
        <v>181</v>
      </c>
      <c r="AA77" s="265" t="s">
        <v>181</v>
      </c>
      <c r="AB77" s="265" t="s">
        <v>181</v>
      </c>
      <c r="AC77" s="265" t="s">
        <v>181</v>
      </c>
      <c r="AD77" s="265" t="s">
        <v>181</v>
      </c>
      <c r="AE77" s="265" t="s">
        <v>181</v>
      </c>
      <c r="AF77" s="265" t="s">
        <v>181</v>
      </c>
      <c r="AG77" s="265" t="s">
        <v>181</v>
      </c>
      <c r="AH77" s="265" t="s">
        <v>181</v>
      </c>
      <c r="AI77" s="265" t="s">
        <v>181</v>
      </c>
      <c r="AJ77" s="265" t="s">
        <v>181</v>
      </c>
      <c r="AK77" s="265" t="s">
        <v>181</v>
      </c>
      <c r="AL77" s="265" t="s">
        <v>181</v>
      </c>
      <c r="AM77" s="265" t="s">
        <v>181</v>
      </c>
      <c r="AN77" s="265" t="s">
        <v>181</v>
      </c>
      <c r="AO77" s="265" t="s">
        <v>181</v>
      </c>
      <c r="AP77" s="265" t="s">
        <v>181</v>
      </c>
      <c r="AQ77" s="265" t="s">
        <v>181</v>
      </c>
      <c r="AR77" s="265" t="s">
        <v>181</v>
      </c>
      <c r="AS77" s="265" t="s">
        <v>181</v>
      </c>
      <c r="AT77" s="265" t="s">
        <v>181</v>
      </c>
      <c r="AU77" s="265" t="s">
        <v>181</v>
      </c>
      <c r="AV77" s="265" t="s">
        <v>181</v>
      </c>
      <c r="AW77" s="265" t="s">
        <v>181</v>
      </c>
      <c r="AX77" s="265" t="s">
        <v>181</v>
      </c>
      <c r="AY77" s="265" t="s">
        <v>181</v>
      </c>
      <c r="AZ77" s="265" t="s">
        <v>181</v>
      </c>
      <c r="BA77" s="265" t="s">
        <v>181</v>
      </c>
      <c r="BB77" s="265" t="s">
        <v>181</v>
      </c>
      <c r="BC77" s="265"/>
      <c r="BD77" s="265"/>
      <c r="BE77" s="265"/>
      <c r="BF77" s="265"/>
      <c r="BG77" s="265"/>
      <c r="BH77" s="265"/>
      <c r="BI77" s="265"/>
      <c r="BJ77" s="265"/>
      <c r="BK77" s="265"/>
      <c r="BL77" s="265"/>
      <c r="BM77" s="265"/>
      <c r="BN77" s="265"/>
      <c r="BO77" s="265"/>
      <c r="BP77" s="265"/>
      <c r="BQ77" s="265"/>
      <c r="BR77" s="265"/>
      <c r="BS77" s="265"/>
      <c r="BT77" s="265"/>
      <c r="BU77" s="265"/>
      <c r="BV77" s="265"/>
      <c r="BW77" s="265"/>
      <c r="BX77" s="265"/>
      <c r="BY77" s="265"/>
      <c r="BZ77" s="265"/>
      <c r="CA77" s="265"/>
      <c r="CB77" s="265"/>
      <c r="CC77" s="265"/>
      <c r="CD77" s="265"/>
      <c r="CE77" s="265"/>
      <c r="CF77" s="265"/>
      <c r="CG77" s="265"/>
      <c r="CH77" s="265"/>
      <c r="CI77" s="265"/>
      <c r="CJ77" s="265"/>
      <c r="CK77" s="265"/>
      <c r="CL77" s="265"/>
      <c r="CM77" s="265"/>
      <c r="CN77" s="265"/>
      <c r="CO77" s="265"/>
      <c r="CP77" s="265"/>
      <c r="CQ77" s="265"/>
      <c r="CR77" s="265"/>
      <c r="CS77" s="265"/>
      <c r="CT77" s="265"/>
      <c r="CU77" s="265"/>
      <c r="CV77" s="265"/>
      <c r="CW77" s="265"/>
      <c r="CX77" s="265"/>
      <c r="CY77" s="265"/>
      <c r="CZ77" s="265"/>
      <c r="DA77" s="265"/>
      <c r="DB77" s="265"/>
      <c r="DC77" s="265"/>
      <c r="DD77" s="265"/>
      <c r="DE77" s="265"/>
      <c r="DF77" s="265"/>
      <c r="DG77" s="265"/>
      <c r="DH77" s="265"/>
      <c r="DI77" s="265"/>
      <c r="DJ77" s="265"/>
      <c r="DK77" s="265"/>
      <c r="DL77" s="265"/>
      <c r="DM77" s="265"/>
      <c r="DN77" s="265"/>
      <c r="DO77" s="265"/>
      <c r="DP77" s="265"/>
      <c r="DQ77" s="265"/>
      <c r="DR77" s="265"/>
      <c r="DS77" s="265"/>
      <c r="DT77" s="265"/>
      <c r="DU77" s="265"/>
      <c r="DV77" s="265"/>
      <c r="DW77" s="265"/>
      <c r="DX77" s="265"/>
      <c r="DY77" s="265"/>
      <c r="DZ77" s="265"/>
      <c r="EA77" s="265"/>
      <c r="EB77" s="265"/>
      <c r="EC77" s="265"/>
      <c r="ED77" s="265"/>
    </row>
    <row r="78" spans="21:134" ht="15" x14ac:dyDescent="0.25">
      <c r="U78" s="238" t="str">
        <f t="shared" si="2"/>
        <v/>
      </c>
      <c r="V78" s="265" t="s">
        <v>181</v>
      </c>
      <c r="W78" s="265" t="s">
        <v>181</v>
      </c>
      <c r="X78" s="265" t="s">
        <v>181</v>
      </c>
      <c r="Y78" s="265" t="s">
        <v>181</v>
      </c>
      <c r="Z78" s="265" t="s">
        <v>181</v>
      </c>
      <c r="AA78" s="265" t="s">
        <v>181</v>
      </c>
      <c r="AB78" s="265" t="s">
        <v>181</v>
      </c>
      <c r="AC78" s="265" t="s">
        <v>181</v>
      </c>
      <c r="AD78" s="265" t="s">
        <v>181</v>
      </c>
      <c r="AE78" s="265" t="s">
        <v>181</v>
      </c>
      <c r="AF78" s="265" t="s">
        <v>181</v>
      </c>
      <c r="AG78" s="265" t="s">
        <v>181</v>
      </c>
      <c r="AH78" s="265" t="s">
        <v>181</v>
      </c>
      <c r="AI78" s="265" t="s">
        <v>181</v>
      </c>
      <c r="AJ78" s="265" t="s">
        <v>181</v>
      </c>
      <c r="AK78" s="265" t="s">
        <v>181</v>
      </c>
      <c r="AL78" s="265" t="s">
        <v>181</v>
      </c>
      <c r="AM78" s="265" t="s">
        <v>181</v>
      </c>
      <c r="AN78" s="265" t="s">
        <v>181</v>
      </c>
      <c r="AO78" s="265" t="s">
        <v>181</v>
      </c>
      <c r="AP78" s="265" t="s">
        <v>181</v>
      </c>
      <c r="AQ78" s="265" t="s">
        <v>181</v>
      </c>
      <c r="AR78" s="265" t="s">
        <v>181</v>
      </c>
      <c r="AS78" s="265" t="s">
        <v>181</v>
      </c>
      <c r="AT78" s="265" t="s">
        <v>181</v>
      </c>
      <c r="AU78" s="265" t="s">
        <v>181</v>
      </c>
      <c r="AV78" s="265" t="s">
        <v>181</v>
      </c>
      <c r="AW78" s="265" t="s">
        <v>181</v>
      </c>
      <c r="AX78" s="265" t="s">
        <v>181</v>
      </c>
      <c r="AY78" s="265" t="s">
        <v>181</v>
      </c>
      <c r="AZ78" s="265" t="s">
        <v>181</v>
      </c>
      <c r="BA78" s="265" t="s">
        <v>181</v>
      </c>
      <c r="BB78" s="265" t="s">
        <v>181</v>
      </c>
      <c r="BC78" s="265"/>
      <c r="BD78" s="265"/>
      <c r="BE78" s="265"/>
      <c r="BF78" s="265"/>
      <c r="BG78" s="265"/>
      <c r="BH78" s="265"/>
      <c r="BI78" s="265"/>
      <c r="BJ78" s="265"/>
      <c r="BK78" s="265"/>
      <c r="BL78" s="265"/>
      <c r="BM78" s="265"/>
      <c r="BN78" s="265"/>
      <c r="BO78" s="265"/>
      <c r="BP78" s="265"/>
      <c r="BQ78" s="265"/>
      <c r="BR78" s="265"/>
      <c r="BS78" s="265"/>
      <c r="BT78" s="265"/>
      <c r="BU78" s="265"/>
      <c r="BV78" s="265"/>
      <c r="BW78" s="265"/>
      <c r="BX78" s="265"/>
      <c r="BY78" s="265"/>
      <c r="BZ78" s="265"/>
      <c r="CA78" s="265"/>
      <c r="CB78" s="265"/>
      <c r="CC78" s="265"/>
      <c r="CD78" s="265"/>
      <c r="CE78" s="265"/>
      <c r="CF78" s="265"/>
      <c r="CG78" s="265"/>
      <c r="CH78" s="265"/>
      <c r="CI78" s="265"/>
      <c r="CJ78" s="265"/>
      <c r="CK78" s="265"/>
      <c r="CL78" s="265"/>
      <c r="CM78" s="265"/>
      <c r="CN78" s="265"/>
      <c r="CO78" s="265"/>
      <c r="CP78" s="265"/>
      <c r="CQ78" s="265"/>
      <c r="CR78" s="265"/>
      <c r="CS78" s="265"/>
      <c r="CT78" s="265"/>
      <c r="CU78" s="265"/>
      <c r="CV78" s="265"/>
      <c r="CW78" s="265"/>
      <c r="CX78" s="265"/>
      <c r="CY78" s="265"/>
      <c r="CZ78" s="265"/>
      <c r="DA78" s="265"/>
      <c r="DB78" s="265"/>
      <c r="DC78" s="265"/>
      <c r="DD78" s="265"/>
      <c r="DE78" s="265"/>
      <c r="DF78" s="265"/>
      <c r="DG78" s="265"/>
      <c r="DH78" s="265"/>
      <c r="DI78" s="265"/>
      <c r="DJ78" s="265"/>
      <c r="DK78" s="265"/>
      <c r="DL78" s="265"/>
      <c r="DM78" s="265"/>
      <c r="DN78" s="265"/>
      <c r="DO78" s="265"/>
      <c r="DP78" s="265"/>
      <c r="DQ78" s="265"/>
      <c r="DR78" s="265"/>
      <c r="DS78" s="265"/>
      <c r="DT78" s="265"/>
      <c r="DU78" s="265"/>
      <c r="DV78" s="265"/>
      <c r="DW78" s="265"/>
      <c r="DX78" s="265"/>
      <c r="DY78" s="265"/>
      <c r="DZ78" s="265"/>
      <c r="EA78" s="265"/>
      <c r="EB78" s="265"/>
      <c r="EC78" s="265"/>
      <c r="ED78" s="265"/>
    </row>
    <row r="79" spans="21:134" ht="15" x14ac:dyDescent="0.25">
      <c r="U79" s="238" t="str">
        <f t="shared" si="2"/>
        <v/>
      </c>
      <c r="V79" s="265" t="s">
        <v>181</v>
      </c>
      <c r="W79" s="265" t="s">
        <v>181</v>
      </c>
      <c r="X79" s="265" t="s">
        <v>181</v>
      </c>
      <c r="Y79" s="265" t="s">
        <v>181</v>
      </c>
      <c r="Z79" s="265" t="s">
        <v>181</v>
      </c>
      <c r="AA79" s="265" t="s">
        <v>181</v>
      </c>
      <c r="AB79" s="265" t="s">
        <v>181</v>
      </c>
      <c r="AC79" s="265" t="s">
        <v>181</v>
      </c>
      <c r="AD79" s="265" t="s">
        <v>181</v>
      </c>
      <c r="AE79" s="265" t="s">
        <v>181</v>
      </c>
      <c r="AF79" s="265" t="s">
        <v>181</v>
      </c>
      <c r="AG79" s="265" t="s">
        <v>181</v>
      </c>
      <c r="AH79" s="265" t="s">
        <v>181</v>
      </c>
      <c r="AI79" s="265" t="s">
        <v>181</v>
      </c>
      <c r="AJ79" s="265" t="s">
        <v>181</v>
      </c>
      <c r="AK79" s="265" t="s">
        <v>181</v>
      </c>
      <c r="AL79" s="265" t="s">
        <v>181</v>
      </c>
      <c r="AM79" s="265" t="s">
        <v>181</v>
      </c>
      <c r="AN79" s="265" t="s">
        <v>181</v>
      </c>
      <c r="AO79" s="265" t="s">
        <v>181</v>
      </c>
      <c r="AP79" s="265" t="s">
        <v>181</v>
      </c>
      <c r="AQ79" s="265" t="s">
        <v>181</v>
      </c>
      <c r="AR79" s="265" t="s">
        <v>181</v>
      </c>
      <c r="AS79" s="265" t="s">
        <v>181</v>
      </c>
      <c r="AT79" s="265" t="s">
        <v>181</v>
      </c>
      <c r="AU79" s="265" t="s">
        <v>181</v>
      </c>
      <c r="AV79" s="265" t="s">
        <v>181</v>
      </c>
      <c r="AW79" s="265" t="s">
        <v>181</v>
      </c>
      <c r="AX79" s="265" t="s">
        <v>181</v>
      </c>
      <c r="AY79" s="265" t="s">
        <v>181</v>
      </c>
      <c r="AZ79" s="265" t="s">
        <v>181</v>
      </c>
      <c r="BA79" s="265" t="s">
        <v>181</v>
      </c>
      <c r="BB79" s="265" t="s">
        <v>181</v>
      </c>
      <c r="BC79" s="265"/>
      <c r="BD79" s="265"/>
      <c r="BE79" s="265"/>
      <c r="BF79" s="265"/>
      <c r="BG79" s="265"/>
      <c r="BH79" s="265"/>
      <c r="BI79" s="265"/>
      <c r="BJ79" s="265"/>
      <c r="BK79" s="265"/>
      <c r="BL79" s="265"/>
      <c r="BM79" s="265"/>
      <c r="BN79" s="265"/>
      <c r="BO79" s="265"/>
      <c r="BP79" s="265"/>
      <c r="BQ79" s="265"/>
      <c r="BR79" s="265"/>
      <c r="BS79" s="265"/>
      <c r="BT79" s="265"/>
      <c r="BU79" s="265"/>
      <c r="BV79" s="265"/>
      <c r="BW79" s="265"/>
      <c r="BX79" s="265"/>
      <c r="BY79" s="265"/>
      <c r="BZ79" s="265"/>
      <c r="CA79" s="265"/>
      <c r="CB79" s="265"/>
      <c r="CC79" s="265"/>
      <c r="CD79" s="265"/>
      <c r="CE79" s="265"/>
      <c r="CF79" s="265"/>
      <c r="CG79" s="265"/>
      <c r="CH79" s="265"/>
      <c r="CI79" s="265"/>
      <c r="CJ79" s="265"/>
      <c r="CK79" s="265"/>
      <c r="CL79" s="265"/>
      <c r="CM79" s="265"/>
      <c r="CN79" s="265"/>
      <c r="CO79" s="265"/>
      <c r="CP79" s="265"/>
      <c r="CQ79" s="265"/>
      <c r="CR79" s="265"/>
      <c r="CS79" s="265"/>
      <c r="CT79" s="265"/>
      <c r="CU79" s="265"/>
      <c r="CV79" s="265"/>
      <c r="CW79" s="265"/>
      <c r="CX79" s="265"/>
      <c r="CY79" s="265"/>
      <c r="CZ79" s="265"/>
      <c r="DA79" s="265"/>
      <c r="DB79" s="265"/>
      <c r="DC79" s="265"/>
      <c r="DD79" s="265"/>
      <c r="DE79" s="265"/>
      <c r="DF79" s="265"/>
      <c r="DG79" s="265"/>
      <c r="DH79" s="265"/>
      <c r="DI79" s="265"/>
      <c r="DJ79" s="265"/>
      <c r="DK79" s="265"/>
      <c r="DL79" s="265"/>
      <c r="DM79" s="265"/>
      <c r="DN79" s="265"/>
      <c r="DO79" s="265"/>
      <c r="DP79" s="265"/>
      <c r="DQ79" s="265"/>
      <c r="DR79" s="265"/>
      <c r="DS79" s="265"/>
      <c r="DT79" s="265"/>
      <c r="DU79" s="265"/>
      <c r="DV79" s="265"/>
      <c r="DW79" s="265"/>
      <c r="DX79" s="265"/>
      <c r="DY79" s="265"/>
      <c r="DZ79" s="265"/>
      <c r="EA79" s="265"/>
      <c r="EB79" s="265"/>
      <c r="EC79" s="265"/>
      <c r="ED79" s="265"/>
    </row>
    <row r="80" spans="21:134" ht="15" x14ac:dyDescent="0.25">
      <c r="U80" s="238" t="str">
        <f t="shared" si="2"/>
        <v/>
      </c>
      <c r="V80" s="265" t="s">
        <v>181</v>
      </c>
      <c r="W80" s="265" t="s">
        <v>181</v>
      </c>
      <c r="X80" s="265" t="s">
        <v>181</v>
      </c>
      <c r="Y80" s="265" t="s">
        <v>181</v>
      </c>
      <c r="Z80" s="265" t="s">
        <v>181</v>
      </c>
      <c r="AA80" s="265" t="s">
        <v>181</v>
      </c>
      <c r="AB80" s="265" t="s">
        <v>181</v>
      </c>
      <c r="AC80" s="265" t="s">
        <v>181</v>
      </c>
      <c r="AD80" s="265" t="s">
        <v>181</v>
      </c>
      <c r="AE80" s="265" t="s">
        <v>181</v>
      </c>
      <c r="AF80" s="265" t="s">
        <v>181</v>
      </c>
      <c r="AG80" s="265" t="s">
        <v>181</v>
      </c>
      <c r="AH80" s="265" t="s">
        <v>181</v>
      </c>
      <c r="AI80" s="265" t="s">
        <v>181</v>
      </c>
      <c r="AJ80" s="265" t="s">
        <v>181</v>
      </c>
      <c r="AK80" s="265" t="s">
        <v>181</v>
      </c>
      <c r="AL80" s="265" t="s">
        <v>181</v>
      </c>
      <c r="AM80" s="265" t="s">
        <v>181</v>
      </c>
      <c r="AN80" s="265" t="s">
        <v>181</v>
      </c>
      <c r="AO80" s="265" t="s">
        <v>181</v>
      </c>
      <c r="AP80" s="265" t="s">
        <v>181</v>
      </c>
      <c r="AQ80" s="265" t="s">
        <v>181</v>
      </c>
      <c r="AR80" s="265" t="s">
        <v>181</v>
      </c>
      <c r="AS80" s="265" t="s">
        <v>181</v>
      </c>
      <c r="AT80" s="265" t="s">
        <v>181</v>
      </c>
      <c r="AU80" s="265" t="s">
        <v>181</v>
      </c>
      <c r="AV80" s="265" t="s">
        <v>181</v>
      </c>
      <c r="AW80" s="265" t="s">
        <v>181</v>
      </c>
      <c r="AX80" s="265" t="s">
        <v>181</v>
      </c>
      <c r="AY80" s="265" t="s">
        <v>181</v>
      </c>
      <c r="AZ80" s="265" t="s">
        <v>181</v>
      </c>
      <c r="BA80" s="265" t="s">
        <v>181</v>
      </c>
      <c r="BB80" s="265" t="s">
        <v>181</v>
      </c>
      <c r="BC80" s="265"/>
      <c r="BD80" s="265"/>
      <c r="BE80" s="265"/>
      <c r="BF80" s="265"/>
      <c r="BG80" s="265"/>
      <c r="BH80" s="265"/>
      <c r="BI80" s="265"/>
      <c r="BJ80" s="265"/>
      <c r="BK80" s="265"/>
      <c r="BL80" s="265"/>
      <c r="BM80" s="265"/>
      <c r="BN80" s="265"/>
      <c r="BO80" s="265"/>
      <c r="BP80" s="265"/>
      <c r="BQ80" s="265"/>
      <c r="BR80" s="265"/>
      <c r="BS80" s="265"/>
      <c r="BT80" s="265"/>
      <c r="BU80" s="265"/>
      <c r="BV80" s="265"/>
      <c r="BW80" s="265"/>
      <c r="BX80" s="265"/>
      <c r="BY80" s="265"/>
      <c r="BZ80" s="265"/>
      <c r="CA80" s="265"/>
      <c r="CB80" s="265"/>
      <c r="CC80" s="265"/>
      <c r="CD80" s="265"/>
      <c r="CE80" s="265"/>
      <c r="CF80" s="265"/>
      <c r="CG80" s="265"/>
      <c r="CH80" s="265"/>
      <c r="CI80" s="265"/>
      <c r="CJ80" s="265"/>
      <c r="CK80" s="265"/>
      <c r="CL80" s="265"/>
      <c r="CM80" s="265"/>
      <c r="CN80" s="265"/>
      <c r="CO80" s="265"/>
      <c r="CP80" s="265"/>
      <c r="CQ80" s="265"/>
      <c r="CR80" s="265"/>
      <c r="CS80" s="265"/>
      <c r="CT80" s="265"/>
      <c r="CU80" s="265"/>
      <c r="CV80" s="265"/>
      <c r="CW80" s="265"/>
      <c r="CX80" s="265"/>
      <c r="CY80" s="265"/>
      <c r="CZ80" s="265"/>
      <c r="DA80" s="265"/>
      <c r="DB80" s="265"/>
      <c r="DC80" s="265"/>
      <c r="DD80" s="265"/>
      <c r="DE80" s="265"/>
      <c r="DF80" s="265"/>
      <c r="DG80" s="265"/>
      <c r="DH80" s="265"/>
      <c r="DI80" s="265"/>
      <c r="DJ80" s="265"/>
      <c r="DK80" s="265"/>
      <c r="DL80" s="265"/>
      <c r="DM80" s="265"/>
      <c r="DN80" s="265"/>
      <c r="DO80" s="265"/>
      <c r="DP80" s="265"/>
      <c r="DQ80" s="265"/>
      <c r="DR80" s="265"/>
      <c r="DS80" s="265"/>
      <c r="DT80" s="265"/>
      <c r="DU80" s="265"/>
      <c r="DV80" s="265"/>
      <c r="DW80" s="265"/>
      <c r="DX80" s="265"/>
      <c r="DY80" s="265"/>
      <c r="DZ80" s="265"/>
      <c r="EA80" s="265"/>
      <c r="EB80" s="265"/>
      <c r="EC80" s="265"/>
      <c r="ED80" s="265"/>
    </row>
    <row r="81" spans="1:134" ht="15" x14ac:dyDescent="0.25">
      <c r="U81" s="238" t="str">
        <f t="shared" si="2"/>
        <v/>
      </c>
      <c r="V81" s="265" t="s">
        <v>181</v>
      </c>
      <c r="W81" s="265" t="s">
        <v>181</v>
      </c>
      <c r="X81" s="265" t="s">
        <v>181</v>
      </c>
      <c r="Y81" s="265" t="s">
        <v>181</v>
      </c>
      <c r="Z81" s="265" t="s">
        <v>181</v>
      </c>
      <c r="AA81" s="265" t="s">
        <v>181</v>
      </c>
      <c r="AB81" s="265" t="s">
        <v>181</v>
      </c>
      <c r="AC81" s="265" t="s">
        <v>181</v>
      </c>
      <c r="AD81" s="265" t="s">
        <v>181</v>
      </c>
      <c r="AE81" s="265" t="s">
        <v>181</v>
      </c>
      <c r="AF81" s="265" t="s">
        <v>181</v>
      </c>
      <c r="AG81" s="265" t="s">
        <v>181</v>
      </c>
      <c r="AH81" s="265" t="s">
        <v>181</v>
      </c>
      <c r="AI81" s="265" t="s">
        <v>181</v>
      </c>
      <c r="AJ81" s="265" t="s">
        <v>181</v>
      </c>
      <c r="AK81" s="265" t="s">
        <v>181</v>
      </c>
      <c r="AL81" s="265" t="s">
        <v>181</v>
      </c>
      <c r="AM81" s="265" t="s">
        <v>181</v>
      </c>
      <c r="AN81" s="265" t="s">
        <v>181</v>
      </c>
      <c r="AO81" s="265" t="s">
        <v>181</v>
      </c>
      <c r="AP81" s="265" t="s">
        <v>181</v>
      </c>
      <c r="AQ81" s="265" t="s">
        <v>181</v>
      </c>
      <c r="AR81" s="265" t="s">
        <v>181</v>
      </c>
      <c r="AS81" s="265" t="s">
        <v>181</v>
      </c>
      <c r="AT81" s="265" t="s">
        <v>181</v>
      </c>
      <c r="AU81" s="265" t="s">
        <v>181</v>
      </c>
      <c r="AV81" s="265" t="s">
        <v>181</v>
      </c>
      <c r="AW81" s="265" t="s">
        <v>181</v>
      </c>
      <c r="AX81" s="265" t="s">
        <v>181</v>
      </c>
      <c r="AY81" s="265" t="s">
        <v>181</v>
      </c>
      <c r="AZ81" s="265" t="s">
        <v>181</v>
      </c>
      <c r="BA81" s="265" t="s">
        <v>181</v>
      </c>
      <c r="BB81" s="265" t="s">
        <v>181</v>
      </c>
      <c r="BC81" s="265"/>
      <c r="BD81" s="265"/>
      <c r="BE81" s="265"/>
      <c r="BF81" s="265"/>
      <c r="BG81" s="265"/>
      <c r="BH81" s="265"/>
      <c r="BI81" s="265"/>
      <c r="BJ81" s="265"/>
      <c r="BK81" s="265"/>
      <c r="BL81" s="265"/>
      <c r="BM81" s="265"/>
      <c r="BN81" s="265"/>
      <c r="BO81" s="265"/>
      <c r="BP81" s="265"/>
      <c r="BQ81" s="265"/>
      <c r="BR81" s="265"/>
      <c r="BS81" s="265"/>
      <c r="BT81" s="265"/>
      <c r="BU81" s="265"/>
      <c r="BV81" s="265"/>
      <c r="BW81" s="265"/>
      <c r="BX81" s="265"/>
      <c r="BY81" s="265"/>
      <c r="BZ81" s="265"/>
      <c r="CA81" s="265"/>
      <c r="CB81" s="265"/>
      <c r="CC81" s="265"/>
      <c r="CD81" s="265"/>
      <c r="CE81" s="265"/>
      <c r="CF81" s="265"/>
      <c r="CG81" s="265"/>
      <c r="CH81" s="265"/>
      <c r="CI81" s="265"/>
      <c r="CJ81" s="265"/>
      <c r="CK81" s="265"/>
      <c r="CL81" s="265"/>
      <c r="CM81" s="265"/>
      <c r="CN81" s="265"/>
      <c r="CO81" s="265"/>
      <c r="CP81" s="265"/>
      <c r="CQ81" s="265"/>
      <c r="CR81" s="265"/>
      <c r="CS81" s="265"/>
      <c r="CT81" s="265"/>
      <c r="CU81" s="265"/>
      <c r="CV81" s="265"/>
      <c r="CW81" s="265"/>
      <c r="CX81" s="265"/>
      <c r="CY81" s="265"/>
      <c r="CZ81" s="265"/>
      <c r="DA81" s="265"/>
      <c r="DB81" s="265"/>
      <c r="DC81" s="265"/>
      <c r="DD81" s="265"/>
      <c r="DE81" s="265"/>
      <c r="DF81" s="265"/>
      <c r="DG81" s="265"/>
      <c r="DH81" s="265"/>
      <c r="DI81" s="265"/>
      <c r="DJ81" s="265"/>
      <c r="DK81" s="265"/>
      <c r="DL81" s="265"/>
      <c r="DM81" s="265"/>
      <c r="DN81" s="265"/>
      <c r="DO81" s="265"/>
      <c r="DP81" s="265"/>
      <c r="DQ81" s="265"/>
      <c r="DR81" s="265"/>
      <c r="DS81" s="265"/>
      <c r="DT81" s="265"/>
      <c r="DU81" s="265"/>
      <c r="DV81" s="265"/>
      <c r="DW81" s="265"/>
      <c r="DX81" s="265"/>
      <c r="DY81" s="265"/>
      <c r="DZ81" s="265"/>
      <c r="EA81" s="265"/>
      <c r="EB81" s="265"/>
      <c r="EC81" s="265"/>
      <c r="ED81" s="265"/>
    </row>
    <row r="82" spans="1:134" ht="15" x14ac:dyDescent="0.25">
      <c r="U82" s="238" t="str">
        <f t="shared" si="2"/>
        <v/>
      </c>
      <c r="V82" s="265" t="s">
        <v>181</v>
      </c>
      <c r="W82" s="265" t="s">
        <v>181</v>
      </c>
      <c r="X82" s="265" t="s">
        <v>181</v>
      </c>
      <c r="Y82" s="265" t="s">
        <v>181</v>
      </c>
      <c r="Z82" s="265" t="s">
        <v>181</v>
      </c>
      <c r="AA82" s="265" t="s">
        <v>181</v>
      </c>
      <c r="AB82" s="265" t="s">
        <v>181</v>
      </c>
      <c r="AC82" s="265" t="s">
        <v>181</v>
      </c>
      <c r="AD82" s="265" t="s">
        <v>181</v>
      </c>
      <c r="AE82" s="265" t="s">
        <v>181</v>
      </c>
      <c r="AF82" s="265" t="s">
        <v>181</v>
      </c>
      <c r="AG82" s="265" t="s">
        <v>181</v>
      </c>
      <c r="AH82" s="265" t="s">
        <v>181</v>
      </c>
      <c r="AI82" s="265" t="s">
        <v>181</v>
      </c>
      <c r="AJ82" s="265" t="s">
        <v>181</v>
      </c>
      <c r="AK82" s="265" t="s">
        <v>181</v>
      </c>
      <c r="AL82" s="265" t="s">
        <v>181</v>
      </c>
      <c r="AM82" s="265" t="s">
        <v>181</v>
      </c>
      <c r="AN82" s="265" t="s">
        <v>181</v>
      </c>
      <c r="AO82" s="265" t="s">
        <v>181</v>
      </c>
      <c r="AP82" s="265" t="s">
        <v>181</v>
      </c>
      <c r="AQ82" s="265" t="s">
        <v>181</v>
      </c>
      <c r="AR82" s="265" t="s">
        <v>181</v>
      </c>
      <c r="AS82" s="265" t="s">
        <v>181</v>
      </c>
      <c r="AT82" s="265" t="s">
        <v>181</v>
      </c>
      <c r="AU82" s="265" t="s">
        <v>181</v>
      </c>
      <c r="AV82" s="265" t="s">
        <v>181</v>
      </c>
      <c r="AW82" s="265" t="s">
        <v>181</v>
      </c>
      <c r="AX82" s="265" t="s">
        <v>181</v>
      </c>
      <c r="AY82" s="265" t="s">
        <v>181</v>
      </c>
      <c r="AZ82" s="265" t="s">
        <v>181</v>
      </c>
      <c r="BA82" s="265" t="s">
        <v>181</v>
      </c>
      <c r="BB82" s="265" t="s">
        <v>181</v>
      </c>
      <c r="BC82" s="265"/>
      <c r="BD82" s="265"/>
      <c r="BE82" s="265"/>
      <c r="BF82" s="265"/>
      <c r="BG82" s="265"/>
      <c r="BH82" s="265"/>
      <c r="BI82" s="265"/>
      <c r="BJ82" s="265"/>
      <c r="BK82" s="265"/>
      <c r="BL82" s="265"/>
      <c r="BM82" s="265"/>
      <c r="BN82" s="265"/>
      <c r="BO82" s="265"/>
      <c r="BP82" s="265"/>
      <c r="BQ82" s="265"/>
      <c r="BR82" s="265"/>
      <c r="BS82" s="265"/>
      <c r="BT82" s="265"/>
      <c r="BU82" s="265"/>
      <c r="BV82" s="265"/>
      <c r="BW82" s="265"/>
      <c r="BX82" s="265"/>
      <c r="BY82" s="265"/>
      <c r="BZ82" s="265"/>
      <c r="CA82" s="265"/>
      <c r="CB82" s="265"/>
      <c r="CC82" s="265"/>
      <c r="CD82" s="265"/>
      <c r="CE82" s="265"/>
      <c r="CF82" s="265"/>
      <c r="CG82" s="265"/>
      <c r="CH82" s="265"/>
      <c r="CI82" s="265"/>
      <c r="CJ82" s="265"/>
      <c r="CK82" s="265"/>
      <c r="CL82" s="265"/>
      <c r="CM82" s="265"/>
      <c r="CN82" s="265"/>
      <c r="CO82" s="265"/>
      <c r="CP82" s="265"/>
      <c r="CQ82" s="265"/>
      <c r="CR82" s="265"/>
      <c r="CS82" s="265"/>
      <c r="CT82" s="265"/>
      <c r="CU82" s="265"/>
      <c r="CV82" s="265"/>
      <c r="CW82" s="265"/>
      <c r="CX82" s="265"/>
      <c r="CY82" s="265"/>
      <c r="CZ82" s="265"/>
      <c r="DA82" s="265"/>
      <c r="DB82" s="265"/>
      <c r="DC82" s="265"/>
      <c r="DD82" s="265"/>
      <c r="DE82" s="265"/>
      <c r="DF82" s="265"/>
      <c r="DG82" s="265"/>
      <c r="DH82" s="265"/>
      <c r="DI82" s="265"/>
      <c r="DJ82" s="265"/>
      <c r="DK82" s="265"/>
      <c r="DL82" s="265"/>
      <c r="DM82" s="265"/>
      <c r="DN82" s="265"/>
      <c r="DO82" s="265"/>
      <c r="DP82" s="265"/>
      <c r="DQ82" s="265"/>
      <c r="DR82" s="265"/>
      <c r="DS82" s="265"/>
      <c r="DT82" s="265"/>
      <c r="DU82" s="265"/>
      <c r="DV82" s="265"/>
      <c r="DW82" s="265"/>
      <c r="DX82" s="265"/>
      <c r="DY82" s="265"/>
      <c r="DZ82" s="265"/>
      <c r="EA82" s="265"/>
      <c r="EB82" s="265"/>
      <c r="EC82" s="265"/>
      <c r="ED82" s="265"/>
    </row>
    <row r="83" spans="1:134" ht="15" x14ac:dyDescent="0.25">
      <c r="U83" s="238" t="str">
        <f t="shared" si="2"/>
        <v/>
      </c>
      <c r="V83" s="265" t="s">
        <v>181</v>
      </c>
      <c r="W83" s="265" t="s">
        <v>181</v>
      </c>
      <c r="X83" s="265" t="s">
        <v>181</v>
      </c>
      <c r="Y83" s="265" t="s">
        <v>181</v>
      </c>
      <c r="Z83" s="265" t="s">
        <v>181</v>
      </c>
      <c r="AA83" s="265" t="s">
        <v>181</v>
      </c>
      <c r="AB83" s="265" t="s">
        <v>181</v>
      </c>
      <c r="AC83" s="265" t="s">
        <v>181</v>
      </c>
      <c r="AD83" s="265" t="s">
        <v>181</v>
      </c>
      <c r="AE83" s="265" t="s">
        <v>181</v>
      </c>
      <c r="AF83" s="265" t="s">
        <v>181</v>
      </c>
      <c r="AG83" s="265" t="s">
        <v>181</v>
      </c>
      <c r="AH83" s="265" t="s">
        <v>181</v>
      </c>
      <c r="AI83" s="265" t="s">
        <v>181</v>
      </c>
      <c r="AJ83" s="265" t="s">
        <v>181</v>
      </c>
      <c r="AK83" s="265" t="s">
        <v>181</v>
      </c>
      <c r="AL83" s="265" t="s">
        <v>181</v>
      </c>
      <c r="AM83" s="265" t="s">
        <v>181</v>
      </c>
      <c r="AN83" s="265" t="s">
        <v>181</v>
      </c>
      <c r="AO83" s="265" t="s">
        <v>181</v>
      </c>
      <c r="AP83" s="265" t="s">
        <v>181</v>
      </c>
      <c r="AQ83" s="265" t="s">
        <v>181</v>
      </c>
      <c r="AR83" s="265" t="s">
        <v>181</v>
      </c>
      <c r="AS83" s="265" t="s">
        <v>181</v>
      </c>
      <c r="AT83" s="265" t="s">
        <v>181</v>
      </c>
      <c r="AU83" s="265" t="s">
        <v>181</v>
      </c>
      <c r="AV83" s="265" t="s">
        <v>181</v>
      </c>
      <c r="AW83" s="265" t="s">
        <v>181</v>
      </c>
      <c r="AX83" s="265" t="s">
        <v>181</v>
      </c>
      <c r="AY83" s="265" t="s">
        <v>181</v>
      </c>
      <c r="AZ83" s="265" t="s">
        <v>181</v>
      </c>
      <c r="BA83" s="265" t="s">
        <v>181</v>
      </c>
      <c r="BB83" s="265" t="s">
        <v>181</v>
      </c>
      <c r="BC83" s="265"/>
      <c r="BD83" s="265"/>
      <c r="BE83" s="265"/>
      <c r="BF83" s="265"/>
      <c r="BG83" s="265"/>
      <c r="BH83" s="265"/>
      <c r="BI83" s="265"/>
      <c r="BJ83" s="265"/>
      <c r="BK83" s="265"/>
      <c r="BL83" s="265"/>
      <c r="BM83" s="265"/>
      <c r="BN83" s="265"/>
      <c r="BO83" s="265"/>
      <c r="BP83" s="265"/>
      <c r="BQ83" s="265"/>
      <c r="BR83" s="265"/>
      <c r="BS83" s="265"/>
      <c r="BT83" s="265"/>
      <c r="BU83" s="265"/>
      <c r="BV83" s="265"/>
      <c r="BW83" s="265"/>
      <c r="BX83" s="265"/>
      <c r="BY83" s="265"/>
      <c r="BZ83" s="265"/>
      <c r="CA83" s="265"/>
      <c r="CB83" s="265"/>
      <c r="CC83" s="265"/>
      <c r="CD83" s="265"/>
      <c r="CE83" s="265"/>
      <c r="CF83" s="265"/>
      <c r="CG83" s="265"/>
      <c r="CH83" s="265"/>
      <c r="CI83" s="265"/>
      <c r="CJ83" s="265"/>
      <c r="CK83" s="265"/>
      <c r="CL83" s="265"/>
      <c r="CM83" s="265"/>
      <c r="CN83" s="265"/>
      <c r="CO83" s="265"/>
      <c r="CP83" s="265"/>
      <c r="CQ83" s="265"/>
      <c r="CR83" s="265"/>
      <c r="CS83" s="265"/>
      <c r="CT83" s="265"/>
      <c r="CU83" s="265"/>
      <c r="CV83" s="265"/>
      <c r="CW83" s="265"/>
      <c r="CX83" s="265"/>
      <c r="CY83" s="265"/>
      <c r="CZ83" s="265"/>
      <c r="DA83" s="265"/>
      <c r="DB83" s="265"/>
      <c r="DC83" s="265"/>
      <c r="DD83" s="265"/>
      <c r="DE83" s="265"/>
      <c r="DF83" s="265"/>
      <c r="DG83" s="265"/>
      <c r="DH83" s="265"/>
      <c r="DI83" s="265"/>
      <c r="DJ83" s="265"/>
      <c r="DK83" s="265"/>
      <c r="DL83" s="265"/>
      <c r="DM83" s="265"/>
      <c r="DN83" s="265"/>
      <c r="DO83" s="265"/>
      <c r="DP83" s="265"/>
      <c r="DQ83" s="265"/>
      <c r="DR83" s="265"/>
      <c r="DS83" s="265"/>
      <c r="DT83" s="265"/>
      <c r="DU83" s="265"/>
      <c r="DV83" s="265"/>
      <c r="DW83" s="265"/>
      <c r="DX83" s="265"/>
      <c r="DY83" s="265"/>
      <c r="DZ83" s="265"/>
      <c r="EA83" s="265"/>
      <c r="EB83" s="265"/>
      <c r="EC83" s="265"/>
      <c r="ED83" s="265"/>
    </row>
    <row r="84" spans="1:134" ht="15" x14ac:dyDescent="0.25">
      <c r="U84" s="238" t="str">
        <f t="shared" si="2"/>
        <v/>
      </c>
      <c r="V84" s="265" t="s">
        <v>181</v>
      </c>
      <c r="W84" s="265" t="s">
        <v>181</v>
      </c>
      <c r="X84" s="265" t="s">
        <v>181</v>
      </c>
      <c r="Y84" s="265" t="s">
        <v>181</v>
      </c>
      <c r="Z84" s="265" t="s">
        <v>181</v>
      </c>
      <c r="AA84" s="265" t="s">
        <v>181</v>
      </c>
      <c r="AB84" s="265" t="s">
        <v>181</v>
      </c>
      <c r="AC84" s="265" t="s">
        <v>181</v>
      </c>
      <c r="AD84" s="265" t="s">
        <v>181</v>
      </c>
      <c r="AE84" s="265" t="s">
        <v>181</v>
      </c>
      <c r="AF84" s="265" t="s">
        <v>181</v>
      </c>
      <c r="AG84" s="265" t="s">
        <v>181</v>
      </c>
      <c r="AH84" s="265" t="s">
        <v>181</v>
      </c>
      <c r="AI84" s="265" t="s">
        <v>181</v>
      </c>
      <c r="AJ84" s="265" t="s">
        <v>181</v>
      </c>
      <c r="AK84" s="265" t="s">
        <v>181</v>
      </c>
      <c r="AL84" s="265" t="s">
        <v>181</v>
      </c>
      <c r="AM84" s="265" t="s">
        <v>181</v>
      </c>
      <c r="AN84" s="265" t="s">
        <v>181</v>
      </c>
      <c r="AO84" s="265" t="s">
        <v>181</v>
      </c>
      <c r="AP84" s="265" t="s">
        <v>181</v>
      </c>
      <c r="AQ84" s="265" t="s">
        <v>181</v>
      </c>
      <c r="AR84" s="265" t="s">
        <v>181</v>
      </c>
      <c r="AS84" s="265" t="s">
        <v>181</v>
      </c>
      <c r="AT84" s="265" t="s">
        <v>181</v>
      </c>
      <c r="AU84" s="265" t="s">
        <v>181</v>
      </c>
      <c r="AV84" s="265" t="s">
        <v>181</v>
      </c>
      <c r="AW84" s="265" t="s">
        <v>181</v>
      </c>
      <c r="AX84" s="265" t="s">
        <v>181</v>
      </c>
      <c r="AY84" s="265" t="s">
        <v>181</v>
      </c>
      <c r="AZ84" s="265" t="s">
        <v>181</v>
      </c>
      <c r="BA84" s="265" t="s">
        <v>181</v>
      </c>
      <c r="BB84" s="265" t="s">
        <v>181</v>
      </c>
      <c r="BC84" s="265"/>
      <c r="BD84" s="265"/>
      <c r="BE84" s="265"/>
      <c r="BF84" s="265"/>
      <c r="BG84" s="265"/>
      <c r="BH84" s="265"/>
      <c r="BI84" s="265"/>
      <c r="BJ84" s="265"/>
      <c r="BK84" s="265"/>
      <c r="BL84" s="265"/>
      <c r="BM84" s="265"/>
      <c r="BN84" s="265"/>
      <c r="BO84" s="265"/>
      <c r="BP84" s="265"/>
      <c r="BQ84" s="265"/>
      <c r="BR84" s="265"/>
      <c r="BS84" s="265"/>
      <c r="BT84" s="265"/>
      <c r="BU84" s="265"/>
      <c r="BV84" s="265"/>
      <c r="BW84" s="265"/>
      <c r="BX84" s="265"/>
      <c r="BY84" s="265"/>
      <c r="BZ84" s="265"/>
      <c r="CA84" s="265"/>
      <c r="CB84" s="265"/>
      <c r="CC84" s="265"/>
      <c r="CD84" s="265"/>
      <c r="CE84" s="265"/>
      <c r="CF84" s="265"/>
      <c r="CG84" s="265"/>
      <c r="CH84" s="265"/>
      <c r="CI84" s="265"/>
      <c r="CJ84" s="265"/>
      <c r="CK84" s="265"/>
      <c r="CL84" s="265"/>
      <c r="CM84" s="265"/>
      <c r="CN84" s="265"/>
      <c r="CO84" s="265"/>
      <c r="CP84" s="265"/>
      <c r="CQ84" s="265"/>
      <c r="CR84" s="265"/>
      <c r="CS84" s="265"/>
      <c r="CT84" s="265"/>
      <c r="CU84" s="265"/>
      <c r="CV84" s="265"/>
      <c r="CW84" s="265"/>
      <c r="CX84" s="265"/>
      <c r="CY84" s="265"/>
      <c r="CZ84" s="265"/>
      <c r="DA84" s="265"/>
      <c r="DB84" s="265"/>
      <c r="DC84" s="265"/>
      <c r="DD84" s="265"/>
      <c r="DE84" s="265"/>
      <c r="DF84" s="265"/>
      <c r="DG84" s="265"/>
      <c r="DH84" s="265"/>
      <c r="DI84" s="265"/>
      <c r="DJ84" s="265"/>
      <c r="DK84" s="265"/>
      <c r="DL84" s="265"/>
      <c r="DM84" s="265"/>
      <c r="DN84" s="265"/>
      <c r="DO84" s="265"/>
      <c r="DP84" s="265"/>
      <c r="DQ84" s="265"/>
      <c r="DR84" s="265"/>
      <c r="DS84" s="265"/>
      <c r="DT84" s="265"/>
      <c r="DU84" s="265"/>
      <c r="DV84" s="265"/>
      <c r="DW84" s="265"/>
      <c r="DX84" s="265"/>
      <c r="DY84" s="265"/>
      <c r="DZ84" s="265"/>
      <c r="EA84" s="265"/>
      <c r="EB84" s="265"/>
      <c r="EC84" s="265"/>
      <c r="ED84" s="265"/>
    </row>
    <row r="85" spans="1:134" ht="15" x14ac:dyDescent="0.25">
      <c r="A85" s="245">
        <v>0</v>
      </c>
      <c r="U85" s="238" t="str">
        <f t="shared" si="2"/>
        <v/>
      </c>
      <c r="V85" s="265" t="s">
        <v>181</v>
      </c>
      <c r="W85" s="265" t="s">
        <v>181</v>
      </c>
      <c r="X85" s="265" t="s">
        <v>181</v>
      </c>
      <c r="Y85" s="265" t="s">
        <v>181</v>
      </c>
      <c r="Z85" s="265" t="s">
        <v>181</v>
      </c>
      <c r="AA85" s="265" t="s">
        <v>181</v>
      </c>
      <c r="AB85" s="265" t="s">
        <v>181</v>
      </c>
      <c r="AC85" s="265" t="s">
        <v>181</v>
      </c>
      <c r="AD85" s="265" t="s">
        <v>181</v>
      </c>
      <c r="AE85" s="265" t="s">
        <v>181</v>
      </c>
      <c r="AF85" s="265" t="s">
        <v>181</v>
      </c>
      <c r="AG85" s="265" t="s">
        <v>181</v>
      </c>
      <c r="AH85" s="265" t="s">
        <v>181</v>
      </c>
      <c r="AI85" s="265" t="s">
        <v>181</v>
      </c>
      <c r="AJ85" s="265" t="s">
        <v>181</v>
      </c>
      <c r="AK85" s="265" t="s">
        <v>181</v>
      </c>
      <c r="AL85" s="265" t="s">
        <v>181</v>
      </c>
      <c r="AM85" s="265" t="s">
        <v>181</v>
      </c>
      <c r="AN85" s="265" t="s">
        <v>181</v>
      </c>
      <c r="AO85" s="265" t="s">
        <v>181</v>
      </c>
      <c r="AP85" s="265" t="s">
        <v>181</v>
      </c>
      <c r="AQ85" s="265" t="s">
        <v>181</v>
      </c>
      <c r="AR85" s="265" t="s">
        <v>181</v>
      </c>
      <c r="AS85" s="265" t="s">
        <v>181</v>
      </c>
      <c r="AT85" s="265" t="s">
        <v>181</v>
      </c>
      <c r="AU85" s="265" t="s">
        <v>181</v>
      </c>
      <c r="AV85" s="265" t="s">
        <v>181</v>
      </c>
      <c r="AW85" s="265" t="s">
        <v>181</v>
      </c>
      <c r="AX85" s="265" t="s">
        <v>181</v>
      </c>
      <c r="AY85" s="265" t="s">
        <v>181</v>
      </c>
      <c r="AZ85" s="265" t="s">
        <v>181</v>
      </c>
      <c r="BA85" s="265" t="s">
        <v>181</v>
      </c>
      <c r="BB85" s="265" t="s">
        <v>181</v>
      </c>
      <c r="BC85" s="265"/>
      <c r="BD85" s="265"/>
      <c r="BE85" s="265"/>
      <c r="BF85" s="265"/>
      <c r="BG85" s="265"/>
      <c r="BH85" s="265"/>
      <c r="BI85" s="265"/>
      <c r="BJ85" s="265"/>
      <c r="BK85" s="265"/>
      <c r="BL85" s="265"/>
      <c r="BM85" s="265"/>
      <c r="BN85" s="265"/>
      <c r="BO85" s="265"/>
      <c r="BP85" s="265"/>
      <c r="BQ85" s="265"/>
      <c r="BR85" s="265"/>
      <c r="BS85" s="265"/>
      <c r="BT85" s="265"/>
      <c r="BU85" s="265"/>
      <c r="BV85" s="265"/>
      <c r="BW85" s="265"/>
      <c r="BX85" s="265"/>
      <c r="BY85" s="265"/>
      <c r="BZ85" s="265"/>
      <c r="CA85" s="265"/>
      <c r="CB85" s="265"/>
      <c r="CC85" s="265"/>
      <c r="CD85" s="265"/>
      <c r="CE85" s="265"/>
      <c r="CF85" s="265"/>
      <c r="CG85" s="265"/>
      <c r="CH85" s="265"/>
      <c r="CI85" s="265"/>
      <c r="CJ85" s="265"/>
      <c r="CK85" s="265"/>
      <c r="CL85" s="265"/>
      <c r="CM85" s="265"/>
      <c r="CN85" s="265"/>
      <c r="CO85" s="265"/>
      <c r="CP85" s="265"/>
      <c r="CQ85" s="265"/>
      <c r="CR85" s="265"/>
      <c r="CS85" s="265"/>
      <c r="CT85" s="265"/>
      <c r="CU85" s="265"/>
      <c r="CV85" s="265"/>
      <c r="CW85" s="265"/>
      <c r="CX85" s="265"/>
      <c r="CY85" s="265"/>
      <c r="CZ85" s="265"/>
      <c r="DA85" s="265"/>
      <c r="DB85" s="265"/>
      <c r="DC85" s="265"/>
      <c r="DD85" s="265"/>
      <c r="DE85" s="265"/>
      <c r="DF85" s="265"/>
      <c r="DG85" s="265"/>
      <c r="DH85" s="265"/>
      <c r="DI85" s="265"/>
      <c r="DJ85" s="265"/>
      <c r="DK85" s="265"/>
      <c r="DL85" s="265"/>
      <c r="DM85" s="265"/>
      <c r="DN85" s="265"/>
      <c r="DO85" s="265"/>
      <c r="DP85" s="265"/>
      <c r="DQ85" s="265"/>
      <c r="DR85" s="265"/>
      <c r="DS85" s="265"/>
      <c r="DT85" s="265"/>
      <c r="DU85" s="265"/>
      <c r="DV85" s="265"/>
      <c r="DW85" s="265"/>
      <c r="DX85" s="265"/>
      <c r="DY85" s="265"/>
      <c r="DZ85" s="265"/>
      <c r="EA85" s="265"/>
      <c r="EB85" s="265"/>
      <c r="EC85" s="265"/>
      <c r="ED85" s="265"/>
    </row>
    <row r="86" spans="1:134" ht="15" x14ac:dyDescent="0.25">
      <c r="U86" s="238" t="str">
        <f t="shared" si="2"/>
        <v/>
      </c>
      <c r="V86" s="265" t="s">
        <v>181</v>
      </c>
      <c r="W86" s="265" t="s">
        <v>181</v>
      </c>
      <c r="X86" s="265" t="s">
        <v>181</v>
      </c>
      <c r="Y86" s="265" t="s">
        <v>181</v>
      </c>
      <c r="Z86" s="265" t="s">
        <v>181</v>
      </c>
      <c r="AA86" s="265" t="s">
        <v>181</v>
      </c>
      <c r="AB86" s="265" t="s">
        <v>181</v>
      </c>
      <c r="AC86" s="265" t="s">
        <v>181</v>
      </c>
      <c r="AD86" s="265" t="s">
        <v>181</v>
      </c>
      <c r="AE86" s="265" t="s">
        <v>181</v>
      </c>
      <c r="AF86" s="265" t="s">
        <v>181</v>
      </c>
      <c r="AG86" s="265" t="s">
        <v>181</v>
      </c>
      <c r="AH86" s="265" t="s">
        <v>181</v>
      </c>
      <c r="AI86" s="265" t="s">
        <v>181</v>
      </c>
      <c r="AJ86" s="265" t="s">
        <v>181</v>
      </c>
      <c r="AK86" s="265" t="s">
        <v>181</v>
      </c>
      <c r="AL86" s="265" t="s">
        <v>181</v>
      </c>
      <c r="AM86" s="265" t="s">
        <v>181</v>
      </c>
      <c r="AN86" s="265" t="s">
        <v>181</v>
      </c>
      <c r="AO86" s="265" t="s">
        <v>181</v>
      </c>
      <c r="AP86" s="265" t="s">
        <v>181</v>
      </c>
      <c r="AQ86" s="265" t="s">
        <v>181</v>
      </c>
      <c r="AR86" s="265" t="s">
        <v>181</v>
      </c>
      <c r="AS86" s="265" t="s">
        <v>181</v>
      </c>
      <c r="AT86" s="265" t="s">
        <v>181</v>
      </c>
      <c r="AU86" s="265" t="s">
        <v>181</v>
      </c>
      <c r="AV86" s="265" t="s">
        <v>181</v>
      </c>
      <c r="AW86" s="265" t="s">
        <v>181</v>
      </c>
      <c r="AX86" s="265" t="s">
        <v>181</v>
      </c>
      <c r="AY86" s="265" t="s">
        <v>181</v>
      </c>
      <c r="AZ86" s="265" t="s">
        <v>181</v>
      </c>
      <c r="BA86" s="265" t="s">
        <v>181</v>
      </c>
      <c r="BB86" s="265" t="s">
        <v>181</v>
      </c>
      <c r="BC86" s="265"/>
      <c r="BD86" s="265"/>
      <c r="BE86" s="265"/>
      <c r="BF86" s="265"/>
      <c r="BG86" s="265"/>
      <c r="BH86" s="265"/>
      <c r="BI86" s="265"/>
      <c r="BJ86" s="265"/>
      <c r="BK86" s="265"/>
      <c r="BL86" s="265"/>
      <c r="BM86" s="265"/>
      <c r="BN86" s="265"/>
      <c r="BO86" s="265"/>
      <c r="BP86" s="265"/>
      <c r="BQ86" s="265"/>
      <c r="BR86" s="265"/>
      <c r="BS86" s="265"/>
      <c r="BT86" s="265"/>
      <c r="BU86" s="265"/>
      <c r="BV86" s="265"/>
      <c r="BW86" s="265"/>
      <c r="BX86" s="265"/>
      <c r="BY86" s="265"/>
      <c r="BZ86" s="265"/>
      <c r="CA86" s="265"/>
      <c r="CB86" s="265"/>
      <c r="CC86" s="265"/>
      <c r="CD86" s="265"/>
      <c r="CE86" s="265"/>
      <c r="CF86" s="265"/>
      <c r="CG86" s="265"/>
      <c r="CH86" s="265"/>
      <c r="CI86" s="265"/>
      <c r="CJ86" s="265"/>
      <c r="CK86" s="265"/>
      <c r="CL86" s="265"/>
      <c r="CM86" s="265"/>
      <c r="CN86" s="265"/>
      <c r="CO86" s="265"/>
      <c r="CP86" s="265"/>
      <c r="CQ86" s="265"/>
      <c r="CR86" s="265"/>
      <c r="CS86" s="265"/>
      <c r="CT86" s="265"/>
      <c r="CU86" s="265"/>
      <c r="CV86" s="265"/>
      <c r="CW86" s="265"/>
      <c r="CX86" s="265"/>
      <c r="CY86" s="265"/>
      <c r="CZ86" s="265"/>
      <c r="DA86" s="265"/>
      <c r="DB86" s="265"/>
      <c r="DC86" s="265"/>
      <c r="DD86" s="265"/>
      <c r="DE86" s="265"/>
      <c r="DF86" s="265"/>
      <c r="DG86" s="265"/>
      <c r="DH86" s="265"/>
      <c r="DI86" s="265"/>
      <c r="DJ86" s="265"/>
      <c r="DK86" s="265"/>
      <c r="DL86" s="265"/>
      <c r="DM86" s="265"/>
      <c r="DN86" s="265"/>
      <c r="DO86" s="265"/>
      <c r="DP86" s="265"/>
      <c r="DQ86" s="265"/>
      <c r="DR86" s="265"/>
      <c r="DS86" s="265"/>
      <c r="DT86" s="265"/>
      <c r="DU86" s="265"/>
      <c r="DV86" s="265"/>
      <c r="DW86" s="265"/>
      <c r="DX86" s="265"/>
      <c r="DY86" s="265"/>
      <c r="DZ86" s="265"/>
      <c r="EA86" s="265"/>
      <c r="EB86" s="265"/>
      <c r="EC86" s="265"/>
      <c r="ED86" s="265"/>
    </row>
    <row r="87" spans="1:134" ht="15" x14ac:dyDescent="0.25">
      <c r="U87" s="238" t="str">
        <f t="shared" si="2"/>
        <v/>
      </c>
      <c r="V87" s="265" t="s">
        <v>181</v>
      </c>
      <c r="W87" s="265" t="s">
        <v>181</v>
      </c>
      <c r="X87" s="265" t="s">
        <v>181</v>
      </c>
      <c r="Y87" s="265" t="s">
        <v>181</v>
      </c>
      <c r="Z87" s="265" t="s">
        <v>181</v>
      </c>
      <c r="AA87" s="265" t="s">
        <v>181</v>
      </c>
      <c r="AB87" s="265" t="s">
        <v>181</v>
      </c>
      <c r="AC87" s="265" t="s">
        <v>181</v>
      </c>
      <c r="AD87" s="265" t="s">
        <v>181</v>
      </c>
      <c r="AE87" s="265" t="s">
        <v>181</v>
      </c>
      <c r="AF87" s="265" t="s">
        <v>181</v>
      </c>
      <c r="AG87" s="265" t="s">
        <v>181</v>
      </c>
      <c r="AH87" s="265" t="s">
        <v>181</v>
      </c>
      <c r="AI87" s="265" t="s">
        <v>181</v>
      </c>
      <c r="AJ87" s="265" t="s">
        <v>181</v>
      </c>
      <c r="AK87" s="265" t="s">
        <v>181</v>
      </c>
      <c r="AL87" s="265" t="s">
        <v>181</v>
      </c>
      <c r="AM87" s="265" t="s">
        <v>181</v>
      </c>
      <c r="AN87" s="265" t="s">
        <v>181</v>
      </c>
      <c r="AO87" s="265" t="s">
        <v>181</v>
      </c>
      <c r="AP87" s="265" t="s">
        <v>181</v>
      </c>
      <c r="AQ87" s="265" t="s">
        <v>181</v>
      </c>
      <c r="AR87" s="265" t="s">
        <v>181</v>
      </c>
      <c r="AS87" s="265" t="s">
        <v>181</v>
      </c>
      <c r="AT87" s="265" t="s">
        <v>181</v>
      </c>
      <c r="AU87" s="265" t="s">
        <v>181</v>
      </c>
      <c r="AV87" s="265" t="s">
        <v>181</v>
      </c>
      <c r="AW87" s="265" t="s">
        <v>181</v>
      </c>
      <c r="AX87" s="265" t="s">
        <v>181</v>
      </c>
      <c r="AY87" s="265" t="s">
        <v>181</v>
      </c>
      <c r="AZ87" s="265" t="s">
        <v>181</v>
      </c>
      <c r="BA87" s="265" t="s">
        <v>181</v>
      </c>
      <c r="BB87" s="265" t="s">
        <v>181</v>
      </c>
      <c r="BC87" s="265"/>
      <c r="BD87" s="265"/>
      <c r="BE87" s="265"/>
      <c r="BF87" s="265"/>
      <c r="BG87" s="265"/>
      <c r="BH87" s="265"/>
      <c r="BI87" s="265"/>
      <c r="BJ87" s="265"/>
      <c r="BK87" s="265"/>
      <c r="BL87" s="265"/>
      <c r="BM87" s="265"/>
      <c r="BN87" s="265"/>
      <c r="BO87" s="265"/>
      <c r="BP87" s="265"/>
      <c r="BQ87" s="265"/>
      <c r="BR87" s="265"/>
      <c r="BS87" s="265"/>
      <c r="BT87" s="265"/>
      <c r="BU87" s="265"/>
      <c r="BV87" s="265"/>
      <c r="BW87" s="265"/>
      <c r="BX87" s="265"/>
      <c r="BY87" s="265"/>
      <c r="BZ87" s="265"/>
      <c r="CA87" s="265"/>
      <c r="CB87" s="265"/>
      <c r="CC87" s="265"/>
      <c r="CD87" s="265"/>
      <c r="CE87" s="265"/>
      <c r="CF87" s="265"/>
      <c r="CG87" s="265"/>
      <c r="CH87" s="265"/>
      <c r="CI87" s="265"/>
      <c r="CJ87" s="265"/>
      <c r="CK87" s="265"/>
      <c r="CL87" s="265"/>
      <c r="CM87" s="265"/>
      <c r="CN87" s="265"/>
      <c r="CO87" s="265"/>
      <c r="CP87" s="265"/>
      <c r="CQ87" s="265"/>
      <c r="CR87" s="265"/>
      <c r="CS87" s="265"/>
      <c r="CT87" s="265"/>
      <c r="CU87" s="265"/>
      <c r="CV87" s="265"/>
      <c r="CW87" s="265"/>
      <c r="CX87" s="265"/>
      <c r="CY87" s="265"/>
      <c r="CZ87" s="265"/>
      <c r="DA87" s="265"/>
      <c r="DB87" s="265"/>
      <c r="DC87" s="265"/>
      <c r="DD87" s="265"/>
      <c r="DE87" s="265"/>
      <c r="DF87" s="265"/>
      <c r="DG87" s="265"/>
      <c r="DH87" s="265"/>
      <c r="DI87" s="265"/>
      <c r="DJ87" s="265"/>
      <c r="DK87" s="265"/>
      <c r="DL87" s="265"/>
      <c r="DM87" s="265"/>
      <c r="DN87" s="265"/>
      <c r="DO87" s="265"/>
      <c r="DP87" s="265"/>
      <c r="DQ87" s="265"/>
      <c r="DR87" s="265"/>
      <c r="DS87" s="265"/>
      <c r="DT87" s="265"/>
      <c r="DU87" s="265"/>
      <c r="DV87" s="265"/>
      <c r="DW87" s="265"/>
      <c r="DX87" s="265"/>
      <c r="DY87" s="265"/>
      <c r="DZ87" s="265"/>
      <c r="EA87" s="265"/>
      <c r="EB87" s="265"/>
      <c r="EC87" s="265"/>
      <c r="ED87" s="265"/>
    </row>
    <row r="88" spans="1:134" ht="15" x14ac:dyDescent="0.25">
      <c r="U88" s="238" t="str">
        <f t="shared" si="2"/>
        <v/>
      </c>
      <c r="V88" s="265" t="s">
        <v>181</v>
      </c>
      <c r="W88" s="265" t="s">
        <v>181</v>
      </c>
      <c r="X88" s="265" t="s">
        <v>181</v>
      </c>
      <c r="Y88" s="265" t="s">
        <v>181</v>
      </c>
      <c r="Z88" s="265" t="s">
        <v>181</v>
      </c>
      <c r="AA88" s="265" t="s">
        <v>181</v>
      </c>
      <c r="AB88" s="265" t="s">
        <v>181</v>
      </c>
      <c r="AC88" s="265" t="s">
        <v>181</v>
      </c>
      <c r="AD88" s="265" t="s">
        <v>181</v>
      </c>
      <c r="AE88" s="265" t="s">
        <v>181</v>
      </c>
      <c r="AF88" s="265" t="s">
        <v>181</v>
      </c>
      <c r="AG88" s="265" t="s">
        <v>181</v>
      </c>
      <c r="AH88" s="265" t="s">
        <v>181</v>
      </c>
      <c r="AI88" s="265" t="s">
        <v>181</v>
      </c>
      <c r="AJ88" s="265" t="s">
        <v>181</v>
      </c>
      <c r="AK88" s="265" t="s">
        <v>181</v>
      </c>
      <c r="AL88" s="265" t="s">
        <v>181</v>
      </c>
      <c r="AM88" s="265" t="s">
        <v>181</v>
      </c>
      <c r="AN88" s="265" t="s">
        <v>181</v>
      </c>
      <c r="AO88" s="265" t="s">
        <v>181</v>
      </c>
      <c r="AP88" s="265" t="s">
        <v>181</v>
      </c>
      <c r="AQ88" s="265" t="s">
        <v>181</v>
      </c>
      <c r="AR88" s="265" t="s">
        <v>181</v>
      </c>
      <c r="AS88" s="265" t="s">
        <v>181</v>
      </c>
      <c r="AT88" s="265" t="s">
        <v>181</v>
      </c>
      <c r="AU88" s="265" t="s">
        <v>181</v>
      </c>
      <c r="AV88" s="265" t="s">
        <v>181</v>
      </c>
      <c r="AW88" s="265" t="s">
        <v>181</v>
      </c>
      <c r="AX88" s="265" t="s">
        <v>181</v>
      </c>
      <c r="AY88" s="265" t="s">
        <v>181</v>
      </c>
      <c r="AZ88" s="265" t="s">
        <v>181</v>
      </c>
      <c r="BA88" s="265" t="s">
        <v>181</v>
      </c>
      <c r="BB88" s="265" t="s">
        <v>181</v>
      </c>
      <c r="BC88" s="265"/>
      <c r="BD88" s="265"/>
      <c r="BE88" s="265"/>
      <c r="BF88" s="265"/>
      <c r="BG88" s="265"/>
      <c r="BH88" s="265"/>
      <c r="BI88" s="265"/>
      <c r="BJ88" s="265"/>
      <c r="BK88" s="265"/>
      <c r="BL88" s="265"/>
      <c r="BM88" s="265"/>
      <c r="BN88" s="265"/>
      <c r="BO88" s="265"/>
      <c r="BP88" s="265"/>
      <c r="BQ88" s="265"/>
      <c r="BR88" s="265"/>
      <c r="BS88" s="265"/>
      <c r="BT88" s="265"/>
      <c r="BU88" s="265"/>
      <c r="BV88" s="265"/>
      <c r="BW88" s="265"/>
      <c r="BX88" s="265"/>
      <c r="BY88" s="265"/>
      <c r="BZ88" s="265"/>
      <c r="CA88" s="265"/>
      <c r="CB88" s="265"/>
      <c r="CC88" s="265"/>
      <c r="CD88" s="265"/>
      <c r="CE88" s="265"/>
      <c r="CF88" s="265"/>
      <c r="CG88" s="265"/>
      <c r="CH88" s="265"/>
      <c r="CI88" s="265"/>
      <c r="CJ88" s="265"/>
      <c r="CK88" s="265"/>
      <c r="CL88" s="265"/>
      <c r="CM88" s="265"/>
      <c r="CN88" s="265"/>
      <c r="CO88" s="265"/>
      <c r="CP88" s="265"/>
      <c r="CQ88" s="265"/>
      <c r="CR88" s="265"/>
      <c r="CS88" s="265"/>
      <c r="CT88" s="265"/>
      <c r="CU88" s="265"/>
      <c r="CV88" s="265"/>
      <c r="CW88" s="265"/>
      <c r="CX88" s="265"/>
      <c r="CY88" s="265"/>
      <c r="CZ88" s="265"/>
      <c r="DA88" s="265"/>
      <c r="DB88" s="265"/>
      <c r="DC88" s="265"/>
      <c r="DD88" s="265"/>
      <c r="DE88" s="265"/>
      <c r="DF88" s="265"/>
      <c r="DG88" s="265"/>
      <c r="DH88" s="265"/>
      <c r="DI88" s="265"/>
      <c r="DJ88" s="265"/>
      <c r="DK88" s="265"/>
      <c r="DL88" s="265"/>
      <c r="DM88" s="265"/>
      <c r="DN88" s="265"/>
      <c r="DO88" s="265"/>
      <c r="DP88" s="265"/>
      <c r="DQ88" s="265"/>
      <c r="DR88" s="265"/>
      <c r="DS88" s="265"/>
      <c r="DT88" s="265"/>
      <c r="DU88" s="265"/>
      <c r="DV88" s="265"/>
      <c r="DW88" s="265"/>
      <c r="DX88" s="265"/>
      <c r="DY88" s="265"/>
      <c r="DZ88" s="265"/>
      <c r="EA88" s="265"/>
      <c r="EB88" s="265"/>
      <c r="EC88" s="265"/>
      <c r="ED88" s="265"/>
    </row>
    <row r="89" spans="1:134" ht="15" x14ac:dyDescent="0.25">
      <c r="U89" s="238" t="str">
        <f t="shared" si="2"/>
        <v/>
      </c>
      <c r="V89" s="265" t="s">
        <v>181</v>
      </c>
      <c r="W89" s="265" t="s">
        <v>181</v>
      </c>
      <c r="X89" s="265" t="s">
        <v>181</v>
      </c>
      <c r="Y89" s="265" t="s">
        <v>181</v>
      </c>
      <c r="Z89" s="265" t="s">
        <v>181</v>
      </c>
      <c r="AA89" s="265" t="s">
        <v>181</v>
      </c>
      <c r="AB89" s="265" t="s">
        <v>181</v>
      </c>
      <c r="AC89" s="265" t="s">
        <v>181</v>
      </c>
      <c r="AD89" s="265" t="s">
        <v>181</v>
      </c>
      <c r="AE89" s="265" t="s">
        <v>181</v>
      </c>
      <c r="AF89" s="265" t="s">
        <v>181</v>
      </c>
      <c r="AG89" s="265" t="s">
        <v>181</v>
      </c>
      <c r="AH89" s="265" t="s">
        <v>181</v>
      </c>
      <c r="AI89" s="265" t="s">
        <v>181</v>
      </c>
      <c r="AJ89" s="265" t="s">
        <v>181</v>
      </c>
      <c r="AK89" s="265" t="s">
        <v>181</v>
      </c>
      <c r="AL89" s="265" t="s">
        <v>181</v>
      </c>
      <c r="AM89" s="265" t="s">
        <v>181</v>
      </c>
      <c r="AN89" s="265" t="s">
        <v>181</v>
      </c>
      <c r="AO89" s="265" t="s">
        <v>181</v>
      </c>
      <c r="AP89" s="265" t="s">
        <v>181</v>
      </c>
      <c r="AQ89" s="265" t="s">
        <v>181</v>
      </c>
      <c r="AR89" s="265" t="s">
        <v>181</v>
      </c>
      <c r="AS89" s="265" t="s">
        <v>181</v>
      </c>
      <c r="AT89" s="265" t="s">
        <v>181</v>
      </c>
      <c r="AU89" s="265" t="s">
        <v>181</v>
      </c>
      <c r="AV89" s="265" t="s">
        <v>181</v>
      </c>
      <c r="AW89" s="265" t="s">
        <v>181</v>
      </c>
      <c r="AX89" s="265" t="s">
        <v>181</v>
      </c>
      <c r="AY89" s="265" t="s">
        <v>181</v>
      </c>
      <c r="AZ89" s="265" t="s">
        <v>181</v>
      </c>
      <c r="BA89" s="265" t="s">
        <v>181</v>
      </c>
      <c r="BB89" s="265" t="s">
        <v>181</v>
      </c>
      <c r="BC89" s="265"/>
      <c r="BD89" s="265"/>
      <c r="BE89" s="265"/>
      <c r="BF89" s="265"/>
      <c r="BG89" s="265"/>
      <c r="BH89" s="265"/>
      <c r="BI89" s="265"/>
      <c r="BJ89" s="265"/>
      <c r="BK89" s="265"/>
      <c r="BL89" s="265"/>
      <c r="BM89" s="265"/>
      <c r="BN89" s="265"/>
      <c r="BO89" s="265"/>
      <c r="BP89" s="265"/>
      <c r="BQ89" s="265"/>
      <c r="BR89" s="265"/>
      <c r="BS89" s="265"/>
      <c r="BT89" s="265"/>
      <c r="BU89" s="265"/>
      <c r="BV89" s="265"/>
      <c r="BW89" s="265"/>
      <c r="BX89" s="265"/>
      <c r="BY89" s="265"/>
      <c r="BZ89" s="265"/>
      <c r="CA89" s="265"/>
      <c r="CB89" s="265"/>
      <c r="CC89" s="265"/>
      <c r="CD89" s="265"/>
      <c r="CE89" s="265"/>
      <c r="CF89" s="265"/>
      <c r="CG89" s="265"/>
      <c r="CH89" s="265"/>
      <c r="CI89" s="265"/>
      <c r="CJ89" s="265"/>
      <c r="CK89" s="265"/>
      <c r="CL89" s="265"/>
      <c r="CM89" s="265"/>
      <c r="CN89" s="265"/>
      <c r="CO89" s="265"/>
      <c r="CP89" s="265"/>
      <c r="CQ89" s="265"/>
      <c r="CR89" s="265"/>
      <c r="CS89" s="265"/>
      <c r="CT89" s="265"/>
      <c r="CU89" s="265"/>
      <c r="CV89" s="265"/>
      <c r="CW89" s="265"/>
      <c r="CX89" s="265"/>
      <c r="CY89" s="265"/>
      <c r="CZ89" s="265"/>
      <c r="DA89" s="265"/>
      <c r="DB89" s="265"/>
      <c r="DC89" s="265"/>
      <c r="DD89" s="265"/>
      <c r="DE89" s="265"/>
      <c r="DF89" s="265"/>
      <c r="DG89" s="265"/>
      <c r="DH89" s="265"/>
      <c r="DI89" s="265"/>
      <c r="DJ89" s="265"/>
      <c r="DK89" s="265"/>
      <c r="DL89" s="265"/>
      <c r="DM89" s="265"/>
      <c r="DN89" s="265"/>
      <c r="DO89" s="265"/>
      <c r="DP89" s="265"/>
      <c r="DQ89" s="265"/>
      <c r="DR89" s="265"/>
      <c r="DS89" s="265"/>
      <c r="DT89" s="265"/>
      <c r="DU89" s="265"/>
      <c r="DV89" s="265"/>
      <c r="DW89" s="265"/>
      <c r="DX89" s="265"/>
      <c r="DY89" s="265"/>
      <c r="DZ89" s="265"/>
      <c r="EA89" s="265"/>
      <c r="EB89" s="265"/>
      <c r="EC89" s="265"/>
      <c r="ED89" s="265"/>
    </row>
    <row r="90" spans="1:134" ht="15" x14ac:dyDescent="0.25">
      <c r="U90" s="238" t="str">
        <f t="shared" si="2"/>
        <v/>
      </c>
      <c r="V90" s="265" t="s">
        <v>181</v>
      </c>
      <c r="W90" s="265" t="s">
        <v>181</v>
      </c>
      <c r="X90" s="265" t="s">
        <v>181</v>
      </c>
      <c r="Y90" s="265" t="s">
        <v>181</v>
      </c>
      <c r="Z90" s="265" t="s">
        <v>181</v>
      </c>
      <c r="AA90" s="265" t="s">
        <v>181</v>
      </c>
      <c r="AB90" s="265" t="s">
        <v>181</v>
      </c>
      <c r="AC90" s="265" t="s">
        <v>181</v>
      </c>
      <c r="AD90" s="265" t="s">
        <v>181</v>
      </c>
      <c r="AE90" s="265" t="s">
        <v>181</v>
      </c>
      <c r="AF90" s="265" t="s">
        <v>181</v>
      </c>
      <c r="AG90" s="265" t="s">
        <v>181</v>
      </c>
      <c r="AH90" s="265" t="s">
        <v>181</v>
      </c>
      <c r="AI90" s="265" t="s">
        <v>181</v>
      </c>
      <c r="AJ90" s="265" t="s">
        <v>181</v>
      </c>
      <c r="AK90" s="265" t="s">
        <v>181</v>
      </c>
      <c r="AL90" s="265" t="s">
        <v>181</v>
      </c>
      <c r="AM90" s="265" t="s">
        <v>181</v>
      </c>
      <c r="AN90" s="265" t="s">
        <v>181</v>
      </c>
      <c r="AO90" s="265" t="s">
        <v>181</v>
      </c>
      <c r="AP90" s="265" t="s">
        <v>181</v>
      </c>
      <c r="AQ90" s="265" t="s">
        <v>181</v>
      </c>
      <c r="AR90" s="265" t="s">
        <v>181</v>
      </c>
      <c r="AS90" s="265" t="s">
        <v>181</v>
      </c>
      <c r="AT90" s="265" t="s">
        <v>181</v>
      </c>
      <c r="AU90" s="265" t="s">
        <v>181</v>
      </c>
      <c r="AV90" s="265" t="s">
        <v>181</v>
      </c>
      <c r="AW90" s="265" t="s">
        <v>181</v>
      </c>
      <c r="AX90" s="265" t="s">
        <v>181</v>
      </c>
      <c r="AY90" s="265" t="s">
        <v>181</v>
      </c>
      <c r="AZ90" s="265" t="s">
        <v>181</v>
      </c>
      <c r="BA90" s="265" t="s">
        <v>181</v>
      </c>
      <c r="BB90" s="265" t="s">
        <v>181</v>
      </c>
      <c r="BC90" s="265"/>
      <c r="BD90" s="265"/>
      <c r="BE90" s="265"/>
      <c r="BF90" s="265"/>
      <c r="BG90" s="265"/>
      <c r="BH90" s="265"/>
      <c r="BI90" s="265"/>
      <c r="BJ90" s="265"/>
      <c r="BK90" s="265"/>
      <c r="BL90" s="265"/>
      <c r="BM90" s="265"/>
      <c r="BN90" s="265"/>
      <c r="BO90" s="265"/>
      <c r="BP90" s="265"/>
      <c r="BQ90" s="265"/>
      <c r="BR90" s="265"/>
      <c r="BS90" s="265"/>
      <c r="BT90" s="265"/>
      <c r="BU90" s="265"/>
      <c r="BV90" s="265"/>
      <c r="BW90" s="265"/>
      <c r="BX90" s="265"/>
      <c r="BY90" s="265"/>
      <c r="BZ90" s="265"/>
      <c r="CA90" s="265"/>
      <c r="CB90" s="265"/>
      <c r="CC90" s="265"/>
      <c r="CD90" s="265"/>
      <c r="CE90" s="265"/>
      <c r="CF90" s="265"/>
      <c r="CG90" s="265"/>
      <c r="CH90" s="265"/>
      <c r="CI90" s="265"/>
      <c r="CJ90" s="265"/>
      <c r="CK90" s="265"/>
      <c r="CL90" s="265"/>
      <c r="CM90" s="265"/>
      <c r="CN90" s="265"/>
      <c r="CO90" s="265"/>
      <c r="CP90" s="265"/>
      <c r="CQ90" s="265"/>
      <c r="CR90" s="265"/>
      <c r="CS90" s="265"/>
      <c r="CT90" s="265"/>
      <c r="CU90" s="265"/>
      <c r="CV90" s="265"/>
      <c r="CW90" s="265"/>
      <c r="CX90" s="265"/>
      <c r="CY90" s="265"/>
      <c r="CZ90" s="265"/>
      <c r="DA90" s="265"/>
      <c r="DB90" s="265"/>
      <c r="DC90" s="265"/>
      <c r="DD90" s="265"/>
      <c r="DE90" s="265"/>
      <c r="DF90" s="265"/>
      <c r="DG90" s="265"/>
      <c r="DH90" s="265"/>
      <c r="DI90" s="265"/>
      <c r="DJ90" s="265"/>
      <c r="DK90" s="265"/>
      <c r="DL90" s="265"/>
      <c r="DM90" s="265"/>
      <c r="DN90" s="265"/>
      <c r="DO90" s="265"/>
      <c r="DP90" s="265"/>
      <c r="DQ90" s="265"/>
      <c r="DR90" s="265"/>
      <c r="DS90" s="265"/>
      <c r="DT90" s="265"/>
      <c r="DU90" s="265"/>
      <c r="DV90" s="265"/>
      <c r="DW90" s="265"/>
      <c r="DX90" s="265"/>
      <c r="DY90" s="265"/>
      <c r="DZ90" s="265"/>
      <c r="EA90" s="265"/>
      <c r="EB90" s="265"/>
      <c r="EC90" s="265"/>
      <c r="ED90" s="265"/>
    </row>
    <row r="91" spans="1:134" ht="15" x14ac:dyDescent="0.25">
      <c r="U91" s="238" t="str">
        <f t="shared" si="2"/>
        <v/>
      </c>
      <c r="V91" s="265" t="s">
        <v>181</v>
      </c>
      <c r="W91" s="265" t="s">
        <v>181</v>
      </c>
      <c r="X91" s="265" t="s">
        <v>181</v>
      </c>
      <c r="Y91" s="265" t="s">
        <v>181</v>
      </c>
      <c r="Z91" s="265" t="s">
        <v>181</v>
      </c>
      <c r="AA91" s="265" t="s">
        <v>181</v>
      </c>
      <c r="AB91" s="265" t="s">
        <v>181</v>
      </c>
      <c r="AC91" s="265" t="s">
        <v>181</v>
      </c>
      <c r="AD91" s="265" t="s">
        <v>181</v>
      </c>
      <c r="AE91" s="265" t="s">
        <v>181</v>
      </c>
      <c r="AF91" s="265" t="s">
        <v>181</v>
      </c>
      <c r="AG91" s="265" t="s">
        <v>181</v>
      </c>
      <c r="AH91" s="265" t="s">
        <v>181</v>
      </c>
      <c r="AI91" s="265" t="s">
        <v>181</v>
      </c>
      <c r="AJ91" s="265" t="s">
        <v>181</v>
      </c>
      <c r="AK91" s="265" t="s">
        <v>181</v>
      </c>
      <c r="AL91" s="265" t="s">
        <v>181</v>
      </c>
      <c r="AM91" s="265" t="s">
        <v>181</v>
      </c>
      <c r="AN91" s="265" t="s">
        <v>181</v>
      </c>
      <c r="AO91" s="265" t="s">
        <v>181</v>
      </c>
      <c r="AP91" s="265" t="s">
        <v>181</v>
      </c>
      <c r="AQ91" s="265" t="s">
        <v>181</v>
      </c>
      <c r="AR91" s="265" t="s">
        <v>181</v>
      </c>
      <c r="AS91" s="265" t="s">
        <v>181</v>
      </c>
      <c r="AT91" s="265" t="s">
        <v>181</v>
      </c>
      <c r="AU91" s="265" t="s">
        <v>181</v>
      </c>
      <c r="AV91" s="265" t="s">
        <v>181</v>
      </c>
      <c r="AW91" s="265" t="s">
        <v>181</v>
      </c>
      <c r="AX91" s="265" t="s">
        <v>181</v>
      </c>
      <c r="AY91" s="265" t="s">
        <v>181</v>
      </c>
      <c r="AZ91" s="265" t="s">
        <v>181</v>
      </c>
      <c r="BA91" s="265" t="s">
        <v>181</v>
      </c>
      <c r="BB91" s="265" t="s">
        <v>181</v>
      </c>
      <c r="BC91" s="265"/>
      <c r="BD91" s="265"/>
      <c r="BE91" s="265"/>
      <c r="BF91" s="265"/>
      <c r="BG91" s="265"/>
      <c r="BH91" s="265"/>
      <c r="BI91" s="265"/>
      <c r="BJ91" s="265"/>
      <c r="BK91" s="265"/>
      <c r="BL91" s="265"/>
      <c r="BM91" s="265"/>
      <c r="BN91" s="265"/>
      <c r="BO91" s="265"/>
      <c r="BP91" s="265"/>
      <c r="BQ91" s="265"/>
      <c r="BR91" s="265"/>
      <c r="BS91" s="265"/>
      <c r="BT91" s="265"/>
      <c r="BU91" s="265"/>
      <c r="BV91" s="265"/>
      <c r="BW91" s="265"/>
      <c r="BX91" s="265"/>
      <c r="BY91" s="265"/>
      <c r="BZ91" s="265"/>
      <c r="CA91" s="265"/>
      <c r="CB91" s="265"/>
      <c r="CC91" s="265"/>
      <c r="CD91" s="265"/>
      <c r="CE91" s="265"/>
      <c r="CF91" s="265"/>
      <c r="CG91" s="265"/>
      <c r="CH91" s="265"/>
      <c r="CI91" s="265"/>
      <c r="CJ91" s="265"/>
      <c r="CK91" s="265"/>
      <c r="CL91" s="265"/>
      <c r="CM91" s="265"/>
      <c r="CN91" s="265"/>
      <c r="CO91" s="265"/>
      <c r="CP91" s="265"/>
      <c r="CQ91" s="265"/>
      <c r="CR91" s="265"/>
      <c r="CS91" s="265"/>
      <c r="CT91" s="265"/>
      <c r="CU91" s="265"/>
      <c r="CV91" s="265"/>
      <c r="CW91" s="265"/>
      <c r="CX91" s="265"/>
      <c r="CY91" s="265"/>
      <c r="CZ91" s="265"/>
      <c r="DA91" s="265"/>
      <c r="DB91" s="265"/>
      <c r="DC91" s="265"/>
      <c r="DD91" s="265"/>
      <c r="DE91" s="265"/>
      <c r="DF91" s="265"/>
      <c r="DG91" s="265"/>
      <c r="DH91" s="265"/>
      <c r="DI91" s="265"/>
      <c r="DJ91" s="265"/>
      <c r="DK91" s="265"/>
      <c r="DL91" s="265"/>
      <c r="DM91" s="265"/>
      <c r="DN91" s="265"/>
      <c r="DO91" s="265"/>
      <c r="DP91" s="265"/>
      <c r="DQ91" s="265"/>
      <c r="DR91" s="265"/>
      <c r="DS91" s="265"/>
      <c r="DT91" s="265"/>
      <c r="DU91" s="265"/>
      <c r="DV91" s="265"/>
      <c r="DW91" s="265"/>
      <c r="DX91" s="265"/>
      <c r="DY91" s="265"/>
      <c r="DZ91" s="265"/>
      <c r="EA91" s="265"/>
      <c r="EB91" s="265"/>
      <c r="EC91" s="265"/>
      <c r="ED91" s="265"/>
    </row>
    <row r="92" spans="1:134" ht="15" x14ac:dyDescent="0.25">
      <c r="U92" s="238" t="str">
        <f t="shared" si="2"/>
        <v/>
      </c>
      <c r="V92" s="265" t="s">
        <v>181</v>
      </c>
      <c r="W92" s="265" t="s">
        <v>181</v>
      </c>
      <c r="X92" s="265" t="s">
        <v>181</v>
      </c>
      <c r="Y92" s="265" t="s">
        <v>181</v>
      </c>
      <c r="Z92" s="265" t="s">
        <v>181</v>
      </c>
      <c r="AA92" s="265" t="s">
        <v>181</v>
      </c>
      <c r="AB92" s="265" t="s">
        <v>181</v>
      </c>
      <c r="AC92" s="265" t="s">
        <v>181</v>
      </c>
      <c r="AD92" s="265" t="s">
        <v>181</v>
      </c>
      <c r="AE92" s="265" t="s">
        <v>181</v>
      </c>
      <c r="AF92" s="265" t="s">
        <v>181</v>
      </c>
      <c r="AG92" s="265" t="s">
        <v>181</v>
      </c>
      <c r="AH92" s="265" t="s">
        <v>181</v>
      </c>
      <c r="AI92" s="265" t="s">
        <v>181</v>
      </c>
      <c r="AJ92" s="265" t="s">
        <v>181</v>
      </c>
      <c r="AK92" s="265" t="s">
        <v>181</v>
      </c>
      <c r="AL92" s="265" t="s">
        <v>181</v>
      </c>
      <c r="AM92" s="265" t="s">
        <v>181</v>
      </c>
      <c r="AN92" s="265" t="s">
        <v>181</v>
      </c>
      <c r="AO92" s="265" t="s">
        <v>181</v>
      </c>
      <c r="AP92" s="265" t="s">
        <v>181</v>
      </c>
      <c r="AQ92" s="265" t="s">
        <v>181</v>
      </c>
      <c r="AR92" s="265" t="s">
        <v>181</v>
      </c>
      <c r="AS92" s="265" t="s">
        <v>181</v>
      </c>
      <c r="AT92" s="265" t="s">
        <v>181</v>
      </c>
      <c r="AU92" s="265" t="s">
        <v>181</v>
      </c>
      <c r="AV92" s="265" t="s">
        <v>181</v>
      </c>
      <c r="AW92" s="265" t="s">
        <v>181</v>
      </c>
      <c r="AX92" s="265" t="s">
        <v>181</v>
      </c>
      <c r="AY92" s="265" t="s">
        <v>181</v>
      </c>
      <c r="AZ92" s="265" t="s">
        <v>181</v>
      </c>
      <c r="BA92" s="265" t="s">
        <v>181</v>
      </c>
      <c r="BB92" s="265" t="s">
        <v>181</v>
      </c>
      <c r="BC92" s="265"/>
      <c r="BD92" s="265"/>
      <c r="BE92" s="265"/>
      <c r="BF92" s="265"/>
      <c r="BG92" s="265"/>
      <c r="BH92" s="265"/>
      <c r="BI92" s="265"/>
      <c r="BJ92" s="265"/>
      <c r="BK92" s="265"/>
      <c r="BL92" s="265"/>
      <c r="BM92" s="265"/>
      <c r="BN92" s="265"/>
      <c r="BO92" s="265"/>
      <c r="BP92" s="265"/>
      <c r="BQ92" s="265"/>
      <c r="BR92" s="265"/>
      <c r="BS92" s="265"/>
      <c r="BT92" s="265"/>
      <c r="BU92" s="265"/>
      <c r="BV92" s="265"/>
      <c r="BW92" s="265"/>
      <c r="BX92" s="265"/>
      <c r="BY92" s="265"/>
      <c r="BZ92" s="265"/>
      <c r="CA92" s="265"/>
      <c r="CB92" s="265"/>
      <c r="CC92" s="265"/>
      <c r="CD92" s="265"/>
      <c r="CE92" s="265"/>
      <c r="CF92" s="265"/>
      <c r="CG92" s="265"/>
      <c r="CH92" s="265"/>
      <c r="CI92" s="265"/>
      <c r="CJ92" s="265"/>
      <c r="CK92" s="265"/>
      <c r="CL92" s="265"/>
      <c r="CM92" s="265"/>
      <c r="CN92" s="265"/>
      <c r="CO92" s="265"/>
      <c r="CP92" s="265"/>
      <c r="CQ92" s="265"/>
      <c r="CR92" s="265"/>
      <c r="CS92" s="265"/>
      <c r="CT92" s="265"/>
      <c r="CU92" s="265"/>
      <c r="CV92" s="265"/>
      <c r="CW92" s="265"/>
      <c r="CX92" s="265"/>
      <c r="CY92" s="265"/>
      <c r="CZ92" s="265"/>
      <c r="DA92" s="265"/>
      <c r="DB92" s="265"/>
      <c r="DC92" s="265"/>
      <c r="DD92" s="265"/>
      <c r="DE92" s="265"/>
      <c r="DF92" s="265"/>
      <c r="DG92" s="265"/>
      <c r="DH92" s="265"/>
      <c r="DI92" s="265"/>
      <c r="DJ92" s="265"/>
      <c r="DK92" s="265"/>
      <c r="DL92" s="265"/>
      <c r="DM92" s="265"/>
      <c r="DN92" s="265"/>
      <c r="DO92" s="265"/>
      <c r="DP92" s="265"/>
      <c r="DQ92" s="265"/>
      <c r="DR92" s="265"/>
      <c r="DS92" s="265"/>
      <c r="DT92" s="265"/>
      <c r="DU92" s="265"/>
      <c r="DV92" s="265"/>
      <c r="DW92" s="265"/>
      <c r="DX92" s="265"/>
      <c r="DY92" s="265"/>
      <c r="DZ92" s="265"/>
      <c r="EA92" s="265"/>
      <c r="EB92" s="265"/>
      <c r="EC92" s="265"/>
      <c r="ED92" s="265"/>
    </row>
    <row r="93" spans="1:134" ht="15" x14ac:dyDescent="0.25">
      <c r="U93" s="238" t="str">
        <f t="shared" si="2"/>
        <v/>
      </c>
      <c r="V93" s="265" t="s">
        <v>181</v>
      </c>
      <c r="W93" s="265" t="s">
        <v>181</v>
      </c>
      <c r="X93" s="265" t="s">
        <v>181</v>
      </c>
      <c r="Y93" s="265" t="s">
        <v>181</v>
      </c>
      <c r="Z93" s="265" t="s">
        <v>181</v>
      </c>
      <c r="AA93" s="265" t="s">
        <v>181</v>
      </c>
      <c r="AB93" s="265" t="s">
        <v>181</v>
      </c>
      <c r="AC93" s="265" t="s">
        <v>181</v>
      </c>
      <c r="AD93" s="265" t="s">
        <v>181</v>
      </c>
      <c r="AE93" s="265" t="s">
        <v>181</v>
      </c>
      <c r="AF93" s="265" t="s">
        <v>181</v>
      </c>
      <c r="AG93" s="265" t="s">
        <v>181</v>
      </c>
      <c r="AH93" s="265" t="s">
        <v>181</v>
      </c>
      <c r="AI93" s="265" t="s">
        <v>181</v>
      </c>
      <c r="AJ93" s="265" t="s">
        <v>181</v>
      </c>
      <c r="AK93" s="265" t="s">
        <v>181</v>
      </c>
      <c r="AL93" s="265" t="s">
        <v>181</v>
      </c>
      <c r="AM93" s="265" t="s">
        <v>181</v>
      </c>
      <c r="AN93" s="265" t="s">
        <v>181</v>
      </c>
      <c r="AO93" s="265" t="s">
        <v>181</v>
      </c>
      <c r="AP93" s="265" t="s">
        <v>181</v>
      </c>
      <c r="AQ93" s="265" t="s">
        <v>181</v>
      </c>
      <c r="AR93" s="265" t="s">
        <v>181</v>
      </c>
      <c r="AS93" s="265" t="s">
        <v>181</v>
      </c>
      <c r="AT93" s="265" t="s">
        <v>181</v>
      </c>
      <c r="AU93" s="265" t="s">
        <v>181</v>
      </c>
      <c r="AV93" s="265" t="s">
        <v>181</v>
      </c>
      <c r="AW93" s="265" t="s">
        <v>181</v>
      </c>
      <c r="AX93" s="265" t="s">
        <v>181</v>
      </c>
      <c r="AY93" s="265" t="s">
        <v>181</v>
      </c>
      <c r="AZ93" s="265" t="s">
        <v>181</v>
      </c>
      <c r="BA93" s="265" t="s">
        <v>181</v>
      </c>
      <c r="BB93" s="265" t="s">
        <v>181</v>
      </c>
      <c r="BC93" s="265"/>
      <c r="BD93" s="265"/>
      <c r="BE93" s="265"/>
      <c r="BF93" s="265"/>
      <c r="BG93" s="265"/>
      <c r="BH93" s="265"/>
      <c r="BI93" s="265"/>
      <c r="BJ93" s="265"/>
      <c r="BK93" s="265"/>
      <c r="BL93" s="265"/>
      <c r="BM93" s="265"/>
      <c r="BN93" s="265"/>
      <c r="BO93" s="265"/>
      <c r="BP93" s="265"/>
      <c r="BQ93" s="265"/>
      <c r="BR93" s="265"/>
      <c r="BS93" s="265"/>
      <c r="BT93" s="265"/>
      <c r="BU93" s="265"/>
      <c r="BV93" s="265"/>
      <c r="BW93" s="265"/>
      <c r="BX93" s="265"/>
      <c r="BY93" s="265"/>
      <c r="BZ93" s="265"/>
      <c r="CA93" s="265"/>
      <c r="CB93" s="265"/>
      <c r="CC93" s="265"/>
      <c r="CD93" s="265"/>
      <c r="CE93" s="265"/>
      <c r="CF93" s="265"/>
      <c r="CG93" s="265"/>
      <c r="CH93" s="265"/>
      <c r="CI93" s="265"/>
      <c r="CJ93" s="265"/>
      <c r="CK93" s="265"/>
      <c r="CL93" s="265"/>
      <c r="CM93" s="265"/>
      <c r="CN93" s="265"/>
      <c r="CO93" s="265"/>
      <c r="CP93" s="265"/>
      <c r="CQ93" s="265"/>
      <c r="CR93" s="265"/>
      <c r="CS93" s="265"/>
      <c r="CT93" s="265"/>
      <c r="CU93" s="265"/>
      <c r="CV93" s="265"/>
      <c r="CW93" s="265"/>
      <c r="CX93" s="265"/>
      <c r="CY93" s="265"/>
      <c r="CZ93" s="265"/>
      <c r="DA93" s="265"/>
      <c r="DB93" s="265"/>
      <c r="DC93" s="265"/>
      <c r="DD93" s="265"/>
      <c r="DE93" s="265"/>
      <c r="DF93" s="265"/>
      <c r="DG93" s="265"/>
      <c r="DH93" s="265"/>
      <c r="DI93" s="265"/>
      <c r="DJ93" s="265"/>
      <c r="DK93" s="265"/>
      <c r="DL93" s="265"/>
      <c r="DM93" s="265"/>
      <c r="DN93" s="265"/>
      <c r="DO93" s="265"/>
      <c r="DP93" s="265"/>
      <c r="DQ93" s="265"/>
      <c r="DR93" s="265"/>
      <c r="DS93" s="265"/>
      <c r="DT93" s="265"/>
      <c r="DU93" s="265"/>
      <c r="DV93" s="265"/>
      <c r="DW93" s="265"/>
      <c r="DX93" s="265"/>
      <c r="DY93" s="265"/>
      <c r="DZ93" s="265"/>
      <c r="EA93" s="265"/>
      <c r="EB93" s="265"/>
      <c r="EC93" s="265"/>
      <c r="ED93" s="265"/>
    </row>
    <row r="94" spans="1:134" ht="15" x14ac:dyDescent="0.25">
      <c r="U94" s="238" t="str">
        <f t="shared" si="2"/>
        <v/>
      </c>
      <c r="V94" s="265" t="s">
        <v>181</v>
      </c>
      <c r="W94" s="265" t="s">
        <v>181</v>
      </c>
      <c r="X94" s="265" t="s">
        <v>181</v>
      </c>
      <c r="Y94" s="265" t="s">
        <v>181</v>
      </c>
      <c r="Z94" s="265" t="s">
        <v>181</v>
      </c>
      <c r="AA94" s="265" t="s">
        <v>181</v>
      </c>
      <c r="AB94" s="265" t="s">
        <v>181</v>
      </c>
      <c r="AC94" s="265" t="s">
        <v>181</v>
      </c>
      <c r="AD94" s="265" t="s">
        <v>181</v>
      </c>
      <c r="AE94" s="265" t="s">
        <v>181</v>
      </c>
      <c r="AF94" s="265" t="s">
        <v>181</v>
      </c>
      <c r="AG94" s="265" t="s">
        <v>181</v>
      </c>
      <c r="AH94" s="265" t="s">
        <v>181</v>
      </c>
      <c r="AI94" s="265" t="s">
        <v>181</v>
      </c>
      <c r="AJ94" s="265" t="s">
        <v>181</v>
      </c>
      <c r="AK94" s="265" t="s">
        <v>181</v>
      </c>
      <c r="AL94" s="265" t="s">
        <v>181</v>
      </c>
      <c r="AM94" s="265" t="s">
        <v>181</v>
      </c>
      <c r="AN94" s="265" t="s">
        <v>181</v>
      </c>
      <c r="AO94" s="265" t="s">
        <v>181</v>
      </c>
      <c r="AP94" s="265" t="s">
        <v>181</v>
      </c>
      <c r="AQ94" s="265" t="s">
        <v>181</v>
      </c>
      <c r="AR94" s="265" t="s">
        <v>181</v>
      </c>
      <c r="AS94" s="265" t="s">
        <v>181</v>
      </c>
      <c r="AT94" s="265" t="s">
        <v>181</v>
      </c>
      <c r="AU94" s="265" t="s">
        <v>181</v>
      </c>
      <c r="AV94" s="265" t="s">
        <v>181</v>
      </c>
      <c r="AW94" s="265" t="s">
        <v>181</v>
      </c>
      <c r="AX94" s="265" t="s">
        <v>181</v>
      </c>
      <c r="AY94" s="265" t="s">
        <v>181</v>
      </c>
      <c r="AZ94" s="265" t="s">
        <v>181</v>
      </c>
      <c r="BA94" s="265" t="s">
        <v>181</v>
      </c>
      <c r="BB94" s="265" t="s">
        <v>181</v>
      </c>
      <c r="BC94" s="265"/>
      <c r="BD94" s="265"/>
      <c r="BE94" s="265"/>
      <c r="BF94" s="265"/>
      <c r="BG94" s="265"/>
      <c r="BH94" s="265"/>
      <c r="BI94" s="265"/>
      <c r="BJ94" s="265"/>
      <c r="BK94" s="265"/>
      <c r="BL94" s="265"/>
      <c r="BM94" s="265"/>
      <c r="BN94" s="265"/>
      <c r="BO94" s="265"/>
      <c r="BP94" s="265"/>
      <c r="BQ94" s="265"/>
      <c r="BR94" s="265"/>
      <c r="BS94" s="265"/>
      <c r="BT94" s="265"/>
      <c r="BU94" s="265"/>
      <c r="BV94" s="265"/>
      <c r="BW94" s="265"/>
      <c r="BX94" s="265"/>
      <c r="BY94" s="265"/>
      <c r="BZ94" s="265"/>
      <c r="CA94" s="265"/>
      <c r="CB94" s="265"/>
      <c r="CC94" s="265"/>
      <c r="CD94" s="265"/>
      <c r="CE94" s="265"/>
      <c r="CF94" s="265"/>
      <c r="CG94" s="265"/>
      <c r="CH94" s="265"/>
      <c r="CI94" s="265"/>
      <c r="CJ94" s="265"/>
      <c r="CK94" s="265"/>
      <c r="CL94" s="265"/>
      <c r="CM94" s="265"/>
      <c r="CN94" s="265"/>
      <c r="CO94" s="265"/>
      <c r="CP94" s="265"/>
      <c r="CQ94" s="265"/>
      <c r="CR94" s="265"/>
      <c r="CS94" s="265"/>
      <c r="CT94" s="265"/>
      <c r="CU94" s="265"/>
      <c r="CV94" s="265"/>
      <c r="CW94" s="265"/>
      <c r="CX94" s="265"/>
      <c r="CY94" s="265"/>
      <c r="CZ94" s="265"/>
      <c r="DA94" s="265"/>
      <c r="DB94" s="265"/>
      <c r="DC94" s="265"/>
      <c r="DD94" s="265"/>
      <c r="DE94" s="265"/>
      <c r="DF94" s="265"/>
      <c r="DG94" s="265"/>
      <c r="DH94" s="265"/>
      <c r="DI94" s="265"/>
      <c r="DJ94" s="265"/>
      <c r="DK94" s="265"/>
      <c r="DL94" s="265"/>
      <c r="DM94" s="265"/>
      <c r="DN94" s="265"/>
      <c r="DO94" s="265"/>
      <c r="DP94" s="265"/>
      <c r="DQ94" s="265"/>
      <c r="DR94" s="265"/>
      <c r="DS94" s="265"/>
      <c r="DT94" s="265"/>
      <c r="DU94" s="265"/>
      <c r="DV94" s="265"/>
      <c r="DW94" s="265"/>
      <c r="DX94" s="265"/>
      <c r="DY94" s="265"/>
      <c r="DZ94" s="265"/>
      <c r="EA94" s="265"/>
      <c r="EB94" s="265"/>
      <c r="EC94" s="265"/>
      <c r="ED94" s="265"/>
    </row>
    <row r="95" spans="1:134" ht="15" x14ac:dyDescent="0.25">
      <c r="U95" s="238" t="str">
        <f t="shared" si="2"/>
        <v/>
      </c>
      <c r="V95" s="265" t="s">
        <v>181</v>
      </c>
      <c r="W95" s="265" t="s">
        <v>181</v>
      </c>
      <c r="X95" s="265" t="s">
        <v>181</v>
      </c>
      <c r="Y95" s="265" t="s">
        <v>181</v>
      </c>
      <c r="Z95" s="265" t="s">
        <v>181</v>
      </c>
      <c r="AA95" s="265" t="s">
        <v>181</v>
      </c>
      <c r="AB95" s="265" t="s">
        <v>181</v>
      </c>
      <c r="AC95" s="265" t="s">
        <v>181</v>
      </c>
      <c r="AD95" s="265" t="s">
        <v>181</v>
      </c>
      <c r="AE95" s="265" t="s">
        <v>181</v>
      </c>
      <c r="AF95" s="265" t="s">
        <v>181</v>
      </c>
      <c r="AG95" s="265" t="s">
        <v>181</v>
      </c>
      <c r="AH95" s="265" t="s">
        <v>181</v>
      </c>
      <c r="AI95" s="265" t="s">
        <v>181</v>
      </c>
      <c r="AJ95" s="265" t="s">
        <v>181</v>
      </c>
      <c r="AK95" s="265" t="s">
        <v>181</v>
      </c>
      <c r="AL95" s="265" t="s">
        <v>181</v>
      </c>
      <c r="AM95" s="265" t="s">
        <v>181</v>
      </c>
      <c r="AN95" s="265" t="s">
        <v>181</v>
      </c>
      <c r="AO95" s="265" t="s">
        <v>181</v>
      </c>
      <c r="AP95" s="265" t="s">
        <v>181</v>
      </c>
      <c r="AQ95" s="265" t="s">
        <v>181</v>
      </c>
      <c r="AR95" s="265" t="s">
        <v>181</v>
      </c>
      <c r="AS95" s="265" t="s">
        <v>181</v>
      </c>
      <c r="AT95" s="265" t="s">
        <v>181</v>
      </c>
      <c r="AU95" s="265" t="s">
        <v>181</v>
      </c>
      <c r="AV95" s="265" t="s">
        <v>181</v>
      </c>
      <c r="AW95" s="265" t="s">
        <v>181</v>
      </c>
      <c r="AX95" s="265" t="s">
        <v>181</v>
      </c>
      <c r="AY95" s="265" t="s">
        <v>181</v>
      </c>
      <c r="AZ95" s="265" t="s">
        <v>181</v>
      </c>
      <c r="BA95" s="265" t="s">
        <v>181</v>
      </c>
      <c r="BB95" s="265" t="s">
        <v>181</v>
      </c>
      <c r="BC95" s="265"/>
      <c r="BD95" s="265"/>
      <c r="BE95" s="265"/>
      <c r="BF95" s="265"/>
      <c r="BG95" s="265"/>
      <c r="BH95" s="265"/>
      <c r="BI95" s="265"/>
      <c r="BJ95" s="265"/>
      <c r="BK95" s="265"/>
      <c r="BL95" s="265"/>
      <c r="BM95" s="265"/>
      <c r="BN95" s="265"/>
      <c r="BO95" s="265"/>
      <c r="BP95" s="265"/>
      <c r="BQ95" s="265"/>
      <c r="BR95" s="265"/>
      <c r="BS95" s="265"/>
      <c r="BT95" s="265"/>
      <c r="BU95" s="265"/>
      <c r="BV95" s="265"/>
      <c r="BW95" s="265"/>
      <c r="BX95" s="265"/>
      <c r="BY95" s="265"/>
      <c r="BZ95" s="265"/>
      <c r="CA95" s="265"/>
      <c r="CB95" s="265"/>
      <c r="CC95" s="265"/>
      <c r="CD95" s="265"/>
      <c r="CE95" s="265"/>
      <c r="CF95" s="265"/>
      <c r="CG95" s="265"/>
      <c r="CH95" s="265"/>
      <c r="CI95" s="265"/>
      <c r="CJ95" s="265"/>
      <c r="CK95" s="265"/>
      <c r="CL95" s="265"/>
      <c r="CM95" s="265"/>
      <c r="CN95" s="265"/>
      <c r="CO95" s="265"/>
      <c r="CP95" s="265"/>
      <c r="CQ95" s="265"/>
      <c r="CR95" s="265"/>
      <c r="CS95" s="265"/>
      <c r="CT95" s="265"/>
      <c r="CU95" s="265"/>
      <c r="CV95" s="265"/>
      <c r="CW95" s="265"/>
      <c r="CX95" s="265"/>
      <c r="CY95" s="265"/>
      <c r="CZ95" s="265"/>
      <c r="DA95" s="265"/>
      <c r="DB95" s="265"/>
      <c r="DC95" s="265"/>
      <c r="DD95" s="265"/>
      <c r="DE95" s="265"/>
      <c r="DF95" s="265"/>
      <c r="DG95" s="265"/>
      <c r="DH95" s="265"/>
      <c r="DI95" s="265"/>
      <c r="DJ95" s="265"/>
      <c r="DK95" s="265"/>
      <c r="DL95" s="265"/>
      <c r="DM95" s="265"/>
      <c r="DN95" s="265"/>
      <c r="DO95" s="265"/>
      <c r="DP95" s="265"/>
      <c r="DQ95" s="265"/>
      <c r="DR95" s="265"/>
      <c r="DS95" s="265"/>
      <c r="DT95" s="265"/>
      <c r="DU95" s="265"/>
      <c r="DV95" s="265"/>
      <c r="DW95" s="265"/>
      <c r="DX95" s="265"/>
      <c r="DY95" s="265"/>
      <c r="DZ95" s="265"/>
      <c r="EA95" s="265"/>
      <c r="EB95" s="265"/>
      <c r="EC95" s="265"/>
      <c r="ED95" s="265"/>
    </row>
    <row r="96" spans="1:134" ht="15" x14ac:dyDescent="0.25">
      <c r="U96" s="238" t="str">
        <f t="shared" si="2"/>
        <v/>
      </c>
      <c r="V96" s="265" t="s">
        <v>181</v>
      </c>
      <c r="W96" s="265" t="s">
        <v>181</v>
      </c>
      <c r="X96" s="265" t="s">
        <v>181</v>
      </c>
      <c r="Y96" s="265" t="s">
        <v>181</v>
      </c>
      <c r="Z96" s="265" t="s">
        <v>181</v>
      </c>
      <c r="AA96" s="265" t="s">
        <v>181</v>
      </c>
      <c r="AB96" s="265" t="s">
        <v>181</v>
      </c>
      <c r="AC96" s="265" t="s">
        <v>181</v>
      </c>
      <c r="AD96" s="265" t="s">
        <v>181</v>
      </c>
      <c r="AE96" s="265" t="s">
        <v>181</v>
      </c>
      <c r="AF96" s="265" t="s">
        <v>181</v>
      </c>
      <c r="AG96" s="265" t="s">
        <v>181</v>
      </c>
      <c r="AH96" s="265" t="s">
        <v>181</v>
      </c>
      <c r="AI96" s="265" t="s">
        <v>181</v>
      </c>
      <c r="AJ96" s="265" t="s">
        <v>181</v>
      </c>
      <c r="AK96" s="265" t="s">
        <v>181</v>
      </c>
      <c r="AL96" s="265" t="s">
        <v>181</v>
      </c>
      <c r="AM96" s="265" t="s">
        <v>181</v>
      </c>
      <c r="AN96" s="265" t="s">
        <v>181</v>
      </c>
      <c r="AO96" s="265" t="s">
        <v>181</v>
      </c>
      <c r="AP96" s="265" t="s">
        <v>181</v>
      </c>
      <c r="AQ96" s="265" t="s">
        <v>181</v>
      </c>
      <c r="AR96" s="265" t="s">
        <v>181</v>
      </c>
      <c r="AS96" s="265" t="s">
        <v>181</v>
      </c>
      <c r="AT96" s="265" t="s">
        <v>181</v>
      </c>
      <c r="AU96" s="265" t="s">
        <v>181</v>
      </c>
      <c r="AV96" s="265" t="s">
        <v>181</v>
      </c>
      <c r="AW96" s="265" t="s">
        <v>181</v>
      </c>
      <c r="AX96" s="265" t="s">
        <v>181</v>
      </c>
      <c r="AY96" s="265" t="s">
        <v>181</v>
      </c>
      <c r="AZ96" s="265" t="s">
        <v>181</v>
      </c>
      <c r="BA96" s="265" t="s">
        <v>181</v>
      </c>
      <c r="BB96" s="265" t="s">
        <v>181</v>
      </c>
      <c r="BC96" s="265"/>
      <c r="BD96" s="265"/>
      <c r="BE96" s="265"/>
      <c r="BF96" s="265"/>
      <c r="BG96" s="265"/>
      <c r="BH96" s="265"/>
      <c r="BI96" s="265"/>
      <c r="BJ96" s="265"/>
      <c r="BK96" s="265"/>
      <c r="BL96" s="265"/>
      <c r="BM96" s="265"/>
      <c r="BN96" s="265"/>
      <c r="BO96" s="265"/>
      <c r="BP96" s="265"/>
      <c r="BQ96" s="265"/>
      <c r="BR96" s="265"/>
      <c r="BS96" s="265"/>
      <c r="BT96" s="265"/>
      <c r="BU96" s="265"/>
      <c r="BV96" s="265"/>
      <c r="BW96" s="265"/>
      <c r="BX96" s="265"/>
      <c r="BY96" s="265"/>
      <c r="BZ96" s="265"/>
      <c r="CA96" s="265"/>
      <c r="CB96" s="265"/>
      <c r="CC96" s="265"/>
      <c r="CD96" s="265"/>
      <c r="CE96" s="265"/>
      <c r="CF96" s="265"/>
      <c r="CG96" s="265"/>
      <c r="CH96" s="265"/>
      <c r="CI96" s="265"/>
      <c r="CJ96" s="265"/>
      <c r="CK96" s="265"/>
      <c r="CL96" s="265"/>
      <c r="CM96" s="265"/>
      <c r="CN96" s="265"/>
      <c r="CO96" s="265"/>
      <c r="CP96" s="265"/>
      <c r="CQ96" s="265"/>
      <c r="CR96" s="265"/>
      <c r="CS96" s="265"/>
      <c r="CT96" s="265"/>
      <c r="CU96" s="265"/>
      <c r="CV96" s="265"/>
      <c r="CW96" s="265"/>
      <c r="CX96" s="265"/>
      <c r="CY96" s="265"/>
      <c r="CZ96" s="265"/>
      <c r="DA96" s="265"/>
      <c r="DB96" s="265"/>
      <c r="DC96" s="265"/>
      <c r="DD96" s="265"/>
      <c r="DE96" s="265"/>
      <c r="DF96" s="265"/>
      <c r="DG96" s="265"/>
      <c r="DH96" s="265"/>
      <c r="DI96" s="265"/>
      <c r="DJ96" s="265"/>
      <c r="DK96" s="265"/>
      <c r="DL96" s="265"/>
      <c r="DM96" s="265"/>
      <c r="DN96" s="265"/>
      <c r="DO96" s="265"/>
      <c r="DP96" s="265"/>
      <c r="DQ96" s="265"/>
      <c r="DR96" s="265"/>
      <c r="DS96" s="265"/>
      <c r="DT96" s="265"/>
      <c r="DU96" s="265"/>
      <c r="DV96" s="265"/>
      <c r="DW96" s="265"/>
      <c r="DX96" s="265"/>
      <c r="DY96" s="265"/>
      <c r="DZ96" s="265"/>
      <c r="EA96" s="265"/>
      <c r="EB96" s="265"/>
      <c r="EC96" s="265"/>
      <c r="ED96" s="265"/>
    </row>
    <row r="97" spans="21:134" ht="15" x14ac:dyDescent="0.25">
      <c r="U97" s="238" t="str">
        <f t="shared" si="2"/>
        <v/>
      </c>
      <c r="V97" s="265" t="s">
        <v>181</v>
      </c>
      <c r="W97" s="265" t="s">
        <v>181</v>
      </c>
      <c r="X97" s="265" t="s">
        <v>181</v>
      </c>
      <c r="Y97" s="265" t="s">
        <v>181</v>
      </c>
      <c r="Z97" s="265" t="s">
        <v>181</v>
      </c>
      <c r="AA97" s="265" t="s">
        <v>181</v>
      </c>
      <c r="AB97" s="265" t="s">
        <v>181</v>
      </c>
      <c r="AC97" s="265" t="s">
        <v>181</v>
      </c>
      <c r="AD97" s="265" t="s">
        <v>181</v>
      </c>
      <c r="AE97" s="265" t="s">
        <v>181</v>
      </c>
      <c r="AF97" s="265" t="s">
        <v>181</v>
      </c>
      <c r="AG97" s="265" t="s">
        <v>181</v>
      </c>
      <c r="AH97" s="265" t="s">
        <v>181</v>
      </c>
      <c r="AI97" s="265" t="s">
        <v>181</v>
      </c>
      <c r="AJ97" s="265" t="s">
        <v>181</v>
      </c>
      <c r="AK97" s="265" t="s">
        <v>181</v>
      </c>
      <c r="AL97" s="265" t="s">
        <v>181</v>
      </c>
      <c r="AM97" s="265" t="s">
        <v>181</v>
      </c>
      <c r="AN97" s="265" t="s">
        <v>181</v>
      </c>
      <c r="AO97" s="265" t="s">
        <v>181</v>
      </c>
      <c r="AP97" s="265" t="s">
        <v>181</v>
      </c>
      <c r="AQ97" s="265" t="s">
        <v>181</v>
      </c>
      <c r="AR97" s="265" t="s">
        <v>181</v>
      </c>
      <c r="AS97" s="265" t="s">
        <v>181</v>
      </c>
      <c r="AT97" s="265" t="s">
        <v>181</v>
      </c>
      <c r="AU97" s="265" t="s">
        <v>181</v>
      </c>
      <c r="AV97" s="265" t="s">
        <v>181</v>
      </c>
      <c r="AW97" s="265" t="s">
        <v>181</v>
      </c>
      <c r="AX97" s="265" t="s">
        <v>181</v>
      </c>
      <c r="AY97" s="265" t="s">
        <v>181</v>
      </c>
      <c r="AZ97" s="265" t="s">
        <v>181</v>
      </c>
      <c r="BA97" s="265" t="s">
        <v>181</v>
      </c>
      <c r="BB97" s="265" t="s">
        <v>181</v>
      </c>
      <c r="BC97" s="265"/>
      <c r="BD97" s="265"/>
      <c r="BE97" s="265"/>
      <c r="BF97" s="265"/>
      <c r="BG97" s="265"/>
      <c r="BH97" s="265"/>
      <c r="BI97" s="265"/>
      <c r="BJ97" s="265"/>
      <c r="BK97" s="265"/>
      <c r="BL97" s="265"/>
      <c r="BM97" s="265"/>
      <c r="BN97" s="265"/>
      <c r="BO97" s="265"/>
      <c r="BP97" s="265"/>
      <c r="BQ97" s="265"/>
      <c r="BR97" s="265"/>
      <c r="BS97" s="265"/>
      <c r="BT97" s="265"/>
      <c r="BU97" s="265"/>
      <c r="BV97" s="265"/>
      <c r="BW97" s="265"/>
      <c r="BX97" s="265"/>
      <c r="BY97" s="265"/>
      <c r="BZ97" s="265"/>
      <c r="CA97" s="265"/>
      <c r="CB97" s="265"/>
      <c r="CC97" s="265"/>
      <c r="CD97" s="265"/>
      <c r="CE97" s="265"/>
      <c r="CF97" s="265"/>
      <c r="CG97" s="265"/>
      <c r="CH97" s="265"/>
      <c r="CI97" s="265"/>
      <c r="CJ97" s="265"/>
      <c r="CK97" s="265"/>
      <c r="CL97" s="265"/>
      <c r="CM97" s="265"/>
      <c r="CN97" s="265"/>
      <c r="CO97" s="265"/>
      <c r="CP97" s="265"/>
      <c r="CQ97" s="265"/>
      <c r="CR97" s="265"/>
      <c r="CS97" s="265"/>
      <c r="CT97" s="265"/>
      <c r="CU97" s="265"/>
      <c r="CV97" s="265"/>
      <c r="CW97" s="265"/>
      <c r="CX97" s="265"/>
      <c r="CY97" s="265"/>
      <c r="CZ97" s="265"/>
      <c r="DA97" s="265"/>
      <c r="DB97" s="265"/>
      <c r="DC97" s="265"/>
      <c r="DD97" s="265"/>
      <c r="DE97" s="265"/>
      <c r="DF97" s="265"/>
      <c r="DG97" s="265"/>
      <c r="DH97" s="265"/>
      <c r="DI97" s="265"/>
      <c r="DJ97" s="265"/>
      <c r="DK97" s="265"/>
      <c r="DL97" s="265"/>
      <c r="DM97" s="265"/>
      <c r="DN97" s="265"/>
      <c r="DO97" s="265"/>
      <c r="DP97" s="265"/>
      <c r="DQ97" s="265"/>
      <c r="DR97" s="265"/>
      <c r="DS97" s="265"/>
      <c r="DT97" s="265"/>
      <c r="DU97" s="265"/>
      <c r="DV97" s="265"/>
      <c r="DW97" s="265"/>
      <c r="DX97" s="265"/>
      <c r="DY97" s="265"/>
      <c r="DZ97" s="265"/>
      <c r="EA97" s="265"/>
      <c r="EB97" s="265"/>
      <c r="EC97" s="265"/>
      <c r="ED97" s="265"/>
    </row>
    <row r="98" spans="21:134" ht="15" x14ac:dyDescent="0.25">
      <c r="U98" s="238" t="str">
        <f t="shared" si="2"/>
        <v/>
      </c>
      <c r="V98" s="265" t="s">
        <v>181</v>
      </c>
      <c r="W98" s="265" t="s">
        <v>181</v>
      </c>
      <c r="X98" s="265" t="s">
        <v>181</v>
      </c>
      <c r="Y98" s="265" t="s">
        <v>181</v>
      </c>
      <c r="Z98" s="265" t="s">
        <v>181</v>
      </c>
      <c r="AA98" s="265" t="s">
        <v>181</v>
      </c>
      <c r="AB98" s="265" t="s">
        <v>181</v>
      </c>
      <c r="AC98" s="265" t="s">
        <v>181</v>
      </c>
      <c r="AD98" s="265" t="s">
        <v>181</v>
      </c>
      <c r="AE98" s="265" t="s">
        <v>181</v>
      </c>
      <c r="AF98" s="265" t="s">
        <v>181</v>
      </c>
      <c r="AG98" s="265" t="s">
        <v>181</v>
      </c>
      <c r="AH98" s="265" t="s">
        <v>181</v>
      </c>
      <c r="AI98" s="265" t="s">
        <v>181</v>
      </c>
      <c r="AJ98" s="265" t="s">
        <v>181</v>
      </c>
      <c r="AK98" s="265" t="s">
        <v>181</v>
      </c>
      <c r="AL98" s="265" t="s">
        <v>181</v>
      </c>
      <c r="AM98" s="265" t="s">
        <v>181</v>
      </c>
      <c r="AN98" s="265" t="s">
        <v>181</v>
      </c>
      <c r="AO98" s="265" t="s">
        <v>181</v>
      </c>
      <c r="AP98" s="265" t="s">
        <v>181</v>
      </c>
      <c r="AQ98" s="265" t="s">
        <v>181</v>
      </c>
      <c r="AR98" s="265" t="s">
        <v>181</v>
      </c>
      <c r="AS98" s="265" t="s">
        <v>181</v>
      </c>
      <c r="AT98" s="265" t="s">
        <v>181</v>
      </c>
      <c r="AU98" s="265" t="s">
        <v>181</v>
      </c>
      <c r="AV98" s="265" t="s">
        <v>181</v>
      </c>
      <c r="AW98" s="265" t="s">
        <v>181</v>
      </c>
      <c r="AX98" s="265" t="s">
        <v>181</v>
      </c>
      <c r="AY98" s="265" t="s">
        <v>181</v>
      </c>
      <c r="AZ98" s="265" t="s">
        <v>181</v>
      </c>
      <c r="BA98" s="265" t="s">
        <v>181</v>
      </c>
      <c r="BB98" s="265" t="s">
        <v>181</v>
      </c>
      <c r="BC98" s="265"/>
      <c r="BD98" s="265"/>
      <c r="BE98" s="265"/>
      <c r="BF98" s="265"/>
      <c r="BG98" s="265"/>
      <c r="BH98" s="265"/>
      <c r="BI98" s="265"/>
      <c r="BJ98" s="265"/>
      <c r="BK98" s="265"/>
      <c r="BL98" s="265"/>
      <c r="BM98" s="265"/>
      <c r="BN98" s="265"/>
      <c r="BO98" s="265"/>
      <c r="BP98" s="265"/>
      <c r="BQ98" s="265"/>
      <c r="BR98" s="265"/>
      <c r="BS98" s="265"/>
      <c r="BT98" s="265"/>
      <c r="BU98" s="265"/>
      <c r="BV98" s="265"/>
      <c r="BW98" s="265"/>
      <c r="BX98" s="265"/>
      <c r="BY98" s="265"/>
      <c r="BZ98" s="265"/>
      <c r="CA98" s="265"/>
      <c r="CB98" s="265"/>
      <c r="CC98" s="265"/>
      <c r="CD98" s="265"/>
      <c r="CE98" s="265"/>
      <c r="CF98" s="265"/>
      <c r="CG98" s="265"/>
      <c r="CH98" s="265"/>
      <c r="CI98" s="265"/>
      <c r="CJ98" s="265"/>
      <c r="CK98" s="265"/>
      <c r="CL98" s="265"/>
      <c r="CM98" s="265"/>
      <c r="CN98" s="265"/>
      <c r="CO98" s="265"/>
      <c r="CP98" s="265"/>
      <c r="CQ98" s="265"/>
      <c r="CR98" s="265"/>
      <c r="CS98" s="265"/>
      <c r="CT98" s="265"/>
      <c r="CU98" s="265"/>
      <c r="CV98" s="265"/>
      <c r="CW98" s="265"/>
      <c r="CX98" s="265"/>
      <c r="CY98" s="265"/>
      <c r="CZ98" s="265"/>
      <c r="DA98" s="265"/>
      <c r="DB98" s="265"/>
      <c r="DC98" s="265"/>
      <c r="DD98" s="265"/>
      <c r="DE98" s="265"/>
      <c r="DF98" s="265"/>
      <c r="DG98" s="265"/>
      <c r="DH98" s="265"/>
      <c r="DI98" s="265"/>
      <c r="DJ98" s="265"/>
      <c r="DK98" s="265"/>
      <c r="DL98" s="265"/>
      <c r="DM98" s="265"/>
      <c r="DN98" s="265"/>
      <c r="DO98" s="265"/>
      <c r="DP98" s="265"/>
      <c r="DQ98" s="265"/>
      <c r="DR98" s="265"/>
      <c r="DS98" s="265"/>
      <c r="DT98" s="265"/>
      <c r="DU98" s="265"/>
      <c r="DV98" s="265"/>
      <c r="DW98" s="265"/>
      <c r="DX98" s="265"/>
      <c r="DY98" s="265"/>
      <c r="DZ98" s="265"/>
      <c r="EA98" s="265"/>
      <c r="EB98" s="265"/>
      <c r="EC98" s="265"/>
      <c r="ED98" s="265"/>
    </row>
    <row r="99" spans="21:134" ht="15" x14ac:dyDescent="0.25">
      <c r="U99" s="238" t="str">
        <f t="shared" si="2"/>
        <v/>
      </c>
      <c r="V99" s="265" t="s">
        <v>181</v>
      </c>
      <c r="W99" s="265" t="s">
        <v>181</v>
      </c>
      <c r="X99" s="265" t="s">
        <v>181</v>
      </c>
      <c r="Y99" s="265" t="s">
        <v>181</v>
      </c>
      <c r="Z99" s="265" t="s">
        <v>181</v>
      </c>
      <c r="AA99" s="265" t="s">
        <v>181</v>
      </c>
      <c r="AB99" s="265" t="s">
        <v>181</v>
      </c>
      <c r="AC99" s="265" t="s">
        <v>181</v>
      </c>
      <c r="AD99" s="265" t="s">
        <v>181</v>
      </c>
      <c r="AE99" s="265" t="s">
        <v>181</v>
      </c>
      <c r="AF99" s="265" t="s">
        <v>181</v>
      </c>
      <c r="AG99" s="265" t="s">
        <v>181</v>
      </c>
      <c r="AH99" s="265" t="s">
        <v>181</v>
      </c>
      <c r="AI99" s="265" t="s">
        <v>181</v>
      </c>
      <c r="AJ99" s="265" t="s">
        <v>181</v>
      </c>
      <c r="AK99" s="265" t="s">
        <v>181</v>
      </c>
      <c r="AL99" s="265" t="s">
        <v>181</v>
      </c>
      <c r="AM99" s="265" t="s">
        <v>181</v>
      </c>
      <c r="AN99" s="265" t="s">
        <v>181</v>
      </c>
      <c r="AO99" s="265" t="s">
        <v>181</v>
      </c>
      <c r="AP99" s="265" t="s">
        <v>181</v>
      </c>
      <c r="AQ99" s="265" t="s">
        <v>181</v>
      </c>
      <c r="AR99" s="265" t="s">
        <v>181</v>
      </c>
      <c r="AS99" s="265" t="s">
        <v>181</v>
      </c>
      <c r="AT99" s="265" t="s">
        <v>181</v>
      </c>
      <c r="AU99" s="265" t="s">
        <v>181</v>
      </c>
      <c r="AV99" s="265" t="s">
        <v>181</v>
      </c>
      <c r="AW99" s="265" t="s">
        <v>181</v>
      </c>
      <c r="AX99" s="265" t="s">
        <v>181</v>
      </c>
      <c r="AY99" s="265" t="s">
        <v>181</v>
      </c>
      <c r="AZ99" s="265" t="s">
        <v>181</v>
      </c>
      <c r="BA99" s="265" t="s">
        <v>181</v>
      </c>
      <c r="BB99" s="265" t="s">
        <v>181</v>
      </c>
      <c r="BC99" s="265"/>
      <c r="BD99" s="265"/>
      <c r="BE99" s="265"/>
      <c r="BF99" s="265"/>
      <c r="BG99" s="265"/>
      <c r="BH99" s="265"/>
      <c r="BI99" s="265"/>
      <c r="BJ99" s="265"/>
      <c r="BK99" s="265"/>
      <c r="BL99" s="265"/>
      <c r="BM99" s="265"/>
      <c r="BN99" s="265"/>
      <c r="BO99" s="265"/>
      <c r="BP99" s="265"/>
      <c r="BQ99" s="265"/>
      <c r="BR99" s="265"/>
      <c r="BS99" s="265"/>
      <c r="BT99" s="265"/>
      <c r="BU99" s="265"/>
      <c r="BV99" s="265"/>
      <c r="BW99" s="265"/>
      <c r="BX99" s="265"/>
      <c r="BY99" s="265"/>
      <c r="BZ99" s="265"/>
      <c r="CA99" s="265"/>
      <c r="CB99" s="265"/>
      <c r="CC99" s="265"/>
      <c r="CD99" s="265"/>
      <c r="CE99" s="265"/>
      <c r="CF99" s="265"/>
      <c r="CG99" s="265"/>
      <c r="CH99" s="265"/>
      <c r="CI99" s="265"/>
      <c r="CJ99" s="265"/>
      <c r="CK99" s="265"/>
      <c r="CL99" s="265"/>
      <c r="CM99" s="265"/>
      <c r="CN99" s="265"/>
      <c r="CO99" s="265"/>
      <c r="CP99" s="265"/>
      <c r="CQ99" s="265"/>
      <c r="CR99" s="265"/>
      <c r="CS99" s="265"/>
      <c r="CT99" s="265"/>
      <c r="CU99" s="265"/>
      <c r="CV99" s="265"/>
      <c r="CW99" s="265"/>
      <c r="CX99" s="265"/>
      <c r="CY99" s="265"/>
      <c r="CZ99" s="265"/>
      <c r="DA99" s="265"/>
      <c r="DB99" s="265"/>
      <c r="DC99" s="265"/>
      <c r="DD99" s="265"/>
      <c r="DE99" s="265"/>
      <c r="DF99" s="265"/>
      <c r="DG99" s="265"/>
      <c r="DH99" s="265"/>
      <c r="DI99" s="265"/>
      <c r="DJ99" s="265"/>
      <c r="DK99" s="265"/>
      <c r="DL99" s="265"/>
      <c r="DM99" s="265"/>
      <c r="DN99" s="265"/>
      <c r="DO99" s="265"/>
      <c r="DP99" s="265"/>
      <c r="DQ99" s="265"/>
      <c r="DR99" s="265"/>
      <c r="DS99" s="265"/>
      <c r="DT99" s="265"/>
      <c r="DU99" s="265"/>
      <c r="DV99" s="265"/>
      <c r="DW99" s="265"/>
      <c r="DX99" s="265"/>
      <c r="DY99" s="265"/>
      <c r="DZ99" s="265"/>
      <c r="EA99" s="265"/>
      <c r="EB99" s="265"/>
      <c r="EC99" s="265"/>
      <c r="ED99" s="265"/>
    </row>
    <row r="100" spans="21:134" ht="15" x14ac:dyDescent="0.25">
      <c r="U100" s="238" t="str">
        <f t="shared" si="2"/>
        <v/>
      </c>
      <c r="V100" s="265" t="s">
        <v>181</v>
      </c>
      <c r="W100" s="265" t="s">
        <v>181</v>
      </c>
      <c r="X100" s="265" t="s">
        <v>181</v>
      </c>
      <c r="Y100" s="265" t="s">
        <v>181</v>
      </c>
      <c r="Z100" s="265" t="s">
        <v>181</v>
      </c>
      <c r="AA100" s="265" t="s">
        <v>181</v>
      </c>
      <c r="AB100" s="265" t="s">
        <v>181</v>
      </c>
      <c r="AC100" s="265" t="s">
        <v>181</v>
      </c>
      <c r="AD100" s="265" t="s">
        <v>181</v>
      </c>
      <c r="AE100" s="265" t="s">
        <v>181</v>
      </c>
      <c r="AF100" s="265" t="s">
        <v>181</v>
      </c>
      <c r="AG100" s="265" t="s">
        <v>181</v>
      </c>
      <c r="AH100" s="265" t="s">
        <v>181</v>
      </c>
      <c r="AI100" s="265" t="s">
        <v>181</v>
      </c>
      <c r="AJ100" s="265" t="s">
        <v>181</v>
      </c>
      <c r="AK100" s="265" t="s">
        <v>181</v>
      </c>
      <c r="AL100" s="265" t="s">
        <v>181</v>
      </c>
      <c r="AM100" s="265" t="s">
        <v>181</v>
      </c>
      <c r="AN100" s="265" t="s">
        <v>181</v>
      </c>
      <c r="AO100" s="265" t="s">
        <v>181</v>
      </c>
      <c r="AP100" s="265" t="s">
        <v>181</v>
      </c>
      <c r="AQ100" s="265" t="s">
        <v>181</v>
      </c>
      <c r="AR100" s="265" t="s">
        <v>181</v>
      </c>
      <c r="AS100" s="265" t="s">
        <v>181</v>
      </c>
      <c r="AT100" s="265" t="s">
        <v>181</v>
      </c>
      <c r="AU100" s="265" t="s">
        <v>181</v>
      </c>
      <c r="AV100" s="265" t="s">
        <v>181</v>
      </c>
      <c r="AW100" s="265" t="s">
        <v>181</v>
      </c>
      <c r="AX100" s="265" t="s">
        <v>181</v>
      </c>
      <c r="AY100" s="265" t="s">
        <v>181</v>
      </c>
      <c r="AZ100" s="265" t="s">
        <v>181</v>
      </c>
      <c r="BA100" s="265" t="s">
        <v>181</v>
      </c>
      <c r="BB100" s="265" t="s">
        <v>181</v>
      </c>
      <c r="BC100" s="265"/>
      <c r="BD100" s="265"/>
      <c r="BE100" s="265"/>
      <c r="BF100" s="265"/>
      <c r="BG100" s="265"/>
      <c r="BH100" s="265"/>
      <c r="BI100" s="265"/>
      <c r="BJ100" s="265"/>
      <c r="BK100" s="265"/>
      <c r="BL100" s="265"/>
      <c r="BM100" s="265"/>
      <c r="BN100" s="265"/>
      <c r="BO100" s="265"/>
      <c r="BP100" s="265"/>
      <c r="BQ100" s="265"/>
      <c r="BR100" s="265"/>
      <c r="BS100" s="265"/>
      <c r="BT100" s="265"/>
      <c r="BU100" s="265"/>
      <c r="BV100" s="265"/>
      <c r="BW100" s="265"/>
      <c r="BX100" s="265"/>
      <c r="BY100" s="265"/>
      <c r="BZ100" s="265"/>
      <c r="CA100" s="265"/>
      <c r="CB100" s="265"/>
      <c r="CC100" s="265"/>
      <c r="CD100" s="265"/>
      <c r="CE100" s="265"/>
      <c r="CF100" s="265"/>
      <c r="CG100" s="265"/>
      <c r="CH100" s="265"/>
      <c r="CI100" s="265"/>
      <c r="CJ100" s="265"/>
      <c r="CK100" s="265"/>
      <c r="CL100" s="265"/>
      <c r="CM100" s="265"/>
      <c r="CN100" s="265"/>
      <c r="CO100" s="265"/>
      <c r="CP100" s="265"/>
      <c r="CQ100" s="265"/>
      <c r="CR100" s="265"/>
      <c r="CS100" s="265"/>
      <c r="CT100" s="265"/>
      <c r="CU100" s="265"/>
      <c r="CV100" s="265"/>
      <c r="CW100" s="265"/>
      <c r="CX100" s="265"/>
      <c r="CY100" s="265"/>
      <c r="CZ100" s="265"/>
      <c r="DA100" s="265"/>
      <c r="DB100" s="265"/>
      <c r="DC100" s="265"/>
      <c r="DD100" s="265"/>
      <c r="DE100" s="265"/>
      <c r="DF100" s="265"/>
      <c r="DG100" s="265"/>
      <c r="DH100" s="265"/>
      <c r="DI100" s="265"/>
      <c r="DJ100" s="265"/>
      <c r="DK100" s="265"/>
      <c r="DL100" s="265"/>
      <c r="DM100" s="265"/>
      <c r="DN100" s="265"/>
      <c r="DO100" s="265"/>
      <c r="DP100" s="265"/>
      <c r="DQ100" s="265"/>
      <c r="DR100" s="265"/>
      <c r="DS100" s="265"/>
      <c r="DT100" s="265"/>
      <c r="DU100" s="265"/>
      <c r="DV100" s="265"/>
      <c r="DW100" s="265"/>
      <c r="DX100" s="265"/>
      <c r="DY100" s="265"/>
      <c r="DZ100" s="265"/>
      <c r="EA100" s="265"/>
      <c r="EB100" s="265"/>
      <c r="EC100" s="265"/>
      <c r="ED100" s="265"/>
    </row>
    <row r="101" spans="21:134" ht="15" x14ac:dyDescent="0.25">
      <c r="U101" s="238" t="str">
        <f t="shared" si="2"/>
        <v/>
      </c>
      <c r="V101" s="265" t="s">
        <v>181</v>
      </c>
      <c r="W101" s="265" t="s">
        <v>181</v>
      </c>
      <c r="X101" s="265" t="s">
        <v>181</v>
      </c>
      <c r="Y101" s="265" t="s">
        <v>181</v>
      </c>
      <c r="Z101" s="265" t="s">
        <v>181</v>
      </c>
      <c r="AA101" s="266" t="s">
        <v>181</v>
      </c>
      <c r="AB101" s="266" t="s">
        <v>181</v>
      </c>
      <c r="AC101" s="266" t="s">
        <v>181</v>
      </c>
      <c r="AD101" s="266" t="s">
        <v>181</v>
      </c>
      <c r="AE101" s="266" t="s">
        <v>181</v>
      </c>
      <c r="AF101" s="266" t="s">
        <v>181</v>
      </c>
      <c r="AG101" s="266" t="s">
        <v>181</v>
      </c>
      <c r="AH101" s="266" t="s">
        <v>181</v>
      </c>
      <c r="AI101" s="266" t="s">
        <v>181</v>
      </c>
      <c r="AJ101" s="266" t="s">
        <v>181</v>
      </c>
      <c r="AK101" s="266" t="s">
        <v>181</v>
      </c>
      <c r="AL101" s="266" t="s">
        <v>181</v>
      </c>
      <c r="AM101" s="266" t="s">
        <v>181</v>
      </c>
      <c r="AN101" s="266" t="s">
        <v>181</v>
      </c>
      <c r="AO101" s="266" t="s">
        <v>181</v>
      </c>
      <c r="AP101" s="266" t="s">
        <v>181</v>
      </c>
      <c r="AQ101" s="266" t="s">
        <v>181</v>
      </c>
      <c r="AR101" s="265" t="s">
        <v>181</v>
      </c>
      <c r="AS101" s="265" t="s">
        <v>181</v>
      </c>
      <c r="AT101" s="265" t="s">
        <v>181</v>
      </c>
      <c r="AU101" s="265" t="s">
        <v>181</v>
      </c>
      <c r="AV101" s="265" t="s">
        <v>181</v>
      </c>
      <c r="AW101" s="265" t="s">
        <v>181</v>
      </c>
      <c r="AX101" s="265" t="s">
        <v>181</v>
      </c>
      <c r="AY101" s="265" t="s">
        <v>181</v>
      </c>
      <c r="AZ101" s="265" t="s">
        <v>181</v>
      </c>
      <c r="BA101" s="265" t="s">
        <v>181</v>
      </c>
      <c r="BB101" s="265" t="s">
        <v>181</v>
      </c>
      <c r="BC101" s="265"/>
      <c r="BD101" s="265"/>
      <c r="BE101" s="265"/>
      <c r="BF101" s="265"/>
      <c r="BG101" s="265"/>
      <c r="BH101" s="265"/>
      <c r="BI101" s="265"/>
      <c r="BJ101" s="265"/>
      <c r="BK101" s="265"/>
      <c r="BL101" s="265"/>
      <c r="BM101" s="265"/>
      <c r="BN101" s="265"/>
      <c r="BO101" s="265"/>
      <c r="BP101" s="265"/>
      <c r="BQ101" s="265"/>
      <c r="BR101" s="265"/>
      <c r="BS101" s="265"/>
      <c r="BT101" s="265"/>
      <c r="BU101" s="265"/>
      <c r="BV101" s="265"/>
      <c r="BW101" s="265"/>
      <c r="BX101" s="265"/>
      <c r="BY101" s="265"/>
      <c r="BZ101" s="265"/>
      <c r="CA101" s="265"/>
      <c r="CB101" s="265"/>
      <c r="CC101" s="265"/>
      <c r="CD101" s="265"/>
      <c r="CE101" s="265"/>
      <c r="CF101" s="265"/>
      <c r="CG101" s="265"/>
      <c r="CH101" s="265"/>
      <c r="CI101" s="265"/>
      <c r="CJ101" s="265"/>
      <c r="CK101" s="265"/>
      <c r="CL101" s="265"/>
      <c r="CM101" s="265"/>
      <c r="CN101" s="265"/>
      <c r="CO101" s="265"/>
      <c r="CP101" s="265"/>
      <c r="CQ101" s="265"/>
      <c r="CR101" s="265"/>
      <c r="CS101" s="265"/>
      <c r="CT101" s="265"/>
      <c r="CU101" s="265"/>
      <c r="CV101" s="265"/>
      <c r="CW101" s="265"/>
      <c r="CX101" s="265"/>
      <c r="CY101" s="265"/>
      <c r="CZ101" s="265"/>
      <c r="DA101" s="265"/>
      <c r="DB101" s="265"/>
      <c r="DC101" s="265"/>
      <c r="DD101" s="265"/>
      <c r="DE101" s="265"/>
      <c r="DF101" s="265"/>
      <c r="DG101" s="265"/>
      <c r="DH101" s="265"/>
      <c r="DI101" s="265"/>
      <c r="DJ101" s="265"/>
      <c r="DK101" s="265"/>
      <c r="DL101" s="265"/>
      <c r="DM101" s="265"/>
      <c r="DN101" s="265"/>
      <c r="DO101" s="265"/>
      <c r="DP101" s="265"/>
      <c r="DQ101" s="265"/>
      <c r="DR101" s="265"/>
      <c r="DS101" s="265"/>
      <c r="DT101" s="265"/>
      <c r="DU101" s="265"/>
      <c r="DV101" s="265"/>
      <c r="DW101" s="265"/>
      <c r="DX101" s="265"/>
      <c r="DY101" s="265"/>
      <c r="DZ101" s="265"/>
      <c r="EA101" s="265"/>
      <c r="EB101" s="265"/>
      <c r="EC101" s="265"/>
      <c r="ED101" s="265"/>
    </row>
    <row r="102" spans="21:134" ht="15" x14ac:dyDescent="0.25">
      <c r="U102" s="238" t="str">
        <f t="shared" si="2"/>
        <v/>
      </c>
      <c r="V102" s="265" t="s">
        <v>181</v>
      </c>
      <c r="W102" s="265" t="s">
        <v>181</v>
      </c>
      <c r="X102" s="265" t="s">
        <v>181</v>
      </c>
      <c r="Y102" s="265" t="s">
        <v>181</v>
      </c>
      <c r="Z102" s="265" t="s">
        <v>181</v>
      </c>
      <c r="AA102" s="266" t="s">
        <v>181</v>
      </c>
      <c r="AB102" s="266" t="s">
        <v>181</v>
      </c>
      <c r="AC102" s="266" t="s">
        <v>181</v>
      </c>
      <c r="AD102" s="266" t="s">
        <v>181</v>
      </c>
      <c r="AE102" s="266" t="s">
        <v>181</v>
      </c>
      <c r="AF102" s="266" t="s">
        <v>181</v>
      </c>
      <c r="AG102" s="266" t="s">
        <v>181</v>
      </c>
      <c r="AH102" s="266" t="s">
        <v>181</v>
      </c>
      <c r="AI102" s="266" t="s">
        <v>181</v>
      </c>
      <c r="AJ102" s="266" t="s">
        <v>181</v>
      </c>
      <c r="AK102" s="266" t="s">
        <v>181</v>
      </c>
      <c r="AL102" s="266" t="s">
        <v>181</v>
      </c>
      <c r="AM102" s="266" t="s">
        <v>181</v>
      </c>
      <c r="AN102" s="266" t="s">
        <v>181</v>
      </c>
      <c r="AO102" s="266" t="s">
        <v>181</v>
      </c>
      <c r="AP102" s="266" t="s">
        <v>181</v>
      </c>
      <c r="AQ102" s="266" t="s">
        <v>181</v>
      </c>
      <c r="AR102" s="265" t="s">
        <v>181</v>
      </c>
      <c r="AS102" s="265" t="s">
        <v>181</v>
      </c>
      <c r="AT102" s="265" t="s">
        <v>181</v>
      </c>
      <c r="AU102" s="265" t="s">
        <v>181</v>
      </c>
      <c r="AV102" s="265" t="s">
        <v>181</v>
      </c>
      <c r="AW102" s="265" t="s">
        <v>181</v>
      </c>
      <c r="AX102" s="265" t="s">
        <v>181</v>
      </c>
      <c r="AY102" s="265" t="s">
        <v>181</v>
      </c>
      <c r="AZ102" s="265" t="s">
        <v>181</v>
      </c>
      <c r="BA102" s="265" t="s">
        <v>181</v>
      </c>
      <c r="BB102" s="265" t="s">
        <v>181</v>
      </c>
      <c r="BC102" s="265"/>
      <c r="BD102" s="265"/>
      <c r="BE102" s="265"/>
      <c r="BF102" s="265"/>
      <c r="BG102" s="265"/>
      <c r="BH102" s="265"/>
      <c r="BI102" s="265"/>
      <c r="BJ102" s="265"/>
      <c r="BK102" s="265"/>
      <c r="BL102" s="265"/>
      <c r="BM102" s="265"/>
      <c r="BN102" s="265"/>
      <c r="BO102" s="265"/>
      <c r="BP102" s="265"/>
      <c r="BQ102" s="265"/>
      <c r="BR102" s="265"/>
      <c r="BS102" s="265"/>
      <c r="BT102" s="265"/>
      <c r="BU102" s="265"/>
      <c r="BV102" s="265"/>
      <c r="BW102" s="265"/>
      <c r="BX102" s="265"/>
      <c r="BY102" s="265"/>
      <c r="BZ102" s="265"/>
      <c r="CA102" s="265"/>
      <c r="CB102" s="265"/>
      <c r="CC102" s="265"/>
      <c r="CD102" s="265"/>
      <c r="CE102" s="265"/>
      <c r="CF102" s="265"/>
      <c r="CG102" s="265"/>
      <c r="CH102" s="265"/>
      <c r="CI102" s="265"/>
      <c r="CJ102" s="265"/>
      <c r="CK102" s="265"/>
      <c r="CL102" s="265"/>
      <c r="CM102" s="265"/>
      <c r="CN102" s="265"/>
      <c r="CO102" s="265"/>
      <c r="CP102" s="265"/>
      <c r="CQ102" s="265"/>
      <c r="CR102" s="265"/>
      <c r="CS102" s="265"/>
      <c r="CT102" s="265"/>
      <c r="CU102" s="265"/>
      <c r="CV102" s="265"/>
      <c r="CW102" s="265"/>
      <c r="CX102" s="265"/>
      <c r="CY102" s="265"/>
      <c r="CZ102" s="265"/>
      <c r="DA102" s="265"/>
      <c r="DB102" s="265"/>
      <c r="DC102" s="265"/>
      <c r="DD102" s="265"/>
      <c r="DE102" s="265"/>
      <c r="DF102" s="265"/>
      <c r="DG102" s="265"/>
      <c r="DH102" s="265"/>
      <c r="DI102" s="265"/>
      <c r="DJ102" s="265"/>
      <c r="DK102" s="265"/>
      <c r="DL102" s="265"/>
      <c r="DM102" s="265"/>
      <c r="DN102" s="265"/>
      <c r="DO102" s="265"/>
      <c r="DP102" s="265"/>
      <c r="DQ102" s="265"/>
      <c r="DR102" s="265"/>
      <c r="DS102" s="265"/>
      <c r="DT102" s="265"/>
      <c r="DU102" s="265"/>
      <c r="DV102" s="265"/>
      <c r="DW102" s="265"/>
      <c r="DX102" s="265"/>
      <c r="DY102" s="265"/>
      <c r="DZ102" s="265"/>
      <c r="EA102" s="265"/>
      <c r="EB102" s="265"/>
      <c r="EC102" s="265"/>
      <c r="ED102" s="265"/>
    </row>
    <row r="103" spans="21:134" ht="15" x14ac:dyDescent="0.25">
      <c r="U103" s="238" t="str">
        <f t="shared" si="2"/>
        <v/>
      </c>
      <c r="V103" s="265" t="s">
        <v>181</v>
      </c>
      <c r="W103" s="265" t="s">
        <v>181</v>
      </c>
      <c r="X103" s="265" t="s">
        <v>181</v>
      </c>
      <c r="Y103" s="265" t="s">
        <v>181</v>
      </c>
      <c r="Z103" s="265" t="s">
        <v>181</v>
      </c>
      <c r="AA103" s="267" t="s">
        <v>181</v>
      </c>
      <c r="AB103" s="267" t="s">
        <v>181</v>
      </c>
      <c r="AC103" s="267" t="s">
        <v>181</v>
      </c>
      <c r="AD103" s="267" t="s">
        <v>181</v>
      </c>
      <c r="AE103" s="267" t="s">
        <v>181</v>
      </c>
      <c r="AF103" s="267" t="s">
        <v>181</v>
      </c>
      <c r="AG103" s="267" t="s">
        <v>181</v>
      </c>
      <c r="AH103" s="267" t="s">
        <v>181</v>
      </c>
      <c r="AI103" s="267" t="s">
        <v>181</v>
      </c>
      <c r="AJ103" s="267" t="s">
        <v>181</v>
      </c>
      <c r="AK103" s="267" t="s">
        <v>181</v>
      </c>
      <c r="AL103" s="267" t="s">
        <v>181</v>
      </c>
      <c r="AM103" s="267" t="s">
        <v>181</v>
      </c>
      <c r="AN103" s="267" t="s">
        <v>181</v>
      </c>
      <c r="AO103" s="267" t="s">
        <v>181</v>
      </c>
      <c r="AP103" s="267" t="s">
        <v>181</v>
      </c>
      <c r="AQ103" s="267" t="s">
        <v>181</v>
      </c>
      <c r="AR103" s="265" t="s">
        <v>181</v>
      </c>
      <c r="AS103" s="265" t="s">
        <v>181</v>
      </c>
      <c r="AT103" s="265" t="s">
        <v>181</v>
      </c>
      <c r="AU103" s="265" t="s">
        <v>181</v>
      </c>
      <c r="AV103" s="265" t="s">
        <v>181</v>
      </c>
      <c r="AW103" s="265" t="s">
        <v>181</v>
      </c>
      <c r="AX103" s="265" t="s">
        <v>181</v>
      </c>
      <c r="AY103" s="265" t="s">
        <v>181</v>
      </c>
      <c r="AZ103" s="265" t="s">
        <v>181</v>
      </c>
      <c r="BA103" s="265" t="s">
        <v>181</v>
      </c>
      <c r="BB103" s="265" t="s">
        <v>181</v>
      </c>
      <c r="BC103" s="265"/>
      <c r="BD103" s="265"/>
      <c r="BE103" s="265"/>
      <c r="BF103" s="265"/>
      <c r="BG103" s="265"/>
      <c r="BH103" s="265"/>
      <c r="BI103" s="265"/>
      <c r="BJ103" s="265"/>
      <c r="BK103" s="265"/>
      <c r="BL103" s="265"/>
      <c r="BM103" s="265"/>
      <c r="BN103" s="265"/>
      <c r="BO103" s="265"/>
      <c r="BP103" s="265"/>
      <c r="BQ103" s="265"/>
      <c r="BR103" s="265"/>
      <c r="BS103" s="265"/>
      <c r="BT103" s="265"/>
      <c r="BU103" s="265"/>
      <c r="BV103" s="265"/>
      <c r="BW103" s="265"/>
      <c r="BX103" s="265"/>
      <c r="BY103" s="265"/>
      <c r="BZ103" s="265"/>
      <c r="CA103" s="265"/>
      <c r="CB103" s="265"/>
      <c r="CC103" s="265"/>
      <c r="CD103" s="265"/>
      <c r="CE103" s="265"/>
      <c r="CF103" s="265"/>
      <c r="CG103" s="265"/>
      <c r="CH103" s="265"/>
      <c r="CI103" s="265"/>
      <c r="CJ103" s="265"/>
      <c r="CK103" s="265"/>
      <c r="CL103" s="265"/>
      <c r="CM103" s="265"/>
      <c r="CN103" s="265"/>
      <c r="CO103" s="265"/>
      <c r="CP103" s="265"/>
      <c r="CQ103" s="265"/>
      <c r="CR103" s="265"/>
      <c r="CS103" s="265"/>
      <c r="CT103" s="265"/>
      <c r="CU103" s="265"/>
      <c r="CV103" s="265"/>
      <c r="CW103" s="265"/>
      <c r="CX103" s="265"/>
      <c r="CY103" s="265"/>
      <c r="CZ103" s="265"/>
      <c r="DA103" s="265"/>
      <c r="DB103" s="265"/>
      <c r="DC103" s="265"/>
      <c r="DD103" s="265"/>
      <c r="DE103" s="265"/>
      <c r="DF103" s="265"/>
      <c r="DG103" s="265"/>
      <c r="DH103" s="265"/>
      <c r="DI103" s="265"/>
      <c r="DJ103" s="265"/>
      <c r="DK103" s="265"/>
      <c r="DL103" s="265"/>
      <c r="DM103" s="265"/>
      <c r="DN103" s="265"/>
      <c r="DO103" s="265"/>
      <c r="DP103" s="265"/>
      <c r="DQ103" s="265"/>
      <c r="DR103" s="265"/>
      <c r="DS103" s="265"/>
      <c r="DT103" s="265"/>
      <c r="DU103" s="265"/>
      <c r="DV103" s="265"/>
      <c r="DW103" s="265"/>
      <c r="DX103" s="265"/>
      <c r="DY103" s="265"/>
      <c r="DZ103" s="265"/>
      <c r="EA103" s="265"/>
      <c r="EB103" s="265"/>
      <c r="EC103" s="265"/>
      <c r="ED103" s="265"/>
    </row>
    <row r="104" spans="21:134" ht="15" x14ac:dyDescent="0.25">
      <c r="U104" s="238" t="str">
        <f t="shared" si="2"/>
        <v/>
      </c>
      <c r="V104" s="265" t="s">
        <v>181</v>
      </c>
      <c r="W104" s="265" t="s">
        <v>181</v>
      </c>
      <c r="X104" s="265" t="s">
        <v>181</v>
      </c>
      <c r="Y104" s="265" t="s">
        <v>181</v>
      </c>
      <c r="Z104" s="265" t="s">
        <v>181</v>
      </c>
      <c r="AA104" s="267" t="s">
        <v>181</v>
      </c>
      <c r="AB104" s="267" t="s">
        <v>181</v>
      </c>
      <c r="AC104" s="267" t="s">
        <v>181</v>
      </c>
      <c r="AD104" s="267" t="s">
        <v>181</v>
      </c>
      <c r="AE104" s="267" t="s">
        <v>181</v>
      </c>
      <c r="AF104" s="267" t="s">
        <v>181</v>
      </c>
      <c r="AG104" s="267" t="s">
        <v>181</v>
      </c>
      <c r="AH104" s="267" t="s">
        <v>181</v>
      </c>
      <c r="AI104" s="267" t="s">
        <v>181</v>
      </c>
      <c r="AJ104" s="267" t="s">
        <v>181</v>
      </c>
      <c r="AK104" s="267" t="s">
        <v>181</v>
      </c>
      <c r="AL104" s="267" t="s">
        <v>181</v>
      </c>
      <c r="AM104" s="267" t="s">
        <v>181</v>
      </c>
      <c r="AN104" s="267" t="s">
        <v>181</v>
      </c>
      <c r="AO104" s="267" t="s">
        <v>181</v>
      </c>
      <c r="AP104" s="267" t="s">
        <v>181</v>
      </c>
      <c r="AQ104" s="267" t="s">
        <v>181</v>
      </c>
      <c r="AR104" s="265" t="s">
        <v>181</v>
      </c>
      <c r="AS104" s="265" t="s">
        <v>181</v>
      </c>
      <c r="AT104" s="265" t="s">
        <v>181</v>
      </c>
      <c r="AU104" s="265" t="s">
        <v>181</v>
      </c>
      <c r="AV104" s="265" t="s">
        <v>181</v>
      </c>
      <c r="AW104" s="265" t="s">
        <v>181</v>
      </c>
      <c r="AX104" s="265" t="s">
        <v>181</v>
      </c>
      <c r="AY104" s="265" t="s">
        <v>181</v>
      </c>
      <c r="AZ104" s="265" t="s">
        <v>181</v>
      </c>
      <c r="BA104" s="265" t="s">
        <v>181</v>
      </c>
      <c r="BB104" s="265" t="s">
        <v>181</v>
      </c>
      <c r="BC104" s="265"/>
      <c r="BD104" s="265"/>
      <c r="BE104" s="265"/>
      <c r="BF104" s="265"/>
      <c r="BG104" s="265"/>
      <c r="BH104" s="265"/>
      <c r="BI104" s="265"/>
      <c r="BJ104" s="265"/>
      <c r="BK104" s="265"/>
      <c r="BL104" s="265"/>
      <c r="BM104" s="265"/>
      <c r="BN104" s="265"/>
      <c r="BO104" s="265"/>
      <c r="BP104" s="265"/>
      <c r="BQ104" s="265"/>
      <c r="BR104" s="265"/>
      <c r="BS104" s="265"/>
      <c r="BT104" s="265"/>
      <c r="BU104" s="265"/>
      <c r="BV104" s="265"/>
      <c r="BW104" s="265"/>
      <c r="BX104" s="265"/>
      <c r="BY104" s="265"/>
      <c r="BZ104" s="265"/>
      <c r="CA104" s="265"/>
      <c r="CB104" s="265"/>
      <c r="CC104" s="265"/>
      <c r="CD104" s="265"/>
      <c r="CE104" s="265"/>
      <c r="CF104" s="265"/>
      <c r="CG104" s="265"/>
      <c r="CH104" s="265"/>
      <c r="CI104" s="265"/>
      <c r="CJ104" s="265"/>
      <c r="CK104" s="265"/>
      <c r="CL104" s="265"/>
      <c r="CM104" s="265"/>
      <c r="CN104" s="265"/>
      <c r="CO104" s="265"/>
      <c r="CP104" s="265"/>
      <c r="CQ104" s="265"/>
      <c r="CR104" s="265"/>
      <c r="CS104" s="265"/>
      <c r="CT104" s="265"/>
      <c r="CU104" s="265"/>
      <c r="CV104" s="265"/>
      <c r="CW104" s="265"/>
      <c r="CX104" s="265"/>
      <c r="CY104" s="265"/>
      <c r="CZ104" s="265"/>
      <c r="DA104" s="265"/>
      <c r="DB104" s="265"/>
      <c r="DC104" s="265"/>
      <c r="DD104" s="265"/>
      <c r="DE104" s="265"/>
      <c r="DF104" s="265"/>
      <c r="DG104" s="265"/>
      <c r="DH104" s="265"/>
      <c r="DI104" s="265"/>
      <c r="DJ104" s="265"/>
      <c r="DK104" s="265"/>
      <c r="DL104" s="265"/>
      <c r="DM104" s="265"/>
      <c r="DN104" s="265"/>
      <c r="DO104" s="265"/>
      <c r="DP104" s="265"/>
      <c r="DQ104" s="265"/>
      <c r="DR104" s="265"/>
      <c r="DS104" s="265"/>
      <c r="DT104" s="265"/>
      <c r="DU104" s="265"/>
      <c r="DV104" s="265"/>
      <c r="DW104" s="265"/>
      <c r="DX104" s="265"/>
      <c r="DY104" s="265"/>
      <c r="DZ104" s="265"/>
      <c r="EA104" s="265"/>
      <c r="EB104" s="265"/>
      <c r="EC104" s="265"/>
      <c r="ED104" s="265"/>
    </row>
    <row r="105" spans="21:134" ht="15" x14ac:dyDescent="0.25">
      <c r="U105" s="238" t="str">
        <f t="shared" si="2"/>
        <v/>
      </c>
      <c r="V105" s="265" t="s">
        <v>181</v>
      </c>
      <c r="W105" s="265" t="s">
        <v>181</v>
      </c>
      <c r="X105" s="265" t="s">
        <v>181</v>
      </c>
      <c r="Y105" s="265" t="s">
        <v>181</v>
      </c>
      <c r="Z105" s="265" t="s">
        <v>181</v>
      </c>
      <c r="AA105" s="267" t="s">
        <v>181</v>
      </c>
      <c r="AB105" s="267" t="s">
        <v>181</v>
      </c>
      <c r="AC105" s="267" t="s">
        <v>181</v>
      </c>
      <c r="AD105" s="267" t="s">
        <v>181</v>
      </c>
      <c r="AE105" s="267" t="s">
        <v>181</v>
      </c>
      <c r="AF105" s="267" t="s">
        <v>181</v>
      </c>
      <c r="AG105" s="267" t="s">
        <v>181</v>
      </c>
      <c r="AH105" s="267" t="s">
        <v>181</v>
      </c>
      <c r="AI105" s="267" t="s">
        <v>181</v>
      </c>
      <c r="AJ105" s="267" t="s">
        <v>181</v>
      </c>
      <c r="AK105" s="267" t="s">
        <v>181</v>
      </c>
      <c r="AL105" s="267" t="s">
        <v>181</v>
      </c>
      <c r="AM105" s="267" t="s">
        <v>181</v>
      </c>
      <c r="AN105" s="267" t="s">
        <v>181</v>
      </c>
      <c r="AO105" s="267" t="s">
        <v>181</v>
      </c>
      <c r="AP105" s="267" t="s">
        <v>181</v>
      </c>
      <c r="AQ105" s="267" t="s">
        <v>181</v>
      </c>
      <c r="AR105" s="265" t="s">
        <v>181</v>
      </c>
      <c r="AS105" s="265" t="s">
        <v>181</v>
      </c>
      <c r="AT105" s="265" t="s">
        <v>181</v>
      </c>
      <c r="AU105" s="265" t="s">
        <v>181</v>
      </c>
      <c r="AV105" s="265" t="s">
        <v>181</v>
      </c>
      <c r="AW105" s="265" t="s">
        <v>181</v>
      </c>
      <c r="AX105" s="265" t="s">
        <v>181</v>
      </c>
      <c r="AY105" s="265" t="s">
        <v>181</v>
      </c>
      <c r="AZ105" s="265" t="s">
        <v>181</v>
      </c>
      <c r="BA105" s="265" t="s">
        <v>181</v>
      </c>
      <c r="BB105" s="265" t="s">
        <v>181</v>
      </c>
      <c r="BC105" s="265"/>
      <c r="BD105" s="265"/>
      <c r="BE105" s="265"/>
      <c r="BF105" s="265"/>
      <c r="BG105" s="265"/>
      <c r="BH105" s="265"/>
      <c r="BI105" s="265"/>
      <c r="BJ105" s="265"/>
      <c r="BK105" s="265"/>
      <c r="BL105" s="265"/>
      <c r="BM105" s="265"/>
      <c r="BN105" s="265"/>
      <c r="BO105" s="265"/>
      <c r="BP105" s="265"/>
      <c r="BQ105" s="265"/>
      <c r="BR105" s="265"/>
      <c r="BS105" s="265"/>
      <c r="BT105" s="265"/>
      <c r="BU105" s="265"/>
      <c r="BV105" s="265"/>
      <c r="BW105" s="265"/>
      <c r="BX105" s="265"/>
      <c r="BY105" s="265"/>
      <c r="BZ105" s="265"/>
      <c r="CA105" s="265"/>
      <c r="CB105" s="265"/>
      <c r="CC105" s="265"/>
      <c r="CD105" s="265"/>
      <c r="CE105" s="265"/>
      <c r="CF105" s="265"/>
      <c r="CG105" s="265"/>
      <c r="CH105" s="265"/>
      <c r="CI105" s="265"/>
      <c r="CJ105" s="265"/>
      <c r="CK105" s="265"/>
      <c r="CL105" s="265"/>
      <c r="CM105" s="265"/>
      <c r="CN105" s="265"/>
      <c r="CO105" s="265"/>
      <c r="CP105" s="265"/>
      <c r="CQ105" s="265"/>
      <c r="CR105" s="265"/>
      <c r="CS105" s="265"/>
      <c r="CT105" s="265"/>
      <c r="CU105" s="265"/>
      <c r="CV105" s="265"/>
      <c r="CW105" s="265"/>
      <c r="CX105" s="265"/>
      <c r="CY105" s="265"/>
      <c r="CZ105" s="265"/>
      <c r="DA105" s="265"/>
      <c r="DB105" s="265"/>
      <c r="DC105" s="265"/>
      <c r="DD105" s="265"/>
      <c r="DE105" s="265"/>
      <c r="DF105" s="265"/>
      <c r="DG105" s="265"/>
      <c r="DH105" s="265"/>
      <c r="DI105" s="265"/>
      <c r="DJ105" s="265"/>
      <c r="DK105" s="265"/>
      <c r="DL105" s="265"/>
      <c r="DM105" s="265"/>
      <c r="DN105" s="265"/>
      <c r="DO105" s="265"/>
      <c r="DP105" s="265"/>
      <c r="DQ105" s="265"/>
      <c r="DR105" s="265"/>
      <c r="DS105" s="265"/>
      <c r="DT105" s="265"/>
      <c r="DU105" s="265"/>
      <c r="DV105" s="265"/>
      <c r="DW105" s="265"/>
      <c r="DX105" s="265"/>
      <c r="DY105" s="265"/>
      <c r="DZ105" s="265"/>
      <c r="EA105" s="265"/>
      <c r="EB105" s="265"/>
      <c r="EC105" s="265"/>
      <c r="ED105" s="265"/>
    </row>
    <row r="106" spans="21:134" ht="15" x14ac:dyDescent="0.25">
      <c r="U106" s="238" t="str">
        <f t="shared" si="2"/>
        <v/>
      </c>
      <c r="V106" s="265" t="s">
        <v>181</v>
      </c>
      <c r="W106" s="265" t="s">
        <v>181</v>
      </c>
      <c r="X106" s="265" t="s">
        <v>181</v>
      </c>
      <c r="Y106" s="265" t="s">
        <v>181</v>
      </c>
      <c r="Z106" s="265" t="s">
        <v>181</v>
      </c>
      <c r="AA106" s="267" t="s">
        <v>181</v>
      </c>
      <c r="AB106" s="267" t="s">
        <v>181</v>
      </c>
      <c r="AC106" s="267" t="s">
        <v>181</v>
      </c>
      <c r="AD106" s="267" t="s">
        <v>181</v>
      </c>
      <c r="AE106" s="267" t="s">
        <v>181</v>
      </c>
      <c r="AF106" s="267" t="s">
        <v>181</v>
      </c>
      <c r="AG106" s="267" t="s">
        <v>181</v>
      </c>
      <c r="AH106" s="267" t="s">
        <v>181</v>
      </c>
      <c r="AI106" s="267" t="s">
        <v>181</v>
      </c>
      <c r="AJ106" s="267" t="s">
        <v>181</v>
      </c>
      <c r="AK106" s="267" t="s">
        <v>181</v>
      </c>
      <c r="AL106" s="267" t="s">
        <v>181</v>
      </c>
      <c r="AM106" s="267" t="s">
        <v>181</v>
      </c>
      <c r="AN106" s="267" t="s">
        <v>181</v>
      </c>
      <c r="AO106" s="267" t="s">
        <v>181</v>
      </c>
      <c r="AP106" s="267" t="s">
        <v>181</v>
      </c>
      <c r="AQ106" s="267" t="s">
        <v>181</v>
      </c>
      <c r="AR106" s="265" t="s">
        <v>181</v>
      </c>
      <c r="AS106" s="265" t="s">
        <v>181</v>
      </c>
      <c r="AT106" s="265" t="s">
        <v>181</v>
      </c>
      <c r="AU106" s="265" t="s">
        <v>181</v>
      </c>
      <c r="AV106" s="265" t="s">
        <v>181</v>
      </c>
      <c r="AW106" s="265" t="s">
        <v>181</v>
      </c>
      <c r="AX106" s="265" t="s">
        <v>181</v>
      </c>
      <c r="AY106" s="265" t="s">
        <v>181</v>
      </c>
      <c r="AZ106" s="265" t="s">
        <v>181</v>
      </c>
      <c r="BA106" s="265" t="s">
        <v>181</v>
      </c>
      <c r="BB106" s="265" t="s">
        <v>181</v>
      </c>
      <c r="BC106" s="265"/>
      <c r="BD106" s="265"/>
      <c r="BE106" s="265"/>
      <c r="BF106" s="265"/>
      <c r="BG106" s="265"/>
      <c r="BH106" s="265"/>
      <c r="BI106" s="265"/>
      <c r="BJ106" s="265"/>
      <c r="BK106" s="265"/>
      <c r="BL106" s="265"/>
      <c r="BM106" s="265"/>
      <c r="BN106" s="265"/>
      <c r="BO106" s="265"/>
      <c r="BP106" s="265"/>
      <c r="BQ106" s="265"/>
      <c r="BR106" s="265"/>
      <c r="BS106" s="265"/>
      <c r="BT106" s="265"/>
      <c r="BU106" s="265"/>
      <c r="BV106" s="265"/>
      <c r="BW106" s="265"/>
      <c r="BX106" s="265"/>
      <c r="BY106" s="265"/>
      <c r="BZ106" s="265"/>
      <c r="CA106" s="265"/>
      <c r="CB106" s="265"/>
      <c r="CC106" s="265"/>
      <c r="CD106" s="265"/>
      <c r="CE106" s="265"/>
      <c r="CF106" s="265"/>
      <c r="CG106" s="265"/>
      <c r="CH106" s="265"/>
      <c r="CI106" s="265"/>
      <c r="CJ106" s="265"/>
      <c r="CK106" s="265"/>
      <c r="CL106" s="265"/>
      <c r="CM106" s="265"/>
      <c r="CN106" s="265"/>
      <c r="CO106" s="265"/>
      <c r="CP106" s="265"/>
      <c r="CQ106" s="265"/>
      <c r="CR106" s="265"/>
      <c r="CS106" s="265"/>
      <c r="CT106" s="265"/>
      <c r="CU106" s="265"/>
      <c r="CV106" s="265"/>
      <c r="CW106" s="265"/>
      <c r="CX106" s="265"/>
      <c r="CY106" s="265"/>
      <c r="CZ106" s="265"/>
      <c r="DA106" s="265"/>
      <c r="DB106" s="265"/>
      <c r="DC106" s="265"/>
      <c r="DD106" s="265"/>
      <c r="DE106" s="265"/>
      <c r="DF106" s="265"/>
      <c r="DG106" s="265"/>
      <c r="DH106" s="265"/>
      <c r="DI106" s="265"/>
      <c r="DJ106" s="265"/>
      <c r="DK106" s="265"/>
      <c r="DL106" s="265"/>
      <c r="DM106" s="265"/>
      <c r="DN106" s="265"/>
      <c r="DO106" s="265"/>
      <c r="DP106" s="265"/>
      <c r="DQ106" s="265"/>
      <c r="DR106" s="265"/>
      <c r="DS106" s="265"/>
      <c r="DT106" s="265"/>
      <c r="DU106" s="265"/>
      <c r="DV106" s="265"/>
      <c r="DW106" s="265"/>
      <c r="DX106" s="265"/>
      <c r="DY106" s="265"/>
      <c r="DZ106" s="265"/>
      <c r="EA106" s="265"/>
      <c r="EB106" s="265"/>
      <c r="EC106" s="265"/>
      <c r="ED106" s="265"/>
    </row>
    <row r="107" spans="21:134" ht="15" x14ac:dyDescent="0.25">
      <c r="U107" s="238" t="str">
        <f t="shared" si="2"/>
        <v/>
      </c>
      <c r="V107" s="265" t="s">
        <v>181</v>
      </c>
      <c r="W107" s="265" t="s">
        <v>181</v>
      </c>
      <c r="X107" s="265" t="s">
        <v>181</v>
      </c>
      <c r="Y107" s="265" t="s">
        <v>181</v>
      </c>
      <c r="Z107" s="265" t="s">
        <v>181</v>
      </c>
      <c r="AA107" s="267" t="s">
        <v>181</v>
      </c>
      <c r="AB107" s="267" t="s">
        <v>181</v>
      </c>
      <c r="AC107" s="267" t="s">
        <v>181</v>
      </c>
      <c r="AD107" s="267" t="s">
        <v>181</v>
      </c>
      <c r="AE107" s="267" t="s">
        <v>181</v>
      </c>
      <c r="AF107" s="267" t="s">
        <v>181</v>
      </c>
      <c r="AG107" s="267" t="s">
        <v>181</v>
      </c>
      <c r="AH107" s="267" t="s">
        <v>181</v>
      </c>
      <c r="AI107" s="267" t="s">
        <v>181</v>
      </c>
      <c r="AJ107" s="267" t="s">
        <v>181</v>
      </c>
      <c r="AK107" s="267" t="s">
        <v>181</v>
      </c>
      <c r="AL107" s="267" t="s">
        <v>181</v>
      </c>
      <c r="AM107" s="267" t="s">
        <v>181</v>
      </c>
      <c r="AN107" s="267" t="s">
        <v>181</v>
      </c>
      <c r="AO107" s="267" t="s">
        <v>181</v>
      </c>
      <c r="AP107" s="267" t="s">
        <v>181</v>
      </c>
      <c r="AQ107" s="267" t="s">
        <v>181</v>
      </c>
      <c r="AR107" s="265" t="s">
        <v>181</v>
      </c>
      <c r="AS107" s="265" t="s">
        <v>181</v>
      </c>
      <c r="AT107" s="265" t="s">
        <v>181</v>
      </c>
      <c r="AU107" s="265" t="s">
        <v>181</v>
      </c>
      <c r="AV107" s="265" t="s">
        <v>181</v>
      </c>
      <c r="AW107" s="265" t="s">
        <v>181</v>
      </c>
      <c r="AX107" s="265" t="s">
        <v>181</v>
      </c>
      <c r="AY107" s="265" t="s">
        <v>181</v>
      </c>
      <c r="AZ107" s="265" t="s">
        <v>181</v>
      </c>
      <c r="BA107" s="265" t="s">
        <v>181</v>
      </c>
      <c r="BB107" s="265" t="s">
        <v>181</v>
      </c>
      <c r="BC107" s="265"/>
      <c r="BD107" s="265"/>
      <c r="BE107" s="265"/>
      <c r="BF107" s="265"/>
      <c r="BG107" s="265"/>
      <c r="BH107" s="265"/>
      <c r="BI107" s="265"/>
      <c r="BJ107" s="265"/>
      <c r="BK107" s="265"/>
      <c r="BL107" s="265"/>
      <c r="BM107" s="265"/>
      <c r="BN107" s="265"/>
      <c r="BO107" s="265"/>
      <c r="BP107" s="265"/>
      <c r="BQ107" s="265"/>
      <c r="BR107" s="265"/>
      <c r="BS107" s="265"/>
      <c r="BT107" s="265"/>
      <c r="BU107" s="265"/>
      <c r="BV107" s="265"/>
      <c r="BW107" s="265"/>
      <c r="BX107" s="265"/>
      <c r="BY107" s="265"/>
      <c r="BZ107" s="265"/>
      <c r="CA107" s="265"/>
      <c r="CB107" s="265"/>
      <c r="CC107" s="265"/>
      <c r="CD107" s="265"/>
      <c r="CE107" s="265"/>
      <c r="CF107" s="265"/>
      <c r="CG107" s="265"/>
      <c r="CH107" s="265"/>
      <c r="CI107" s="265"/>
      <c r="CJ107" s="265"/>
      <c r="CK107" s="265"/>
      <c r="CL107" s="265"/>
      <c r="CM107" s="265"/>
      <c r="CN107" s="265"/>
      <c r="CO107" s="265"/>
      <c r="CP107" s="265"/>
      <c r="CQ107" s="265"/>
      <c r="CR107" s="265"/>
      <c r="CS107" s="265"/>
      <c r="CT107" s="265"/>
      <c r="CU107" s="265"/>
      <c r="CV107" s="265"/>
      <c r="CW107" s="265"/>
      <c r="CX107" s="265"/>
      <c r="CY107" s="265"/>
      <c r="CZ107" s="265"/>
      <c r="DA107" s="265"/>
      <c r="DB107" s="265"/>
      <c r="DC107" s="265"/>
      <c r="DD107" s="265"/>
      <c r="DE107" s="265"/>
      <c r="DF107" s="265"/>
      <c r="DG107" s="265"/>
      <c r="DH107" s="265"/>
      <c r="DI107" s="265"/>
      <c r="DJ107" s="265"/>
      <c r="DK107" s="265"/>
      <c r="DL107" s="265"/>
      <c r="DM107" s="265"/>
      <c r="DN107" s="265"/>
      <c r="DO107" s="265"/>
      <c r="DP107" s="265"/>
      <c r="DQ107" s="265"/>
      <c r="DR107" s="265"/>
      <c r="DS107" s="265"/>
      <c r="DT107" s="265"/>
      <c r="DU107" s="265"/>
      <c r="DV107" s="265"/>
      <c r="DW107" s="265"/>
      <c r="DX107" s="265"/>
      <c r="DY107" s="265"/>
      <c r="DZ107" s="265"/>
      <c r="EA107" s="265"/>
      <c r="EB107" s="265"/>
      <c r="EC107" s="265"/>
      <c r="ED107" s="265"/>
    </row>
    <row r="108" spans="21:134" ht="15" x14ac:dyDescent="0.25">
      <c r="U108" s="238" t="str">
        <f t="shared" si="2"/>
        <v/>
      </c>
      <c r="V108" s="265" t="s">
        <v>181</v>
      </c>
      <c r="W108" s="265" t="s">
        <v>181</v>
      </c>
      <c r="X108" s="265" t="s">
        <v>181</v>
      </c>
      <c r="Y108" s="265" t="s">
        <v>181</v>
      </c>
      <c r="Z108" s="265" t="s">
        <v>181</v>
      </c>
      <c r="AA108" s="267" t="s">
        <v>181</v>
      </c>
      <c r="AB108" s="267" t="s">
        <v>181</v>
      </c>
      <c r="AC108" s="267" t="s">
        <v>181</v>
      </c>
      <c r="AD108" s="267" t="s">
        <v>181</v>
      </c>
      <c r="AE108" s="267" t="s">
        <v>181</v>
      </c>
      <c r="AF108" s="267" t="s">
        <v>181</v>
      </c>
      <c r="AG108" s="267" t="s">
        <v>181</v>
      </c>
      <c r="AH108" s="267" t="s">
        <v>181</v>
      </c>
      <c r="AI108" s="267" t="s">
        <v>181</v>
      </c>
      <c r="AJ108" s="267" t="s">
        <v>181</v>
      </c>
      <c r="AK108" s="267" t="s">
        <v>181</v>
      </c>
      <c r="AL108" s="267" t="s">
        <v>181</v>
      </c>
      <c r="AM108" s="267" t="s">
        <v>181</v>
      </c>
      <c r="AN108" s="267" t="s">
        <v>181</v>
      </c>
      <c r="AO108" s="267" t="s">
        <v>181</v>
      </c>
      <c r="AP108" s="267" t="s">
        <v>181</v>
      </c>
      <c r="AQ108" s="267" t="s">
        <v>181</v>
      </c>
      <c r="AR108" s="265" t="s">
        <v>181</v>
      </c>
      <c r="AS108" s="265" t="s">
        <v>181</v>
      </c>
      <c r="AT108" s="265" t="s">
        <v>181</v>
      </c>
      <c r="AU108" s="265" t="s">
        <v>181</v>
      </c>
      <c r="AV108" s="265" t="s">
        <v>181</v>
      </c>
      <c r="AW108" s="265" t="s">
        <v>181</v>
      </c>
      <c r="AX108" s="265" t="s">
        <v>181</v>
      </c>
      <c r="AY108" s="265" t="s">
        <v>181</v>
      </c>
      <c r="AZ108" s="265" t="s">
        <v>181</v>
      </c>
      <c r="BA108" s="265" t="s">
        <v>181</v>
      </c>
      <c r="BB108" s="265" t="s">
        <v>181</v>
      </c>
      <c r="BC108" s="265"/>
      <c r="BD108" s="265"/>
      <c r="BE108" s="265"/>
      <c r="BF108" s="265"/>
      <c r="BG108" s="265"/>
      <c r="BH108" s="265"/>
      <c r="BI108" s="265"/>
      <c r="BJ108" s="265"/>
      <c r="BK108" s="265"/>
      <c r="BL108" s="265"/>
      <c r="BM108" s="265"/>
      <c r="BN108" s="265"/>
      <c r="BO108" s="265"/>
      <c r="BP108" s="265"/>
      <c r="BQ108" s="265"/>
      <c r="BR108" s="265"/>
      <c r="BS108" s="265"/>
      <c r="BT108" s="265"/>
      <c r="BU108" s="265"/>
      <c r="BV108" s="265"/>
      <c r="BW108" s="265"/>
      <c r="BX108" s="265"/>
      <c r="BY108" s="265"/>
      <c r="BZ108" s="265"/>
      <c r="CA108" s="265"/>
      <c r="CB108" s="265"/>
      <c r="CC108" s="265"/>
      <c r="CD108" s="265"/>
      <c r="CE108" s="265"/>
      <c r="CF108" s="265"/>
      <c r="CG108" s="265"/>
      <c r="CH108" s="265"/>
      <c r="CI108" s="265"/>
      <c r="CJ108" s="265"/>
      <c r="CK108" s="265"/>
      <c r="CL108" s="265"/>
      <c r="CM108" s="265"/>
      <c r="CN108" s="265"/>
      <c r="CO108" s="265"/>
      <c r="CP108" s="265"/>
      <c r="CQ108" s="265"/>
      <c r="CR108" s="265"/>
      <c r="CS108" s="265"/>
      <c r="CT108" s="265"/>
      <c r="CU108" s="265"/>
      <c r="CV108" s="265"/>
      <c r="CW108" s="265"/>
      <c r="CX108" s="265"/>
      <c r="CY108" s="265"/>
      <c r="CZ108" s="265"/>
      <c r="DA108" s="265"/>
      <c r="DB108" s="265"/>
      <c r="DC108" s="265"/>
      <c r="DD108" s="265"/>
      <c r="DE108" s="265"/>
      <c r="DF108" s="265"/>
      <c r="DG108" s="265"/>
      <c r="DH108" s="265"/>
      <c r="DI108" s="265"/>
      <c r="DJ108" s="265"/>
      <c r="DK108" s="265"/>
      <c r="DL108" s="265"/>
      <c r="DM108" s="265"/>
      <c r="DN108" s="265"/>
      <c r="DO108" s="265"/>
      <c r="DP108" s="265"/>
      <c r="DQ108" s="265"/>
      <c r="DR108" s="265"/>
      <c r="DS108" s="265"/>
      <c r="DT108" s="265"/>
      <c r="DU108" s="265"/>
      <c r="DV108" s="265"/>
      <c r="DW108" s="265"/>
      <c r="DX108" s="265"/>
      <c r="DY108" s="265"/>
      <c r="DZ108" s="265"/>
      <c r="EA108" s="265"/>
      <c r="EB108" s="265"/>
      <c r="EC108" s="265"/>
      <c r="ED108" s="265"/>
    </row>
    <row r="109" spans="21:134" ht="15" x14ac:dyDescent="0.25">
      <c r="U109" s="238" t="str">
        <f t="shared" si="2"/>
        <v/>
      </c>
      <c r="V109" s="265" t="s">
        <v>181</v>
      </c>
      <c r="W109" s="265" t="s">
        <v>181</v>
      </c>
      <c r="X109" s="265" t="s">
        <v>181</v>
      </c>
      <c r="Y109" s="265" t="s">
        <v>181</v>
      </c>
      <c r="Z109" s="265" t="s">
        <v>181</v>
      </c>
      <c r="AA109" s="267" t="s">
        <v>181</v>
      </c>
      <c r="AB109" s="267" t="s">
        <v>181</v>
      </c>
      <c r="AC109" s="267" t="s">
        <v>181</v>
      </c>
      <c r="AD109" s="267" t="s">
        <v>181</v>
      </c>
      <c r="AE109" s="267" t="s">
        <v>181</v>
      </c>
      <c r="AF109" s="267" t="s">
        <v>181</v>
      </c>
      <c r="AG109" s="267" t="s">
        <v>181</v>
      </c>
      <c r="AH109" s="267" t="s">
        <v>181</v>
      </c>
      <c r="AI109" s="267" t="s">
        <v>181</v>
      </c>
      <c r="AJ109" s="267" t="s">
        <v>181</v>
      </c>
      <c r="AK109" s="267" t="s">
        <v>181</v>
      </c>
      <c r="AL109" s="267" t="s">
        <v>181</v>
      </c>
      <c r="AM109" s="267" t="s">
        <v>181</v>
      </c>
      <c r="AN109" s="267" t="s">
        <v>181</v>
      </c>
      <c r="AO109" s="267" t="s">
        <v>181</v>
      </c>
      <c r="AP109" s="267" t="s">
        <v>181</v>
      </c>
      <c r="AQ109" s="267" t="s">
        <v>181</v>
      </c>
      <c r="AR109" s="265" t="s">
        <v>181</v>
      </c>
      <c r="AS109" s="265" t="s">
        <v>181</v>
      </c>
      <c r="AT109" s="265" t="s">
        <v>181</v>
      </c>
      <c r="AU109" s="265" t="s">
        <v>181</v>
      </c>
      <c r="AV109" s="265" t="s">
        <v>181</v>
      </c>
      <c r="AW109" s="265" t="s">
        <v>181</v>
      </c>
      <c r="AX109" s="265" t="s">
        <v>181</v>
      </c>
      <c r="AY109" s="265" t="s">
        <v>181</v>
      </c>
      <c r="AZ109" s="265" t="s">
        <v>181</v>
      </c>
      <c r="BA109" s="265" t="s">
        <v>181</v>
      </c>
      <c r="BB109" s="265" t="s">
        <v>181</v>
      </c>
      <c r="BC109" s="265"/>
      <c r="BD109" s="265"/>
      <c r="BE109" s="265"/>
      <c r="BF109" s="265"/>
      <c r="BG109" s="265"/>
      <c r="BH109" s="265"/>
      <c r="BI109" s="265"/>
      <c r="BJ109" s="265"/>
      <c r="BK109" s="265"/>
      <c r="BL109" s="265"/>
      <c r="BM109" s="265"/>
      <c r="BN109" s="265"/>
      <c r="BO109" s="265"/>
      <c r="BP109" s="265"/>
      <c r="BQ109" s="265"/>
      <c r="BR109" s="265"/>
      <c r="BS109" s="265"/>
      <c r="BT109" s="265"/>
      <c r="BU109" s="265"/>
      <c r="BV109" s="265"/>
      <c r="BW109" s="265"/>
      <c r="BX109" s="265"/>
      <c r="BY109" s="265"/>
      <c r="BZ109" s="265"/>
      <c r="CA109" s="265"/>
      <c r="CB109" s="265"/>
      <c r="CC109" s="265"/>
      <c r="CD109" s="265"/>
      <c r="CE109" s="265"/>
      <c r="CF109" s="265"/>
      <c r="CG109" s="265"/>
      <c r="CH109" s="265"/>
      <c r="CI109" s="265"/>
      <c r="CJ109" s="265"/>
      <c r="CK109" s="265"/>
      <c r="CL109" s="265"/>
      <c r="CM109" s="265"/>
      <c r="CN109" s="265"/>
      <c r="CO109" s="265"/>
      <c r="CP109" s="265"/>
      <c r="CQ109" s="265"/>
      <c r="CR109" s="265"/>
      <c r="CS109" s="265"/>
      <c r="CT109" s="265"/>
      <c r="CU109" s="265"/>
      <c r="CV109" s="265"/>
      <c r="CW109" s="265"/>
      <c r="CX109" s="265"/>
      <c r="CY109" s="265"/>
      <c r="CZ109" s="265"/>
      <c r="DA109" s="265"/>
      <c r="DB109" s="265"/>
      <c r="DC109" s="265"/>
      <c r="DD109" s="265"/>
      <c r="DE109" s="265"/>
      <c r="DF109" s="265"/>
      <c r="DG109" s="265"/>
      <c r="DH109" s="265"/>
      <c r="DI109" s="265"/>
      <c r="DJ109" s="265"/>
      <c r="DK109" s="265"/>
      <c r="DL109" s="265"/>
      <c r="DM109" s="265"/>
      <c r="DN109" s="265"/>
      <c r="DO109" s="265"/>
      <c r="DP109" s="265"/>
      <c r="DQ109" s="265"/>
      <c r="DR109" s="265"/>
      <c r="DS109" s="265"/>
      <c r="DT109" s="265"/>
      <c r="DU109" s="265"/>
      <c r="DV109" s="265"/>
      <c r="DW109" s="265"/>
      <c r="DX109" s="265"/>
      <c r="DY109" s="265"/>
      <c r="DZ109" s="265"/>
      <c r="EA109" s="265"/>
      <c r="EB109" s="265"/>
      <c r="EC109" s="265"/>
      <c r="ED109" s="265"/>
    </row>
    <row r="110" spans="21:134" ht="15" x14ac:dyDescent="0.25">
      <c r="U110" s="238" t="str">
        <f t="shared" si="2"/>
        <v/>
      </c>
      <c r="V110" s="265" t="s">
        <v>181</v>
      </c>
      <c r="W110" s="265" t="s">
        <v>181</v>
      </c>
      <c r="X110" s="265" t="s">
        <v>181</v>
      </c>
      <c r="Y110" s="265" t="s">
        <v>181</v>
      </c>
      <c r="Z110" s="265" t="s">
        <v>181</v>
      </c>
      <c r="AA110" s="267" t="s">
        <v>181</v>
      </c>
      <c r="AB110" s="267" t="s">
        <v>181</v>
      </c>
      <c r="AC110" s="267" t="s">
        <v>181</v>
      </c>
      <c r="AD110" s="267" t="s">
        <v>181</v>
      </c>
      <c r="AE110" s="267" t="s">
        <v>181</v>
      </c>
      <c r="AF110" s="267" t="s">
        <v>181</v>
      </c>
      <c r="AG110" s="267" t="s">
        <v>181</v>
      </c>
      <c r="AH110" s="267" t="s">
        <v>181</v>
      </c>
      <c r="AI110" s="267" t="s">
        <v>181</v>
      </c>
      <c r="AJ110" s="267" t="s">
        <v>181</v>
      </c>
      <c r="AK110" s="267" t="s">
        <v>181</v>
      </c>
      <c r="AL110" s="267" t="s">
        <v>181</v>
      </c>
      <c r="AM110" s="267" t="s">
        <v>181</v>
      </c>
      <c r="AN110" s="267" t="s">
        <v>181</v>
      </c>
      <c r="AO110" s="267" t="s">
        <v>181</v>
      </c>
      <c r="AP110" s="267" t="s">
        <v>181</v>
      </c>
      <c r="AQ110" s="267" t="s">
        <v>181</v>
      </c>
      <c r="AR110" s="265" t="s">
        <v>181</v>
      </c>
      <c r="AS110" s="265" t="s">
        <v>181</v>
      </c>
      <c r="AT110" s="265" t="s">
        <v>181</v>
      </c>
      <c r="AU110" s="265" t="s">
        <v>181</v>
      </c>
      <c r="AV110" s="265" t="s">
        <v>181</v>
      </c>
      <c r="AW110" s="265" t="s">
        <v>181</v>
      </c>
      <c r="AX110" s="265" t="s">
        <v>181</v>
      </c>
      <c r="AY110" s="265" t="s">
        <v>181</v>
      </c>
      <c r="AZ110" s="265" t="s">
        <v>181</v>
      </c>
      <c r="BA110" s="265" t="s">
        <v>181</v>
      </c>
      <c r="BB110" s="265" t="s">
        <v>181</v>
      </c>
      <c r="BC110" s="265"/>
      <c r="BD110" s="265"/>
      <c r="BE110" s="265"/>
      <c r="BF110" s="265"/>
      <c r="BG110" s="265"/>
      <c r="BH110" s="265"/>
      <c r="BI110" s="265"/>
      <c r="BJ110" s="265"/>
      <c r="BK110" s="265"/>
      <c r="BL110" s="265"/>
      <c r="BM110" s="265"/>
      <c r="BN110" s="265"/>
      <c r="BO110" s="265"/>
      <c r="BP110" s="265"/>
      <c r="BQ110" s="265"/>
      <c r="BR110" s="265"/>
      <c r="BS110" s="265"/>
      <c r="BT110" s="265"/>
      <c r="BU110" s="265"/>
      <c r="BV110" s="265"/>
      <c r="BW110" s="265"/>
      <c r="BX110" s="265"/>
      <c r="BY110" s="265"/>
      <c r="BZ110" s="265"/>
      <c r="CA110" s="265"/>
      <c r="CB110" s="265"/>
      <c r="CC110" s="265"/>
      <c r="CD110" s="265"/>
      <c r="CE110" s="265"/>
      <c r="CF110" s="265"/>
      <c r="CG110" s="265"/>
      <c r="CH110" s="265"/>
      <c r="CI110" s="265"/>
      <c r="CJ110" s="265"/>
      <c r="CK110" s="265"/>
      <c r="CL110" s="265"/>
      <c r="CM110" s="265"/>
      <c r="CN110" s="265"/>
      <c r="CO110" s="265"/>
      <c r="CP110" s="265"/>
      <c r="CQ110" s="265"/>
      <c r="CR110" s="265"/>
      <c r="CS110" s="265"/>
      <c r="CT110" s="265"/>
      <c r="CU110" s="265"/>
      <c r="CV110" s="265"/>
      <c r="CW110" s="265"/>
      <c r="CX110" s="265"/>
      <c r="CY110" s="265"/>
      <c r="CZ110" s="265"/>
      <c r="DA110" s="265"/>
      <c r="DB110" s="265"/>
      <c r="DC110" s="265"/>
      <c r="DD110" s="265"/>
      <c r="DE110" s="265"/>
      <c r="DF110" s="265"/>
      <c r="DG110" s="265"/>
      <c r="DH110" s="265"/>
      <c r="DI110" s="265"/>
      <c r="DJ110" s="265"/>
      <c r="DK110" s="265"/>
      <c r="DL110" s="265"/>
      <c r="DM110" s="265"/>
      <c r="DN110" s="265"/>
      <c r="DO110" s="265"/>
      <c r="DP110" s="265"/>
      <c r="DQ110" s="265"/>
      <c r="DR110" s="265"/>
      <c r="DS110" s="265"/>
      <c r="DT110" s="265"/>
      <c r="DU110" s="265"/>
      <c r="DV110" s="265"/>
      <c r="DW110" s="265"/>
      <c r="DX110" s="265"/>
      <c r="DY110" s="265"/>
      <c r="DZ110" s="265"/>
      <c r="EA110" s="265"/>
      <c r="EB110" s="265"/>
      <c r="EC110" s="265"/>
      <c r="ED110" s="265"/>
    </row>
    <row r="111" spans="21:134" ht="15" x14ac:dyDescent="0.25">
      <c r="U111" s="238" t="str">
        <f t="shared" si="2"/>
        <v/>
      </c>
      <c r="V111" s="265" t="s">
        <v>181</v>
      </c>
      <c r="W111" s="265" t="s">
        <v>181</v>
      </c>
      <c r="X111" s="265" t="s">
        <v>181</v>
      </c>
      <c r="Y111" s="265" t="s">
        <v>181</v>
      </c>
      <c r="Z111" s="265" t="s">
        <v>181</v>
      </c>
      <c r="AA111" s="267" t="s">
        <v>181</v>
      </c>
      <c r="AB111" s="267" t="s">
        <v>181</v>
      </c>
      <c r="AC111" s="267" t="s">
        <v>181</v>
      </c>
      <c r="AD111" s="267" t="s">
        <v>181</v>
      </c>
      <c r="AE111" s="267" t="s">
        <v>181</v>
      </c>
      <c r="AF111" s="267" t="s">
        <v>181</v>
      </c>
      <c r="AG111" s="267" t="s">
        <v>181</v>
      </c>
      <c r="AH111" s="267" t="s">
        <v>181</v>
      </c>
      <c r="AI111" s="267" t="s">
        <v>181</v>
      </c>
      <c r="AJ111" s="267" t="s">
        <v>181</v>
      </c>
      <c r="AK111" s="267" t="s">
        <v>181</v>
      </c>
      <c r="AL111" s="267" t="s">
        <v>181</v>
      </c>
      <c r="AM111" s="267" t="s">
        <v>181</v>
      </c>
      <c r="AN111" s="267" t="s">
        <v>181</v>
      </c>
      <c r="AO111" s="267" t="s">
        <v>181</v>
      </c>
      <c r="AP111" s="267" t="s">
        <v>181</v>
      </c>
      <c r="AQ111" s="267" t="s">
        <v>181</v>
      </c>
      <c r="AR111" s="265" t="s">
        <v>181</v>
      </c>
      <c r="AS111" s="265" t="s">
        <v>181</v>
      </c>
      <c r="AT111" s="265" t="s">
        <v>181</v>
      </c>
      <c r="AU111" s="265" t="s">
        <v>181</v>
      </c>
      <c r="AV111" s="265" t="s">
        <v>181</v>
      </c>
      <c r="AW111" s="265" t="s">
        <v>181</v>
      </c>
      <c r="AX111" s="265" t="s">
        <v>181</v>
      </c>
      <c r="AY111" s="265" t="s">
        <v>181</v>
      </c>
      <c r="AZ111" s="265" t="s">
        <v>181</v>
      </c>
      <c r="BA111" s="265" t="s">
        <v>181</v>
      </c>
      <c r="BB111" s="265" t="s">
        <v>181</v>
      </c>
      <c r="BC111" s="265"/>
      <c r="BD111" s="265"/>
      <c r="BE111" s="265"/>
      <c r="BF111" s="265"/>
      <c r="BG111" s="265"/>
      <c r="BH111" s="265"/>
      <c r="BI111" s="265"/>
      <c r="BJ111" s="265"/>
      <c r="BK111" s="265"/>
      <c r="BL111" s="265"/>
      <c r="BM111" s="265"/>
      <c r="BN111" s="265"/>
      <c r="BO111" s="265"/>
      <c r="BP111" s="265"/>
      <c r="BQ111" s="265"/>
      <c r="BR111" s="265"/>
      <c r="BS111" s="265"/>
      <c r="BT111" s="265"/>
      <c r="BU111" s="265"/>
      <c r="BV111" s="265"/>
      <c r="BW111" s="265"/>
      <c r="BX111" s="265"/>
      <c r="BY111" s="265"/>
      <c r="BZ111" s="265"/>
      <c r="CA111" s="265"/>
      <c r="CB111" s="265"/>
      <c r="CC111" s="265"/>
      <c r="CD111" s="265"/>
      <c r="CE111" s="265"/>
      <c r="CF111" s="265"/>
      <c r="CG111" s="265"/>
      <c r="CH111" s="265"/>
      <c r="CI111" s="265"/>
      <c r="CJ111" s="265"/>
      <c r="CK111" s="265"/>
      <c r="CL111" s="265"/>
      <c r="CM111" s="265"/>
      <c r="CN111" s="265"/>
      <c r="CO111" s="265"/>
      <c r="CP111" s="265"/>
      <c r="CQ111" s="265"/>
      <c r="CR111" s="265"/>
      <c r="CS111" s="265"/>
      <c r="CT111" s="265"/>
      <c r="CU111" s="265"/>
      <c r="CV111" s="265"/>
      <c r="CW111" s="265"/>
      <c r="CX111" s="265"/>
      <c r="CY111" s="265"/>
      <c r="CZ111" s="265"/>
      <c r="DA111" s="265"/>
      <c r="DB111" s="265"/>
      <c r="DC111" s="265"/>
      <c r="DD111" s="265"/>
      <c r="DE111" s="265"/>
      <c r="DF111" s="265"/>
      <c r="DG111" s="265"/>
      <c r="DH111" s="265"/>
      <c r="DI111" s="265"/>
      <c r="DJ111" s="265"/>
      <c r="DK111" s="265"/>
      <c r="DL111" s="265"/>
      <c r="DM111" s="265"/>
      <c r="DN111" s="265"/>
      <c r="DO111" s="265"/>
      <c r="DP111" s="265"/>
      <c r="DQ111" s="265"/>
      <c r="DR111" s="265"/>
      <c r="DS111" s="265"/>
      <c r="DT111" s="265"/>
      <c r="DU111" s="265"/>
      <c r="DV111" s="265"/>
      <c r="DW111" s="265"/>
      <c r="DX111" s="265"/>
      <c r="DY111" s="265"/>
      <c r="DZ111" s="265"/>
      <c r="EA111" s="265"/>
      <c r="EB111" s="265"/>
      <c r="EC111" s="265"/>
      <c r="ED111" s="265"/>
    </row>
    <row r="112" spans="21:134" ht="15" x14ac:dyDescent="0.25">
      <c r="U112" s="238" t="str">
        <f t="shared" si="2"/>
        <v/>
      </c>
      <c r="V112" s="265" t="s">
        <v>181</v>
      </c>
      <c r="W112" s="265" t="s">
        <v>181</v>
      </c>
      <c r="X112" s="265" t="s">
        <v>181</v>
      </c>
      <c r="Y112" s="265" t="s">
        <v>181</v>
      </c>
      <c r="Z112" s="265" t="s">
        <v>181</v>
      </c>
      <c r="AA112" s="267" t="s">
        <v>181</v>
      </c>
      <c r="AB112" s="267" t="s">
        <v>181</v>
      </c>
      <c r="AC112" s="267" t="s">
        <v>181</v>
      </c>
      <c r="AD112" s="267" t="s">
        <v>181</v>
      </c>
      <c r="AE112" s="267" t="s">
        <v>181</v>
      </c>
      <c r="AF112" s="267" t="s">
        <v>181</v>
      </c>
      <c r="AG112" s="267" t="s">
        <v>181</v>
      </c>
      <c r="AH112" s="267" t="s">
        <v>181</v>
      </c>
      <c r="AI112" s="267" t="s">
        <v>181</v>
      </c>
      <c r="AJ112" s="267" t="s">
        <v>181</v>
      </c>
      <c r="AK112" s="267" t="s">
        <v>181</v>
      </c>
      <c r="AL112" s="267" t="s">
        <v>181</v>
      </c>
      <c r="AM112" s="267" t="s">
        <v>181</v>
      </c>
      <c r="AN112" s="267" t="s">
        <v>181</v>
      </c>
      <c r="AO112" s="267" t="s">
        <v>181</v>
      </c>
      <c r="AP112" s="267" t="s">
        <v>181</v>
      </c>
      <c r="AQ112" s="267" t="s">
        <v>181</v>
      </c>
      <c r="AR112" s="265" t="s">
        <v>181</v>
      </c>
      <c r="AS112" s="265" t="s">
        <v>181</v>
      </c>
      <c r="AT112" s="265" t="s">
        <v>181</v>
      </c>
      <c r="AU112" s="265" t="s">
        <v>181</v>
      </c>
      <c r="AV112" s="265" t="s">
        <v>181</v>
      </c>
      <c r="AW112" s="265" t="s">
        <v>181</v>
      </c>
      <c r="AX112" s="265" t="s">
        <v>181</v>
      </c>
      <c r="AY112" s="265" t="s">
        <v>181</v>
      </c>
      <c r="AZ112" s="265" t="s">
        <v>181</v>
      </c>
      <c r="BA112" s="265" t="s">
        <v>181</v>
      </c>
      <c r="BB112" s="265" t="s">
        <v>181</v>
      </c>
      <c r="BC112" s="265"/>
      <c r="BD112" s="265"/>
      <c r="BE112" s="265"/>
      <c r="BF112" s="265"/>
      <c r="BG112" s="265"/>
      <c r="BH112" s="265"/>
      <c r="BI112" s="265"/>
      <c r="BJ112" s="265"/>
      <c r="BK112" s="265"/>
      <c r="BL112" s="265"/>
      <c r="BM112" s="265"/>
      <c r="BN112" s="265"/>
      <c r="BO112" s="265"/>
      <c r="BP112" s="265"/>
      <c r="BQ112" s="265"/>
      <c r="BR112" s="265"/>
      <c r="BS112" s="265"/>
      <c r="BT112" s="265"/>
      <c r="BU112" s="265"/>
      <c r="BV112" s="265"/>
      <c r="BW112" s="265"/>
      <c r="BX112" s="265"/>
      <c r="BY112" s="265"/>
      <c r="BZ112" s="265"/>
      <c r="CA112" s="265"/>
      <c r="CB112" s="265"/>
      <c r="CC112" s="265"/>
      <c r="CD112" s="265"/>
      <c r="CE112" s="265"/>
      <c r="CF112" s="265"/>
      <c r="CG112" s="265"/>
      <c r="CH112" s="265"/>
      <c r="CI112" s="265"/>
      <c r="CJ112" s="265"/>
      <c r="CK112" s="265"/>
      <c r="CL112" s="265"/>
      <c r="CM112" s="265"/>
      <c r="CN112" s="265"/>
      <c r="CO112" s="265"/>
      <c r="CP112" s="265"/>
      <c r="CQ112" s="265"/>
      <c r="CR112" s="265"/>
      <c r="CS112" s="265"/>
      <c r="CT112" s="265"/>
      <c r="CU112" s="265"/>
      <c r="CV112" s="265"/>
      <c r="CW112" s="265"/>
      <c r="CX112" s="265"/>
      <c r="CY112" s="265"/>
      <c r="CZ112" s="265"/>
      <c r="DA112" s="265"/>
      <c r="DB112" s="265"/>
      <c r="DC112" s="265"/>
      <c r="DD112" s="265"/>
      <c r="DE112" s="265"/>
      <c r="DF112" s="265"/>
      <c r="DG112" s="265"/>
      <c r="DH112" s="265"/>
      <c r="DI112" s="265"/>
      <c r="DJ112" s="265"/>
      <c r="DK112" s="265"/>
      <c r="DL112" s="265"/>
      <c r="DM112" s="265"/>
      <c r="DN112" s="265"/>
      <c r="DO112" s="265"/>
      <c r="DP112" s="265"/>
      <c r="DQ112" s="265"/>
      <c r="DR112" s="265"/>
      <c r="DS112" s="265"/>
      <c r="DT112" s="265"/>
      <c r="DU112" s="265"/>
      <c r="DV112" s="265"/>
      <c r="DW112" s="265"/>
      <c r="DX112" s="265"/>
      <c r="DY112" s="265"/>
      <c r="DZ112" s="265"/>
      <c r="EA112" s="265"/>
      <c r="EB112" s="265"/>
      <c r="EC112" s="265"/>
      <c r="ED112" s="265"/>
    </row>
  </sheetData>
  <mergeCells count="6">
    <mergeCell ref="B37:Q37"/>
    <mergeCell ref="B38:Q38"/>
    <mergeCell ref="B39:Q39"/>
    <mergeCell ref="I2:P3"/>
    <mergeCell ref="Y1:BB1"/>
    <mergeCell ref="V1:X1"/>
  </mergeCells>
  <conditionalFormatting sqref="A43:A1048576 A36:A41 A1:V1 Y1 A5:X34 B36:T36 B37 R37:T39 V35:X63 BC1:XFD1048576 A2:BB4 Y5:BB63 B65:BB112 B40:T64 U35">
    <cfRule type="cellIs" dxfId="75" priority="58" operator="equal">
      <formula>"Vallecito.Inflow"</formula>
    </cfRule>
    <cfRule type="cellIs" dxfId="74" priority="59" operator="equal">
      <formula>"TaylorPark.Inflow"</formula>
    </cfRule>
    <cfRule type="cellIs" dxfId="73" priority="60" operator="equal">
      <formula>"NavajoInflow.ModUnregulated"</formula>
    </cfRule>
    <cfRule type="cellIs" dxfId="72" priority="61" operator="equal">
      <formula>"MorrowPointInflow.Unregulated"</formula>
    </cfRule>
    <cfRule type="cellIs" dxfId="71" priority="62" operator="equal">
      <formula>"YampaRiverInflow.Maybelle"</formula>
    </cfRule>
    <cfRule type="cellIs" dxfId="70" priority="63" operator="equal">
      <formula>"Vallecito.Outflow"</formula>
    </cfRule>
    <cfRule type="cellIs" dxfId="69" priority="64" operator="equal">
      <formula>"FlamingGorgeInflow.Unregulated"</formula>
    </cfRule>
    <cfRule type="cellIs" dxfId="68" priority="65" operator="equal">
      <formula>"PowellInflow.Unregulated"</formula>
    </cfRule>
    <cfRule type="cellIs" dxfId="67" priority="66" operator="equal">
      <formula>"Fontenelle.Inflow"</formula>
    </cfRule>
    <cfRule type="cellIs" dxfId="66" priority="67" operator="equal">
      <formula>"CrystalInflow.Unregulated"</formula>
    </cfRule>
    <cfRule type="cellIs" dxfId="65" priority="68" operator="equal">
      <formula>"BlueMesaInflow.Unregulated"</formula>
    </cfRule>
  </conditionalFormatting>
  <conditionalFormatting sqref="A35:T35">
    <cfRule type="cellIs" dxfId="64" priority="47" operator="equal">
      <formula>"Vallecito.Inflow"</formula>
    </cfRule>
    <cfRule type="cellIs" dxfId="63" priority="48" operator="equal">
      <formula>"TaylorPark.Inflow"</formula>
    </cfRule>
    <cfRule type="cellIs" dxfId="62" priority="49" operator="equal">
      <formula>"NavajoInflow.ModUnregulated"</formula>
    </cfRule>
    <cfRule type="cellIs" dxfId="61" priority="50" operator="equal">
      <formula>"MorrowPointInflow.Unregulated"</formula>
    </cfRule>
    <cfRule type="cellIs" dxfId="60" priority="51" operator="equal">
      <formula>"YampaRiverInflow.Maybelle"</formula>
    </cfRule>
    <cfRule type="cellIs" dxfId="59" priority="52" operator="equal">
      <formula>"Vallecito.Outflow"</formula>
    </cfRule>
    <cfRule type="cellIs" dxfId="58" priority="53" operator="equal">
      <formula>"FlamingGorgeInflow.Unregulated"</formula>
    </cfRule>
    <cfRule type="cellIs" dxfId="57" priority="54" operator="equal">
      <formula>"PowellInflow.Unregulated"</formula>
    </cfRule>
    <cfRule type="cellIs" dxfId="56" priority="55" operator="equal">
      <formula>"Fontenelle.Inflow"</formula>
    </cfRule>
    <cfRule type="cellIs" dxfId="55" priority="56" operator="equal">
      <formula>"CrystalInflow.Unregulated"</formula>
    </cfRule>
    <cfRule type="cellIs" dxfId="54" priority="57" operator="equal">
      <formula>"BlueMesaInflow.Unregulated"</formula>
    </cfRule>
  </conditionalFormatting>
  <conditionalFormatting sqref="I2:P3">
    <cfRule type="cellIs" dxfId="53" priority="45" operator="equal">
      <formula>"PowellToMead.GainsAboveHoover"</formula>
    </cfRule>
    <cfRule type="cellIs" dxfId="52" priority="46" operator="equal">
      <formula>"PowellToMead.GainsGrandCanyon"</formula>
    </cfRule>
  </conditionalFormatting>
  <conditionalFormatting sqref="B38:B39">
    <cfRule type="cellIs" dxfId="51" priority="34" operator="equal">
      <formula>"Vallecito.Inflow"</formula>
    </cfRule>
    <cfRule type="cellIs" dxfId="50" priority="35" operator="equal">
      <formula>"TaylorPark.Inflow"</formula>
    </cfRule>
    <cfRule type="cellIs" dxfId="49" priority="36" operator="equal">
      <formula>"NavajoInflow.ModUnregulated"</formula>
    </cfRule>
    <cfRule type="cellIs" dxfId="48" priority="37" operator="equal">
      <formula>"MorrowPointInflow.Unregulated"</formula>
    </cfRule>
    <cfRule type="cellIs" dxfId="47" priority="38" operator="equal">
      <formula>"YampaRiverInflow.Maybelle"</formula>
    </cfRule>
    <cfRule type="cellIs" dxfId="46" priority="39" operator="equal">
      <formula>"Vallecito.Outflow"</formula>
    </cfRule>
    <cfRule type="cellIs" dxfId="45" priority="40" operator="equal">
      <formula>"FlamingGorgeInflow.Unregulated"</formula>
    </cfRule>
    <cfRule type="cellIs" dxfId="44" priority="41" operator="equal">
      <formula>"PowellInflow.Unregulated"</formula>
    </cfRule>
    <cfRule type="cellIs" dxfId="43" priority="42" operator="equal">
      <formula>"Fontenelle.Inflow"</formula>
    </cfRule>
    <cfRule type="cellIs" dxfId="42" priority="43" operator="equal">
      <formula>"CrystalInflow.Unregulated"</formula>
    </cfRule>
    <cfRule type="cellIs" dxfId="41" priority="44" operator="equal">
      <formula>"BlueMesaInflow.Unregulated"</formula>
    </cfRule>
  </conditionalFormatting>
  <conditionalFormatting sqref="U36:U63">
    <cfRule type="cellIs" dxfId="40" priority="23" operator="equal">
      <formula>"Vallecito.Inflow"</formula>
    </cfRule>
    <cfRule type="cellIs" dxfId="39" priority="24" operator="equal">
      <formula>"TaylorPark.Inflow"</formula>
    </cfRule>
    <cfRule type="cellIs" dxfId="38" priority="25" operator="equal">
      <formula>"NavajoInflow.ModUnregulated"</formula>
    </cfRule>
    <cfRule type="cellIs" dxfId="37" priority="26" operator="equal">
      <formula>"MorrowPointInflow.Unregulated"</formula>
    </cfRule>
    <cfRule type="cellIs" dxfId="36" priority="27" operator="equal">
      <formula>"YampaRiverInflow.Maybelle"</formula>
    </cfRule>
    <cfRule type="cellIs" dxfId="35" priority="28" operator="equal">
      <formula>"Vallecito.Outflow"</formula>
    </cfRule>
    <cfRule type="cellIs" dxfId="34" priority="29" operator="equal">
      <formula>"FlamingGorgeInflow.Unregulated"</formula>
    </cfRule>
    <cfRule type="cellIs" dxfId="33" priority="30" operator="equal">
      <formula>"PowellInflow.Unregulated"</formula>
    </cfRule>
    <cfRule type="cellIs" dxfId="32" priority="31" operator="equal">
      <formula>"Fontenelle.Inflow"</formula>
    </cfRule>
    <cfRule type="cellIs" dxfId="31" priority="32" operator="equal">
      <formula>"CrystalInflow.Unregulated"</formula>
    </cfRule>
    <cfRule type="cellIs" dxfId="30" priority="33" operator="equal">
      <formula>"BlueMesaInflow.Unregulated"</formula>
    </cfRule>
  </conditionalFormatting>
  <conditionalFormatting sqref="V64:BB64">
    <cfRule type="cellIs" dxfId="29" priority="12" operator="equal">
      <formula>"Vallecito.Inflow"</formula>
    </cfRule>
    <cfRule type="cellIs" dxfId="28" priority="13" operator="equal">
      <formula>"TaylorPark.Inflow"</formula>
    </cfRule>
    <cfRule type="cellIs" dxfId="27" priority="14" operator="equal">
      <formula>"NavajoInflow.ModUnregulated"</formula>
    </cfRule>
    <cfRule type="cellIs" dxfId="26" priority="15" operator="equal">
      <formula>"MorrowPointInflow.Unregulated"</formula>
    </cfRule>
    <cfRule type="cellIs" dxfId="25" priority="16" operator="equal">
      <formula>"YampaRiverInflow.Maybelle"</formula>
    </cfRule>
    <cfRule type="cellIs" dxfId="24" priority="17" operator="equal">
      <formula>"Vallecito.Outflow"</formula>
    </cfRule>
    <cfRule type="cellIs" dxfId="23" priority="18" operator="equal">
      <formula>"FlamingGorgeInflow.Unregulated"</formula>
    </cfRule>
    <cfRule type="cellIs" dxfId="22" priority="19" operator="equal">
      <formula>"PowellInflow.Unregulated"</formula>
    </cfRule>
    <cfRule type="cellIs" dxfId="21" priority="20" operator="equal">
      <formula>"Fontenelle.Inflow"</formula>
    </cfRule>
    <cfRule type="cellIs" dxfId="20" priority="21" operator="equal">
      <formula>"CrystalInflow.Unregulated"</formula>
    </cfRule>
    <cfRule type="cellIs" dxfId="19" priority="22" operator="equal">
      <formula>"BlueMesaInflow.Unregulated"</formula>
    </cfRule>
  </conditionalFormatting>
  <conditionalFormatting sqref="U64">
    <cfRule type="cellIs" dxfId="18" priority="1" operator="equal">
      <formula>"Vallecito.Inflow"</formula>
    </cfRule>
    <cfRule type="cellIs" dxfId="17" priority="2" operator="equal">
      <formula>"TaylorPark.Inflow"</formula>
    </cfRule>
    <cfRule type="cellIs" dxfId="16" priority="3" operator="equal">
      <formula>"NavajoInflow.ModUnregulated"</formula>
    </cfRule>
    <cfRule type="cellIs" dxfId="15" priority="4" operator="equal">
      <formula>"MorrowPointInflow.Unregulated"</formula>
    </cfRule>
    <cfRule type="cellIs" dxfId="14" priority="5" operator="equal">
      <formula>"YampaRiverInflow.Maybelle"</formula>
    </cfRule>
    <cfRule type="cellIs" dxfId="13" priority="6" operator="equal">
      <formula>"Vallecito.Outflow"</formula>
    </cfRule>
    <cfRule type="cellIs" dxfId="12" priority="7" operator="equal">
      <formula>"FlamingGorgeInflow.Unregulated"</formula>
    </cfRule>
    <cfRule type="cellIs" dxfId="11" priority="8" operator="equal">
      <formula>"PowellInflow.Unregulated"</formula>
    </cfRule>
    <cfRule type="cellIs" dxfId="10" priority="9" operator="equal">
      <formula>"Fontenelle.Inflow"</formula>
    </cfRule>
    <cfRule type="cellIs" dxfId="9" priority="10" operator="equal">
      <formula>"CrystalInflow.Unregulated"</formula>
    </cfRule>
    <cfRule type="cellIs" dxfId="8"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78" r:id="rId6" name="Check Box 54">
              <controlPr defaultSize="0" autoFill="0" autoLine="0" autoPict="0" macro="[0]!UpdateComparisonEquations">
                <anchor moveWithCells="1">
                  <from>
                    <xdr:col>1</xdr:col>
                    <xdr:colOff>161925</xdr:colOff>
                    <xdr:row>13</xdr:row>
                    <xdr:rowOff>161925</xdr:rowOff>
                  </from>
                  <to>
                    <xdr:col>2</xdr:col>
                    <xdr:colOff>0</xdr:colOff>
                    <xdr:row>15</xdr:row>
                    <xdr:rowOff>0</xdr:rowOff>
                  </to>
                </anchor>
              </controlPr>
            </control>
          </mc:Choice>
        </mc:AlternateContent>
        <mc:AlternateContent xmlns:mc="http://schemas.openxmlformats.org/markup-compatibility/2006">
          <mc:Choice Requires="x14">
            <control shapeId="1079" r:id="rId7" name="Check Box 55">
              <controlPr defaultSize="0" autoFill="0" autoLine="0" autoPict="0" macro="[0]!UpdateComparisonEquations">
                <anchor moveWithCells="1">
                  <from>
                    <xdr:col>1</xdr:col>
                    <xdr:colOff>161925</xdr:colOff>
                    <xdr:row>14</xdr:row>
                    <xdr:rowOff>161925</xdr:rowOff>
                  </from>
                  <to>
                    <xdr:col>2</xdr:col>
                    <xdr:colOff>0</xdr:colOff>
                    <xdr:row>16</xdr:row>
                    <xdr:rowOff>0</xdr:rowOff>
                  </to>
                </anchor>
              </controlPr>
            </control>
          </mc:Choice>
        </mc:AlternateContent>
        <mc:AlternateContent xmlns:mc="http://schemas.openxmlformats.org/markup-compatibility/2006">
          <mc:Choice Requires="x14">
            <control shapeId="1080" r:id="rId8" name="Check Box 56">
              <controlPr defaultSize="0" autoFill="0" autoLine="0" autoPict="0" macro="[0]!UpdateComparisonEquations">
                <anchor moveWithCells="1">
                  <from>
                    <xdr:col>1</xdr:col>
                    <xdr:colOff>161925</xdr:colOff>
                    <xdr:row>15</xdr:row>
                    <xdr:rowOff>161925</xdr:rowOff>
                  </from>
                  <to>
                    <xdr:col>2</xdr:col>
                    <xdr:colOff>0</xdr:colOff>
                    <xdr:row>17</xdr:row>
                    <xdr:rowOff>0</xdr:rowOff>
                  </to>
                </anchor>
              </controlPr>
            </control>
          </mc:Choice>
        </mc:AlternateContent>
        <mc:AlternateContent xmlns:mc="http://schemas.openxmlformats.org/markup-compatibility/2006">
          <mc:Choice Requires="x14">
            <control shapeId="1081" r:id="rId9" name="Check Box 57">
              <controlPr defaultSize="0" autoFill="0" autoLine="0" autoPict="0" macro="[0]!UpdateComparisonEquations">
                <anchor moveWithCells="1">
                  <from>
                    <xdr:col>1</xdr:col>
                    <xdr:colOff>161925</xdr:colOff>
                    <xdr:row>16</xdr:row>
                    <xdr:rowOff>161925</xdr:rowOff>
                  </from>
                  <to>
                    <xdr:col>2</xdr:col>
                    <xdr:colOff>0</xdr:colOff>
                    <xdr:row>18</xdr:row>
                    <xdr:rowOff>0</xdr:rowOff>
                  </to>
                </anchor>
              </controlPr>
            </control>
          </mc:Choice>
        </mc:AlternateContent>
        <mc:AlternateContent xmlns:mc="http://schemas.openxmlformats.org/markup-compatibility/2006">
          <mc:Choice Requires="x14">
            <control shapeId="1082" r:id="rId10" name="Check Box 58">
              <controlPr defaultSize="0" autoFill="0" autoLine="0" autoPict="0" macro="[0]!UpdateComparisonEquations">
                <anchor moveWithCells="1">
                  <from>
                    <xdr:col>1</xdr:col>
                    <xdr:colOff>161925</xdr:colOff>
                    <xdr:row>17</xdr:row>
                    <xdr:rowOff>152400</xdr:rowOff>
                  </from>
                  <to>
                    <xdr:col>2</xdr:col>
                    <xdr:colOff>0</xdr:colOff>
                    <xdr:row>18</xdr:row>
                    <xdr:rowOff>180975</xdr:rowOff>
                  </to>
                </anchor>
              </controlPr>
            </control>
          </mc:Choice>
        </mc:AlternateContent>
        <mc:AlternateContent xmlns:mc="http://schemas.openxmlformats.org/markup-compatibility/2006">
          <mc:Choice Requires="x14">
            <control shapeId="1083" r:id="rId11" name="Check Box 59">
              <controlPr defaultSize="0" autoFill="0" autoLine="0" autoPict="0" macro="[0]!UpdateComparisonEquations">
                <anchor moveWithCells="1">
                  <from>
                    <xdr:col>1</xdr:col>
                    <xdr:colOff>161925</xdr:colOff>
                    <xdr:row>18</xdr:row>
                    <xdr:rowOff>161925</xdr:rowOff>
                  </from>
                  <to>
                    <xdr:col>2</xdr:col>
                    <xdr:colOff>0</xdr:colOff>
                    <xdr:row>20</xdr:row>
                    <xdr:rowOff>0</xdr:rowOff>
                  </to>
                </anchor>
              </controlPr>
            </control>
          </mc:Choice>
        </mc:AlternateContent>
        <mc:AlternateContent xmlns:mc="http://schemas.openxmlformats.org/markup-compatibility/2006">
          <mc:Choice Requires="x14">
            <control shapeId="1084" r:id="rId12" name="Check Box 60">
              <controlPr defaultSize="0" autoFill="0" autoLine="0" autoPict="0" macro="[0]!UpdateComparisonEquations">
                <anchor moveWithCells="1">
                  <from>
                    <xdr:col>1</xdr:col>
                    <xdr:colOff>161925</xdr:colOff>
                    <xdr:row>19</xdr:row>
                    <xdr:rowOff>161925</xdr:rowOff>
                  </from>
                  <to>
                    <xdr:col>2</xdr:col>
                    <xdr:colOff>0</xdr:colOff>
                    <xdr:row>21</xdr:row>
                    <xdr:rowOff>0</xdr:rowOff>
                  </to>
                </anchor>
              </controlPr>
            </control>
          </mc:Choice>
        </mc:AlternateContent>
        <mc:AlternateContent xmlns:mc="http://schemas.openxmlformats.org/markup-compatibility/2006">
          <mc:Choice Requires="x14">
            <control shapeId="1085" r:id="rId13" name="Check Box 61">
              <controlPr defaultSize="0" autoFill="0" autoLine="0" autoPict="0" macro="[0]!UpdateComparisonEquations">
                <anchor moveWithCells="1">
                  <from>
                    <xdr:col>1</xdr:col>
                    <xdr:colOff>161925</xdr:colOff>
                    <xdr:row>20</xdr:row>
                    <xdr:rowOff>161925</xdr:rowOff>
                  </from>
                  <to>
                    <xdr:col>2</xdr:col>
                    <xdr:colOff>0</xdr:colOff>
                    <xdr:row>22</xdr:row>
                    <xdr:rowOff>0</xdr:rowOff>
                  </to>
                </anchor>
              </controlPr>
            </control>
          </mc:Choice>
        </mc:AlternateContent>
        <mc:AlternateContent xmlns:mc="http://schemas.openxmlformats.org/markup-compatibility/2006">
          <mc:Choice Requires="x14">
            <control shapeId="1086" r:id="rId14" name="Check Box 62">
              <controlPr defaultSize="0" autoFill="0" autoLine="0" autoPict="0" macro="[0]!UpdateComparisonEquations">
                <anchor moveWithCells="1">
                  <from>
                    <xdr:col>1</xdr:col>
                    <xdr:colOff>161925</xdr:colOff>
                    <xdr:row>21</xdr:row>
                    <xdr:rowOff>161925</xdr:rowOff>
                  </from>
                  <to>
                    <xdr:col>2</xdr:col>
                    <xdr:colOff>0</xdr:colOff>
                    <xdr:row>23</xdr:row>
                    <xdr:rowOff>0</xdr:rowOff>
                  </to>
                </anchor>
              </controlPr>
            </control>
          </mc:Choice>
        </mc:AlternateContent>
        <mc:AlternateContent xmlns:mc="http://schemas.openxmlformats.org/markup-compatibility/2006">
          <mc:Choice Requires="x14">
            <control shapeId="1087" r:id="rId15" name="Check Box 63">
              <controlPr defaultSize="0" autoFill="0" autoLine="0" autoPict="0" macro="[0]!UpdateComparisonEquations">
                <anchor moveWithCells="1">
                  <from>
                    <xdr:col>1</xdr:col>
                    <xdr:colOff>161925</xdr:colOff>
                    <xdr:row>22</xdr:row>
                    <xdr:rowOff>161925</xdr:rowOff>
                  </from>
                  <to>
                    <xdr:col>2</xdr:col>
                    <xdr:colOff>0</xdr:colOff>
                    <xdr:row>24</xdr:row>
                    <xdr:rowOff>0</xdr:rowOff>
                  </to>
                </anchor>
              </controlPr>
            </control>
          </mc:Choice>
        </mc:AlternateContent>
        <mc:AlternateContent xmlns:mc="http://schemas.openxmlformats.org/markup-compatibility/2006">
          <mc:Choice Requires="x14">
            <control shapeId="1088" r:id="rId16" name="Check Box 64">
              <controlPr defaultSize="0" autoFill="0" autoLine="0" autoPict="0" macro="[0]!UpdateComparisonEquations">
                <anchor moveWithCells="1">
                  <from>
                    <xdr:col>1</xdr:col>
                    <xdr:colOff>161925</xdr:colOff>
                    <xdr:row>23</xdr:row>
                    <xdr:rowOff>161925</xdr:rowOff>
                  </from>
                  <to>
                    <xdr:col>2</xdr:col>
                    <xdr:colOff>0</xdr:colOff>
                    <xdr:row>25</xdr:row>
                    <xdr:rowOff>0</xdr:rowOff>
                  </to>
                </anchor>
              </controlPr>
            </control>
          </mc:Choice>
        </mc:AlternateContent>
        <mc:AlternateContent xmlns:mc="http://schemas.openxmlformats.org/markup-compatibility/2006">
          <mc:Choice Requires="x14">
            <control shapeId="1089" r:id="rId17" name="Check Box 65">
              <controlPr defaultSize="0" autoFill="0" autoLine="0" autoPict="0" macro="[0]!UpdateComparisonEquations">
                <anchor moveWithCells="1">
                  <from>
                    <xdr:col>1</xdr:col>
                    <xdr:colOff>161925</xdr:colOff>
                    <xdr:row>24</xdr:row>
                    <xdr:rowOff>152400</xdr:rowOff>
                  </from>
                  <to>
                    <xdr:col>2</xdr:col>
                    <xdr:colOff>0</xdr:colOff>
                    <xdr:row>25</xdr:row>
                    <xdr:rowOff>180975</xdr:rowOff>
                  </to>
                </anchor>
              </controlPr>
            </control>
          </mc:Choice>
        </mc:AlternateContent>
        <mc:AlternateContent xmlns:mc="http://schemas.openxmlformats.org/markup-compatibility/2006">
          <mc:Choice Requires="x14">
            <control shapeId="1090" r:id="rId18" name="Check Box 66">
              <controlPr defaultSize="0" autoFill="0" autoLine="0" autoPict="0" macro="[0]!UpdateComparisonEquations">
                <anchor moveWithCells="1">
                  <from>
                    <xdr:col>1</xdr:col>
                    <xdr:colOff>161925</xdr:colOff>
                    <xdr:row>25</xdr:row>
                    <xdr:rowOff>161925</xdr:rowOff>
                  </from>
                  <to>
                    <xdr:col>2</xdr:col>
                    <xdr:colOff>0</xdr:colOff>
                    <xdr:row>27</xdr:row>
                    <xdr:rowOff>0</xdr:rowOff>
                  </to>
                </anchor>
              </controlPr>
            </control>
          </mc:Choice>
        </mc:AlternateContent>
        <mc:AlternateContent xmlns:mc="http://schemas.openxmlformats.org/markup-compatibility/2006">
          <mc:Choice Requires="x14">
            <control shapeId="1091" r:id="rId19" name="Check Box 67">
              <controlPr defaultSize="0" autoFill="0" autoLine="0" autoPict="0" macro="[0]!UpdateComparisonEquations">
                <anchor moveWithCells="1">
                  <from>
                    <xdr:col>1</xdr:col>
                    <xdr:colOff>161925</xdr:colOff>
                    <xdr:row>26</xdr:row>
                    <xdr:rowOff>161925</xdr:rowOff>
                  </from>
                  <to>
                    <xdr:col>2</xdr:col>
                    <xdr:colOff>0</xdr:colOff>
                    <xdr:row>28</xdr:row>
                    <xdr:rowOff>0</xdr:rowOff>
                  </to>
                </anchor>
              </controlPr>
            </control>
          </mc:Choice>
        </mc:AlternateContent>
        <mc:AlternateContent xmlns:mc="http://schemas.openxmlformats.org/markup-compatibility/2006">
          <mc:Choice Requires="x14">
            <control shapeId="1092" r:id="rId20" name="Check Box 68">
              <controlPr defaultSize="0" autoFill="0" autoLine="0" autoPict="0" macro="[0]!UpdateComparisonEquations">
                <anchor moveWithCells="1">
                  <from>
                    <xdr:col>2</xdr:col>
                    <xdr:colOff>0</xdr:colOff>
                    <xdr:row>13</xdr:row>
                    <xdr:rowOff>161925</xdr:rowOff>
                  </from>
                  <to>
                    <xdr:col>2</xdr:col>
                    <xdr:colOff>457200</xdr:colOff>
                    <xdr:row>15</xdr:row>
                    <xdr:rowOff>0</xdr:rowOff>
                  </to>
                </anchor>
              </controlPr>
            </control>
          </mc:Choice>
        </mc:AlternateContent>
        <mc:AlternateContent xmlns:mc="http://schemas.openxmlformats.org/markup-compatibility/2006">
          <mc:Choice Requires="x14">
            <control shapeId="1093" r:id="rId21" name="Check Box 69">
              <controlPr defaultSize="0" autoFill="0" autoLine="0" autoPict="0" macro="[0]!UpdateComparisonEquations">
                <anchor moveWithCells="1">
                  <from>
                    <xdr:col>1</xdr:col>
                    <xdr:colOff>161925</xdr:colOff>
                    <xdr:row>27</xdr:row>
                    <xdr:rowOff>161925</xdr:rowOff>
                  </from>
                  <to>
                    <xdr:col>2</xdr:col>
                    <xdr:colOff>0</xdr:colOff>
                    <xdr:row>29</xdr:row>
                    <xdr:rowOff>0</xdr:rowOff>
                  </to>
                </anchor>
              </controlPr>
            </control>
          </mc:Choice>
        </mc:AlternateContent>
        <mc:AlternateContent xmlns:mc="http://schemas.openxmlformats.org/markup-compatibility/2006">
          <mc:Choice Requires="x14">
            <control shapeId="1094" r:id="rId22" name="Check Box 70">
              <controlPr defaultSize="0" autoFill="0" autoLine="0" autoPict="0" macro="[0]!UpdateComparisonEquations">
                <anchor moveWithCells="1">
                  <from>
                    <xdr:col>2</xdr:col>
                    <xdr:colOff>0</xdr:colOff>
                    <xdr:row>14</xdr:row>
                    <xdr:rowOff>180975</xdr:rowOff>
                  </from>
                  <to>
                    <xdr:col>2</xdr:col>
                    <xdr:colOff>457200</xdr:colOff>
                    <xdr:row>16</xdr:row>
                    <xdr:rowOff>19050</xdr:rowOff>
                  </to>
                </anchor>
              </controlPr>
            </control>
          </mc:Choice>
        </mc:AlternateContent>
        <mc:AlternateContent xmlns:mc="http://schemas.openxmlformats.org/markup-compatibility/2006">
          <mc:Choice Requires="x14">
            <control shapeId="1095" r:id="rId23" name="Check Box 71">
              <controlPr defaultSize="0" autoFill="0" autoLine="0" autoPict="0" macro="[0]!UpdateComparisonEquations">
                <anchor moveWithCells="1">
                  <from>
                    <xdr:col>2</xdr:col>
                    <xdr:colOff>0</xdr:colOff>
                    <xdr:row>16</xdr:row>
                    <xdr:rowOff>0</xdr:rowOff>
                  </from>
                  <to>
                    <xdr:col>2</xdr:col>
                    <xdr:colOff>457200</xdr:colOff>
                    <xdr:row>17</xdr:row>
                    <xdr:rowOff>28575</xdr:rowOff>
                  </to>
                </anchor>
              </controlPr>
            </control>
          </mc:Choice>
        </mc:AlternateContent>
        <mc:AlternateContent xmlns:mc="http://schemas.openxmlformats.org/markup-compatibility/2006">
          <mc:Choice Requires="x14">
            <control shapeId="1096" r:id="rId24" name="Check Box 72">
              <controlPr defaultSize="0" autoFill="0" autoLine="0" autoPict="0" macro="[0]!UpdateComparisonEquations">
                <anchor moveWithCells="1">
                  <from>
                    <xdr:col>2</xdr:col>
                    <xdr:colOff>0</xdr:colOff>
                    <xdr:row>17</xdr:row>
                    <xdr:rowOff>0</xdr:rowOff>
                  </from>
                  <to>
                    <xdr:col>2</xdr:col>
                    <xdr:colOff>457200</xdr:colOff>
                    <xdr:row>18</xdr:row>
                    <xdr:rowOff>28575</xdr:rowOff>
                  </to>
                </anchor>
              </controlPr>
            </control>
          </mc:Choice>
        </mc:AlternateContent>
        <mc:AlternateContent xmlns:mc="http://schemas.openxmlformats.org/markup-compatibility/2006">
          <mc:Choice Requires="x14">
            <control shapeId="1104" r:id="rId2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2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2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2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2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3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3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3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33" name="Check Box 97">
              <controlPr defaultSize="0" autoFill="0" autoLine="0" autoPict="0" macro="[0]!UpdateComparisonEquations">
                <anchor moveWithCells="1">
                  <from>
                    <xdr:col>2</xdr:col>
                    <xdr:colOff>0</xdr:colOff>
                    <xdr:row>18</xdr:row>
                    <xdr:rowOff>0</xdr:rowOff>
                  </from>
                  <to>
                    <xdr:col>2</xdr:col>
                    <xdr:colOff>457200</xdr:colOff>
                    <xdr:row>19</xdr:row>
                    <xdr:rowOff>28575</xdr:rowOff>
                  </to>
                </anchor>
              </controlPr>
            </control>
          </mc:Choice>
        </mc:AlternateContent>
        <mc:AlternateContent xmlns:mc="http://schemas.openxmlformats.org/markup-compatibility/2006">
          <mc:Choice Requires="x14">
            <control shapeId="1122" r:id="rId3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3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3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3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3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3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4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4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42" name="Check Box 112">
              <controlPr defaultSize="0" autoFill="0" autoLine="0" autoPict="0" macro="[0]!UpdateComparisonEquations">
                <anchor moveWithCells="1">
                  <from>
                    <xdr:col>2</xdr:col>
                    <xdr:colOff>0</xdr:colOff>
                    <xdr:row>19</xdr:row>
                    <xdr:rowOff>0</xdr:rowOff>
                  </from>
                  <to>
                    <xdr:col>2</xdr:col>
                    <xdr:colOff>457200</xdr:colOff>
                    <xdr:row>20</xdr:row>
                    <xdr:rowOff>28575</xdr:rowOff>
                  </to>
                </anchor>
              </controlPr>
            </control>
          </mc:Choice>
        </mc:AlternateContent>
        <mc:AlternateContent xmlns:mc="http://schemas.openxmlformats.org/markup-compatibility/2006">
          <mc:Choice Requires="x14">
            <control shapeId="1138" r:id="rId43" name="Check Box 114">
              <controlPr defaultSize="0" autoFill="0" autoLine="0" autoPict="0" macro="[0]!UpdateComparisonEquations" altText="2012">
                <anchor moveWithCells="1">
                  <from>
                    <xdr:col>2</xdr:col>
                    <xdr:colOff>0</xdr:colOff>
                    <xdr:row>20</xdr:row>
                    <xdr:rowOff>9525</xdr:rowOff>
                  </from>
                  <to>
                    <xdr:col>2</xdr:col>
                    <xdr:colOff>457200</xdr:colOff>
                    <xdr:row>21</xdr:row>
                    <xdr:rowOff>38100</xdr:rowOff>
                  </to>
                </anchor>
              </controlPr>
            </control>
          </mc:Choice>
        </mc:AlternateContent>
        <mc:AlternateContent xmlns:mc="http://schemas.openxmlformats.org/markup-compatibility/2006">
          <mc:Choice Requires="x14">
            <control shapeId="1139" r:id="rId44" name="Check Box 115">
              <controlPr defaultSize="0" autoFill="0" autoLine="0" autoPict="0" macro="[0]!UpdateComparisonEquations">
                <anchor moveWithCells="1">
                  <from>
                    <xdr:col>2</xdr:col>
                    <xdr:colOff>0</xdr:colOff>
                    <xdr:row>21</xdr:row>
                    <xdr:rowOff>0</xdr:rowOff>
                  </from>
                  <to>
                    <xdr:col>2</xdr:col>
                    <xdr:colOff>457200</xdr:colOff>
                    <xdr:row>22</xdr:row>
                    <xdr:rowOff>28575</xdr:rowOff>
                  </to>
                </anchor>
              </controlPr>
            </control>
          </mc:Choice>
        </mc:AlternateContent>
        <mc:AlternateContent xmlns:mc="http://schemas.openxmlformats.org/markup-compatibility/2006">
          <mc:Choice Requires="x14">
            <control shapeId="1141" r:id="rId45" name="Check Box 117">
              <controlPr defaultSize="0" autoFill="0" autoLine="0" autoPict="0" macro="[0]!UpdateComparisonEquations">
                <anchor moveWithCells="1">
                  <from>
                    <xdr:col>2</xdr:col>
                    <xdr:colOff>0</xdr:colOff>
                    <xdr:row>22</xdr:row>
                    <xdr:rowOff>0</xdr:rowOff>
                  </from>
                  <to>
                    <xdr:col>2</xdr:col>
                    <xdr:colOff>457200</xdr:colOff>
                    <xdr:row>23</xdr:row>
                    <xdr:rowOff>28575</xdr:rowOff>
                  </to>
                </anchor>
              </controlPr>
            </control>
          </mc:Choice>
        </mc:AlternateContent>
        <mc:AlternateContent xmlns:mc="http://schemas.openxmlformats.org/markup-compatibility/2006">
          <mc:Choice Requires="x14">
            <control shapeId="1142" r:id="rId46" name="Check Box 118">
              <controlPr defaultSize="0" autoFill="0" autoLine="0" autoPict="0" macro="[0]!UpdateComparisonEquations">
                <anchor moveWithCells="1">
                  <from>
                    <xdr:col>2</xdr:col>
                    <xdr:colOff>0</xdr:colOff>
                    <xdr:row>23</xdr:row>
                    <xdr:rowOff>0</xdr:rowOff>
                  </from>
                  <to>
                    <xdr:col>2</xdr:col>
                    <xdr:colOff>457200</xdr:colOff>
                    <xdr:row>24</xdr:row>
                    <xdr:rowOff>28575</xdr:rowOff>
                  </to>
                </anchor>
              </controlPr>
            </control>
          </mc:Choice>
        </mc:AlternateContent>
        <mc:AlternateContent xmlns:mc="http://schemas.openxmlformats.org/markup-compatibility/2006">
          <mc:Choice Requires="x14">
            <control shapeId="1143" r:id="rId47" name="Check Box 119">
              <controlPr defaultSize="0" autoFill="0" autoLine="0" autoPict="0" macro="[0]!UpdateComparisonEquations">
                <anchor moveWithCells="1">
                  <from>
                    <xdr:col>2</xdr:col>
                    <xdr:colOff>0</xdr:colOff>
                    <xdr:row>23</xdr:row>
                    <xdr:rowOff>180975</xdr:rowOff>
                  </from>
                  <to>
                    <xdr:col>2</xdr:col>
                    <xdr:colOff>457200</xdr:colOff>
                    <xdr:row>25</xdr:row>
                    <xdr:rowOff>19050</xdr:rowOff>
                  </to>
                </anchor>
              </controlPr>
            </control>
          </mc:Choice>
        </mc:AlternateContent>
        <mc:AlternateContent xmlns:mc="http://schemas.openxmlformats.org/markup-compatibility/2006">
          <mc:Choice Requires="x14">
            <control shapeId="1144" r:id="rId48" name="Check Box 120">
              <controlPr defaultSize="0" autoFill="0" autoLine="0" autoPict="0" macro="[0]!UpdateComparisonEquations">
                <anchor moveWithCells="1">
                  <from>
                    <xdr:col>2</xdr:col>
                    <xdr:colOff>0</xdr:colOff>
                    <xdr:row>24</xdr:row>
                    <xdr:rowOff>161925</xdr:rowOff>
                  </from>
                  <to>
                    <xdr:col>2</xdr:col>
                    <xdr:colOff>457200</xdr:colOff>
                    <xdr:row>26</xdr:row>
                    <xdr:rowOff>0</xdr:rowOff>
                  </to>
                </anchor>
              </controlPr>
            </control>
          </mc:Choice>
        </mc:AlternateContent>
        <mc:AlternateContent xmlns:mc="http://schemas.openxmlformats.org/markup-compatibility/2006">
          <mc:Choice Requires="x14">
            <control shapeId="1145" r:id="rId49" name="Check Box 121">
              <controlPr defaultSize="0" autoFill="0" autoLine="0" autoPict="0" macro="[0]!UpdateComparisonEquations">
                <anchor moveWithCells="1">
                  <from>
                    <xdr:col>2</xdr:col>
                    <xdr:colOff>0</xdr:colOff>
                    <xdr:row>25</xdr:row>
                    <xdr:rowOff>161925</xdr:rowOff>
                  </from>
                  <to>
                    <xdr:col>2</xdr:col>
                    <xdr:colOff>457200</xdr:colOff>
                    <xdr:row>27</xdr:row>
                    <xdr:rowOff>0</xdr:rowOff>
                  </to>
                </anchor>
              </controlPr>
            </control>
          </mc:Choice>
        </mc:AlternateContent>
        <mc:AlternateContent xmlns:mc="http://schemas.openxmlformats.org/markup-compatibility/2006">
          <mc:Choice Requires="x14">
            <control shapeId="1146" r:id="rId50" name="Check Box 122">
              <controlPr defaultSize="0" autoFill="0" autoLine="0" autoPict="0" macro="[0]!UpdateComparisonEquations">
                <anchor moveWithCells="1">
                  <from>
                    <xdr:col>2</xdr:col>
                    <xdr:colOff>0</xdr:colOff>
                    <xdr:row>26</xdr:row>
                    <xdr:rowOff>161925</xdr:rowOff>
                  </from>
                  <to>
                    <xdr:col>2</xdr:col>
                    <xdr:colOff>457200</xdr:colOff>
                    <xdr:row>28</xdr:row>
                    <xdr:rowOff>0</xdr:rowOff>
                  </to>
                </anchor>
              </controlPr>
            </control>
          </mc:Choice>
        </mc:AlternateContent>
        <mc:AlternateContent xmlns:mc="http://schemas.openxmlformats.org/markup-compatibility/2006">
          <mc:Choice Requires="x14">
            <control shapeId="1147" r:id="rId51" name="Check Box 123">
              <controlPr defaultSize="0" autoFill="0" autoLine="0" autoPict="0" macro="[0]!UpdateComparisonEquations">
                <anchor moveWithCells="1">
                  <from>
                    <xdr:col>2</xdr:col>
                    <xdr:colOff>0</xdr:colOff>
                    <xdr:row>27</xdr:row>
                    <xdr:rowOff>161925</xdr:rowOff>
                  </from>
                  <to>
                    <xdr:col>2</xdr:col>
                    <xdr:colOff>457200</xdr:colOff>
                    <xdr:row>29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4"/>
  <sheetViews>
    <sheetView topLeftCell="A10" workbookViewId="0">
      <selection activeCell="D4" sqref="D4"/>
    </sheetView>
  </sheetViews>
  <sheetFormatPr defaultColWidth="18.7109375" defaultRowHeight="12.75" customHeight="1" x14ac:dyDescent="0.25"/>
  <cols>
    <col min="1" max="1" width="7.5703125" style="202"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1" s="167" customFormat="1" ht="15" x14ac:dyDescent="0.25">
      <c r="A1" s="201"/>
      <c r="B1" s="323"/>
      <c r="C1" s="323"/>
      <c r="D1" s="323"/>
      <c r="E1" s="323"/>
      <c r="F1" s="323"/>
      <c r="G1" s="323"/>
      <c r="H1" s="323"/>
      <c r="I1" s="323"/>
      <c r="J1" s="323"/>
      <c r="K1" s="323"/>
      <c r="L1" s="323"/>
      <c r="M1" s="323"/>
      <c r="N1" s="323"/>
      <c r="O1" s="323"/>
      <c r="P1" s="323"/>
      <c r="Q1" s="323"/>
      <c r="R1" s="323"/>
      <c r="S1" s="323"/>
      <c r="T1" s="323"/>
      <c r="U1" s="323"/>
      <c r="V1" s="323"/>
      <c r="W1" s="323"/>
      <c r="X1" s="323"/>
      <c r="Y1" s="323"/>
      <c r="Z1" s="323"/>
      <c r="AA1" s="323"/>
      <c r="AB1" s="323"/>
      <c r="AC1" s="323"/>
      <c r="AD1" s="323"/>
      <c r="AE1" s="323"/>
      <c r="AF1" s="323"/>
      <c r="AG1" s="323"/>
      <c r="AH1" s="323"/>
      <c r="AI1" s="162"/>
      <c r="AJ1" s="162"/>
      <c r="AK1" s="162"/>
      <c r="AL1" s="162"/>
      <c r="AM1" s="162"/>
    </row>
    <row r="2" spans="1:51" s="162" customFormat="1" ht="15" x14ac:dyDescent="0.25">
      <c r="A2" s="201"/>
      <c r="B2" s="165" t="s">
        <v>45</v>
      </c>
      <c r="C2" s="165" t="s">
        <v>46</v>
      </c>
      <c r="D2" s="165" t="s">
        <v>47</v>
      </c>
      <c r="E2" s="165">
        <v>1991</v>
      </c>
      <c r="F2" s="165">
        <v>1992</v>
      </c>
      <c r="G2" s="165">
        <v>1993</v>
      </c>
      <c r="H2" s="165">
        <v>1994</v>
      </c>
      <c r="I2" s="165">
        <v>1995</v>
      </c>
      <c r="J2" s="165">
        <v>1996</v>
      </c>
      <c r="K2" s="165">
        <v>1997</v>
      </c>
      <c r="L2" s="165">
        <v>1998</v>
      </c>
      <c r="M2" s="165">
        <v>1999</v>
      </c>
      <c r="N2" s="165">
        <v>2000</v>
      </c>
      <c r="O2" s="165">
        <v>2001</v>
      </c>
      <c r="P2" s="165">
        <v>2002</v>
      </c>
      <c r="Q2" s="165">
        <v>2003</v>
      </c>
      <c r="R2" s="165">
        <v>2004</v>
      </c>
      <c r="S2" s="165">
        <v>2005</v>
      </c>
      <c r="T2" s="165">
        <v>2006</v>
      </c>
      <c r="U2" s="165">
        <v>2007</v>
      </c>
      <c r="V2" s="165">
        <v>2008</v>
      </c>
      <c r="W2" s="165">
        <v>2009</v>
      </c>
      <c r="X2" s="165">
        <v>2010</v>
      </c>
      <c r="Y2" s="165">
        <v>2011</v>
      </c>
      <c r="Z2" s="165">
        <v>2012</v>
      </c>
      <c r="AA2" s="165">
        <v>2013</v>
      </c>
      <c r="AB2" s="165">
        <v>2014</v>
      </c>
      <c r="AC2" s="165">
        <v>2015</v>
      </c>
      <c r="AD2" s="165">
        <v>2016</v>
      </c>
      <c r="AE2" s="165">
        <v>2017</v>
      </c>
      <c r="AF2" s="165">
        <v>2018</v>
      </c>
      <c r="AG2" s="165">
        <v>2019</v>
      </c>
      <c r="AH2" s="165">
        <v>2020</v>
      </c>
    </row>
    <row r="3" spans="1:51" s="162" customFormat="1" ht="15" x14ac:dyDescent="0.25">
      <c r="A3" s="201"/>
      <c r="B3" s="166" t="s">
        <v>63</v>
      </c>
      <c r="C3" s="166" t="s">
        <v>64</v>
      </c>
      <c r="D3" s="166" t="s">
        <v>65</v>
      </c>
      <c r="E3" s="166" t="s">
        <v>66</v>
      </c>
      <c r="F3" s="166" t="s">
        <v>67</v>
      </c>
      <c r="G3" s="166" t="s">
        <v>68</v>
      </c>
      <c r="H3" s="166" t="s">
        <v>69</v>
      </c>
      <c r="I3" s="166" t="s">
        <v>70</v>
      </c>
      <c r="J3" s="166" t="s">
        <v>71</v>
      </c>
      <c r="K3" s="166" t="s">
        <v>72</v>
      </c>
      <c r="L3" s="166" t="s">
        <v>73</v>
      </c>
      <c r="M3" s="166" t="s">
        <v>74</v>
      </c>
      <c r="N3" s="166" t="s">
        <v>75</v>
      </c>
      <c r="O3" s="166" t="s">
        <v>76</v>
      </c>
      <c r="P3" s="166" t="s">
        <v>77</v>
      </c>
      <c r="Q3" s="166" t="s">
        <v>78</v>
      </c>
      <c r="R3" s="166" t="s">
        <v>79</v>
      </c>
      <c r="S3" s="166" t="s">
        <v>80</v>
      </c>
      <c r="T3" s="166" t="s">
        <v>81</v>
      </c>
      <c r="U3" s="166" t="s">
        <v>82</v>
      </c>
      <c r="V3" s="166" t="s">
        <v>83</v>
      </c>
      <c r="W3" s="166" t="s">
        <v>84</v>
      </c>
      <c r="X3" s="166" t="s">
        <v>85</v>
      </c>
      <c r="Y3" s="166" t="s">
        <v>86</v>
      </c>
      <c r="Z3" s="166" t="s">
        <v>87</v>
      </c>
      <c r="AA3" s="166" t="s">
        <v>88</v>
      </c>
      <c r="AB3" s="166" t="s">
        <v>89</v>
      </c>
      <c r="AC3" s="166" t="s">
        <v>90</v>
      </c>
      <c r="AD3" s="166" t="s">
        <v>91</v>
      </c>
      <c r="AE3" s="166" t="s">
        <v>92</v>
      </c>
      <c r="AF3" s="166" t="s">
        <v>93</v>
      </c>
      <c r="AG3" s="166" t="s">
        <v>94</v>
      </c>
      <c r="AH3" s="166" t="s">
        <v>95</v>
      </c>
    </row>
    <row r="4" spans="1:51" s="167" customFormat="1" ht="15" x14ac:dyDescent="0.25">
      <c r="A4" s="262">
        <v>44652</v>
      </c>
      <c r="B4" s="269">
        <v>48.15</v>
      </c>
      <c r="C4" s="269">
        <v>81.53</v>
      </c>
      <c r="D4" s="273">
        <v>58</v>
      </c>
      <c r="E4" s="173">
        <v>50.356000000000002</v>
      </c>
      <c r="F4" s="173">
        <v>86.213999999999999</v>
      </c>
      <c r="G4" s="173">
        <v>45.277000000000001</v>
      </c>
      <c r="H4" s="173">
        <v>71.909000000000006</v>
      </c>
      <c r="I4" s="173">
        <v>43.77</v>
      </c>
      <c r="J4" s="173">
        <v>61.039000000000001</v>
      </c>
      <c r="K4" s="173">
        <v>47.96</v>
      </c>
      <c r="L4" s="173">
        <v>44.634</v>
      </c>
      <c r="M4" s="173">
        <v>45.84</v>
      </c>
      <c r="N4" s="173">
        <v>76.287999999999997</v>
      </c>
      <c r="O4" s="173">
        <v>70.155000000000001</v>
      </c>
      <c r="P4" s="173">
        <v>72.460999999999999</v>
      </c>
      <c r="Q4" s="173">
        <v>56.857999999999997</v>
      </c>
      <c r="R4" s="173">
        <v>81.066000000000003</v>
      </c>
      <c r="S4" s="173">
        <v>59.54</v>
      </c>
      <c r="T4" s="173">
        <v>75.09</v>
      </c>
      <c r="U4" s="173">
        <v>62.311</v>
      </c>
      <c r="V4" s="173">
        <v>38.582000000000001</v>
      </c>
      <c r="W4" s="173">
        <v>51.216999999999999</v>
      </c>
      <c r="X4" s="173">
        <v>57.866</v>
      </c>
      <c r="Y4" s="173">
        <v>54.838999999999999</v>
      </c>
      <c r="Z4" s="173">
        <v>88.811000000000007</v>
      </c>
      <c r="AA4" s="173">
        <v>49.213000000000001</v>
      </c>
      <c r="AB4" s="173">
        <v>51.003</v>
      </c>
      <c r="AC4" s="173">
        <v>52.609000000000002</v>
      </c>
      <c r="AD4" s="173">
        <v>59.042999999999999</v>
      </c>
      <c r="AE4" s="173">
        <v>64.331000000000003</v>
      </c>
      <c r="AF4" s="173">
        <v>62.582999999999998</v>
      </c>
      <c r="AG4" s="173">
        <v>58.134</v>
      </c>
      <c r="AH4" s="173">
        <v>49.698999999999998</v>
      </c>
    </row>
    <row r="5" spans="1:51" ht="15" x14ac:dyDescent="0.25">
      <c r="A5" s="263">
        <v>44682</v>
      </c>
      <c r="B5" s="264">
        <v>149.43</v>
      </c>
      <c r="C5" s="264">
        <v>253.02</v>
      </c>
      <c r="D5" s="274">
        <v>180</v>
      </c>
      <c r="E5" s="108">
        <v>111.967</v>
      </c>
      <c r="F5" s="108">
        <v>232.78299999999999</v>
      </c>
      <c r="G5" s="108">
        <v>167.59899999999999</v>
      </c>
      <c r="H5" s="108">
        <v>201.38900000000001</v>
      </c>
      <c r="I5" s="108">
        <v>147.11099999999999</v>
      </c>
      <c r="J5" s="108">
        <v>204.73400000000001</v>
      </c>
      <c r="K5" s="108">
        <v>186.78800000000001</v>
      </c>
      <c r="L5" s="108">
        <v>142.90899999999999</v>
      </c>
      <c r="M5" s="108">
        <v>184.09800000000001</v>
      </c>
      <c r="N5" s="108">
        <v>213.47900000000001</v>
      </c>
      <c r="O5" s="108">
        <v>260.39299999999997</v>
      </c>
      <c r="P5" s="108">
        <v>136.25299999999999</v>
      </c>
      <c r="Q5" s="108">
        <v>172.864</v>
      </c>
      <c r="R5" s="108">
        <v>227.59800000000001</v>
      </c>
      <c r="S5" s="108">
        <v>194.18600000000001</v>
      </c>
      <c r="T5" s="108">
        <v>178.828</v>
      </c>
      <c r="U5" s="108">
        <v>203.43600000000001</v>
      </c>
      <c r="V5" s="108">
        <v>116.08199999999999</v>
      </c>
      <c r="W5" s="108">
        <v>247.18</v>
      </c>
      <c r="X5" s="108">
        <v>123.32299999999999</v>
      </c>
      <c r="Y5" s="108">
        <v>117.965</v>
      </c>
      <c r="Z5" s="108">
        <v>194.23599999999999</v>
      </c>
      <c r="AA5" s="108">
        <v>181.172</v>
      </c>
      <c r="AB5" s="108">
        <v>146.001</v>
      </c>
      <c r="AC5" s="108">
        <v>124.988</v>
      </c>
      <c r="AD5" s="108">
        <v>160.66499999999999</v>
      </c>
      <c r="AE5" s="108">
        <v>158.11600000000001</v>
      </c>
      <c r="AF5" s="108">
        <v>233.91800000000001</v>
      </c>
      <c r="AG5" s="108">
        <v>140.566</v>
      </c>
      <c r="AH5" s="108">
        <v>196.655</v>
      </c>
      <c r="AI5" s="130"/>
      <c r="AJ5" s="130"/>
      <c r="AK5" s="130"/>
      <c r="AL5" s="130"/>
      <c r="AM5" s="130"/>
      <c r="AN5" s="130"/>
      <c r="AO5" s="130"/>
      <c r="AP5" s="130"/>
      <c r="AQ5" s="130"/>
      <c r="AR5" s="130"/>
      <c r="AS5" s="130"/>
      <c r="AT5" s="130"/>
      <c r="AU5" s="130"/>
      <c r="AV5" s="130"/>
      <c r="AW5" s="130"/>
      <c r="AX5" s="130"/>
      <c r="AY5" s="130"/>
    </row>
    <row r="6" spans="1:51" ht="15" x14ac:dyDescent="0.25">
      <c r="A6" s="263">
        <v>44713</v>
      </c>
      <c r="B6" s="264">
        <v>182.64</v>
      </c>
      <c r="C6" s="264">
        <v>309.25</v>
      </c>
      <c r="D6" s="274">
        <v>220</v>
      </c>
      <c r="E6" s="108">
        <v>242.17</v>
      </c>
      <c r="F6" s="108">
        <v>164.23500000000001</v>
      </c>
      <c r="G6" s="108">
        <v>248.762</v>
      </c>
      <c r="H6" s="108">
        <v>223.82400000000001</v>
      </c>
      <c r="I6" s="108">
        <v>395.69600000000003</v>
      </c>
      <c r="J6" s="108">
        <v>164.82900000000001</v>
      </c>
      <c r="K6" s="108">
        <v>307.98899999999998</v>
      </c>
      <c r="L6" s="108">
        <v>184.38399999999999</v>
      </c>
      <c r="M6" s="108">
        <v>330.61</v>
      </c>
      <c r="N6" s="108">
        <v>144.14099999999999</v>
      </c>
      <c r="O6" s="108">
        <v>188.631</v>
      </c>
      <c r="P6" s="108">
        <v>132.80500000000001</v>
      </c>
      <c r="Q6" s="108">
        <v>221.465</v>
      </c>
      <c r="R6" s="108">
        <v>178.376</v>
      </c>
      <c r="S6" s="108">
        <v>188.71899999999999</v>
      </c>
      <c r="T6" s="108">
        <v>146.26599999999999</v>
      </c>
      <c r="U6" s="108">
        <v>191.148</v>
      </c>
      <c r="V6" s="108">
        <v>248.77500000000001</v>
      </c>
      <c r="W6" s="108">
        <v>200.483</v>
      </c>
      <c r="X6" s="108">
        <v>268.22300000000001</v>
      </c>
      <c r="Y6" s="108">
        <v>301.94499999999999</v>
      </c>
      <c r="Z6" s="108">
        <v>106.34699999999999</v>
      </c>
      <c r="AA6" s="108">
        <v>255.298</v>
      </c>
      <c r="AB6" s="108">
        <v>227.65299999999999</v>
      </c>
      <c r="AC6" s="108">
        <v>376.94400000000002</v>
      </c>
      <c r="AD6" s="108">
        <v>276.11200000000002</v>
      </c>
      <c r="AE6" s="108">
        <v>218.535</v>
      </c>
      <c r="AF6" s="108">
        <v>147.10900000000001</v>
      </c>
      <c r="AG6" s="108">
        <v>275.61700000000002</v>
      </c>
      <c r="AH6" s="108">
        <v>173.09</v>
      </c>
      <c r="AI6" s="130"/>
      <c r="AJ6" s="130"/>
      <c r="AK6" s="130"/>
      <c r="AL6" s="130"/>
      <c r="AM6" s="130"/>
      <c r="AN6" s="130"/>
      <c r="AO6" s="130"/>
      <c r="AP6" s="130"/>
      <c r="AQ6" s="130"/>
      <c r="AR6" s="130"/>
      <c r="AS6" s="130"/>
      <c r="AT6" s="130"/>
      <c r="AU6" s="130"/>
      <c r="AV6" s="130"/>
      <c r="AW6" s="130"/>
      <c r="AX6" s="130"/>
      <c r="AY6" s="130"/>
    </row>
    <row r="7" spans="1:51" ht="15" x14ac:dyDescent="0.25">
      <c r="A7" s="263">
        <v>44743</v>
      </c>
      <c r="B7" s="264">
        <v>59.77</v>
      </c>
      <c r="C7" s="264">
        <v>101.21</v>
      </c>
      <c r="D7" s="274">
        <v>72</v>
      </c>
      <c r="E7" s="108">
        <v>105.532</v>
      </c>
      <c r="F7" s="108">
        <v>70.620999999999995</v>
      </c>
      <c r="G7" s="108">
        <v>101.69499999999999</v>
      </c>
      <c r="H7" s="108">
        <v>63.807000000000002</v>
      </c>
      <c r="I7" s="108">
        <v>280.30599999999998</v>
      </c>
      <c r="J7" s="108">
        <v>59.930999999999997</v>
      </c>
      <c r="K7" s="108">
        <v>96.941000000000003</v>
      </c>
      <c r="L7" s="108">
        <v>88.917000000000002</v>
      </c>
      <c r="M7" s="108">
        <v>205.33500000000001</v>
      </c>
      <c r="N7" s="108">
        <v>46.65</v>
      </c>
      <c r="O7" s="108">
        <v>59.273000000000003</v>
      </c>
      <c r="P7" s="108">
        <v>41.283999999999999</v>
      </c>
      <c r="Q7" s="108">
        <v>59.908999999999999</v>
      </c>
      <c r="R7" s="108">
        <v>66.117000000000004</v>
      </c>
      <c r="S7" s="108">
        <v>72.191000000000003</v>
      </c>
      <c r="T7" s="108">
        <v>57.616999999999997</v>
      </c>
      <c r="U7" s="108">
        <v>71.808999999999997</v>
      </c>
      <c r="V7" s="108">
        <v>102.877</v>
      </c>
      <c r="W7" s="108">
        <v>95.850999999999999</v>
      </c>
      <c r="X7" s="108">
        <v>73.414000000000001</v>
      </c>
      <c r="Y7" s="108">
        <v>143.98099999999999</v>
      </c>
      <c r="Z7" s="108">
        <v>39.444000000000003</v>
      </c>
      <c r="AA7" s="108">
        <v>86.192999999999998</v>
      </c>
      <c r="AB7" s="108">
        <v>66.447999999999993</v>
      </c>
      <c r="AC7" s="108">
        <v>149.43</v>
      </c>
      <c r="AD7" s="108">
        <v>83.468000000000004</v>
      </c>
      <c r="AE7" s="108">
        <v>70.426000000000002</v>
      </c>
      <c r="AF7" s="108">
        <v>46.256</v>
      </c>
      <c r="AG7" s="108">
        <v>135.75800000000001</v>
      </c>
      <c r="AH7" s="108">
        <v>52.302</v>
      </c>
      <c r="AI7" s="130"/>
      <c r="AJ7" s="130"/>
      <c r="AK7" s="130"/>
      <c r="AL7" s="130"/>
      <c r="AM7" s="130"/>
      <c r="AN7" s="130"/>
      <c r="AO7" s="130"/>
      <c r="AP7" s="130"/>
      <c r="AQ7" s="130"/>
      <c r="AR7" s="130"/>
      <c r="AS7" s="130"/>
      <c r="AT7" s="130"/>
      <c r="AU7" s="130"/>
      <c r="AV7" s="130"/>
      <c r="AW7" s="130"/>
      <c r="AX7" s="130"/>
      <c r="AY7" s="130"/>
    </row>
    <row r="8" spans="1:51" ht="15" x14ac:dyDescent="0.25">
      <c r="A8" s="263">
        <v>44774</v>
      </c>
      <c r="B8" s="264">
        <v>42.75</v>
      </c>
      <c r="C8" s="264">
        <v>65.650000000000006</v>
      </c>
      <c r="D8" s="274">
        <v>48</v>
      </c>
      <c r="E8" s="108">
        <v>51.634</v>
      </c>
      <c r="F8" s="108">
        <v>55.642000000000003</v>
      </c>
      <c r="G8" s="108">
        <v>48.036999999999999</v>
      </c>
      <c r="H8" s="108">
        <v>42.52</v>
      </c>
      <c r="I8" s="108">
        <v>91.76</v>
      </c>
      <c r="J8" s="108">
        <v>37.332999999999998</v>
      </c>
      <c r="K8" s="108">
        <v>58.695</v>
      </c>
      <c r="L8" s="108">
        <v>45.305</v>
      </c>
      <c r="M8" s="108">
        <v>90.459000000000003</v>
      </c>
      <c r="N8" s="108">
        <v>42.563000000000002</v>
      </c>
      <c r="O8" s="108">
        <v>54.603000000000002</v>
      </c>
      <c r="P8" s="108">
        <v>31.649000000000001</v>
      </c>
      <c r="Q8" s="108">
        <v>44.137999999999998</v>
      </c>
      <c r="R8" s="108">
        <v>42.338999999999999</v>
      </c>
      <c r="S8" s="108">
        <v>47.963000000000001</v>
      </c>
      <c r="T8" s="108">
        <v>44.84</v>
      </c>
      <c r="U8" s="108">
        <v>49.357999999999997</v>
      </c>
      <c r="V8" s="108">
        <v>51.28</v>
      </c>
      <c r="W8" s="108">
        <v>46.195</v>
      </c>
      <c r="X8" s="108">
        <v>50.823999999999998</v>
      </c>
      <c r="Y8" s="108">
        <v>55.627000000000002</v>
      </c>
      <c r="Z8" s="108">
        <v>34.11</v>
      </c>
      <c r="AA8" s="108">
        <v>54.415999999999997</v>
      </c>
      <c r="AB8" s="108">
        <v>46.264000000000003</v>
      </c>
      <c r="AC8" s="108">
        <v>60.209000000000003</v>
      </c>
      <c r="AD8" s="108">
        <v>51.405000000000001</v>
      </c>
      <c r="AE8" s="108">
        <v>46.384999999999998</v>
      </c>
      <c r="AF8" s="108">
        <v>34.302</v>
      </c>
      <c r="AG8" s="108">
        <v>55.546999999999997</v>
      </c>
      <c r="AH8" s="108">
        <v>36.951999999999998</v>
      </c>
      <c r="AI8" s="130"/>
      <c r="AJ8" s="130"/>
      <c r="AK8" s="130"/>
      <c r="AL8" s="130"/>
      <c r="AM8" s="130"/>
      <c r="AN8" s="130"/>
      <c r="AO8" s="130"/>
      <c r="AP8" s="130"/>
      <c r="AQ8" s="130"/>
      <c r="AR8" s="130"/>
      <c r="AS8" s="130"/>
      <c r="AT8" s="130"/>
      <c r="AU8" s="130"/>
      <c r="AV8" s="130"/>
      <c r="AW8" s="130"/>
      <c r="AX8" s="130"/>
      <c r="AY8" s="130"/>
    </row>
    <row r="9" spans="1:51" ht="15" x14ac:dyDescent="0.25">
      <c r="A9" s="263">
        <v>44805</v>
      </c>
      <c r="B9" s="264">
        <v>29.13</v>
      </c>
      <c r="C9" s="264">
        <v>40.78</v>
      </c>
      <c r="D9" s="274">
        <v>34</v>
      </c>
      <c r="E9" s="108">
        <v>32.667999999999999</v>
      </c>
      <c r="F9" s="108">
        <v>40.545999999999999</v>
      </c>
      <c r="G9" s="108">
        <v>37.462000000000003</v>
      </c>
      <c r="H9" s="108">
        <v>33.83</v>
      </c>
      <c r="I9" s="108">
        <v>51.296999999999997</v>
      </c>
      <c r="J9" s="108">
        <v>28.867999999999999</v>
      </c>
      <c r="K9" s="108">
        <v>43.381999999999998</v>
      </c>
      <c r="L9" s="108">
        <v>29.213000000000001</v>
      </c>
      <c r="M9" s="108">
        <v>48.406999999999996</v>
      </c>
      <c r="N9" s="108">
        <v>31.933</v>
      </c>
      <c r="O9" s="108">
        <v>32.674999999999997</v>
      </c>
      <c r="P9" s="108">
        <v>27.725999999999999</v>
      </c>
      <c r="Q9" s="108">
        <v>57.951000000000001</v>
      </c>
      <c r="R9" s="108">
        <v>36.573</v>
      </c>
      <c r="S9" s="108">
        <v>33.040999999999997</v>
      </c>
      <c r="T9" s="108">
        <v>34.17</v>
      </c>
      <c r="U9" s="108">
        <v>42.744999999999997</v>
      </c>
      <c r="V9" s="108">
        <v>31.655999999999999</v>
      </c>
      <c r="W9" s="108">
        <v>32.045000000000002</v>
      </c>
      <c r="X9" s="108">
        <v>29.940999999999999</v>
      </c>
      <c r="Y9" s="108">
        <v>34.216000000000001</v>
      </c>
      <c r="Z9" s="108">
        <v>26.89</v>
      </c>
      <c r="AA9" s="108">
        <v>65.543000000000006</v>
      </c>
      <c r="AB9" s="108">
        <v>44.628999999999998</v>
      </c>
      <c r="AC9" s="108">
        <v>42.41</v>
      </c>
      <c r="AD9" s="108">
        <v>34.634999999999998</v>
      </c>
      <c r="AE9" s="108">
        <v>29.43</v>
      </c>
      <c r="AF9" s="108">
        <v>26.251000000000001</v>
      </c>
      <c r="AG9" s="108">
        <v>33.078000000000003</v>
      </c>
      <c r="AH9" s="108">
        <v>35.802</v>
      </c>
      <c r="AI9" s="130"/>
      <c r="AJ9" s="130"/>
      <c r="AK9" s="130"/>
      <c r="AL9" s="130"/>
      <c r="AM9" s="130"/>
      <c r="AN9" s="130"/>
      <c r="AO9" s="130"/>
      <c r="AP9" s="130"/>
      <c r="AQ9" s="130"/>
      <c r="AR9" s="130"/>
      <c r="AS9" s="130"/>
      <c r="AT9" s="130"/>
      <c r="AU9" s="130"/>
      <c r="AV9" s="130"/>
      <c r="AW9" s="130"/>
      <c r="AX9" s="130"/>
      <c r="AY9" s="130"/>
    </row>
    <row r="10" spans="1:51" ht="15" x14ac:dyDescent="0.25">
      <c r="A10" s="263">
        <v>44835</v>
      </c>
      <c r="B10" s="264">
        <v>31.78</v>
      </c>
      <c r="C10" s="264">
        <v>40.729999999999997</v>
      </c>
      <c r="D10" s="274">
        <v>35.15</v>
      </c>
      <c r="E10" s="108">
        <v>27.143000000000001</v>
      </c>
      <c r="F10" s="108">
        <v>28.91</v>
      </c>
      <c r="G10" s="108">
        <v>34.503</v>
      </c>
      <c r="H10" s="108">
        <v>39.128</v>
      </c>
      <c r="I10" s="108">
        <v>50.78</v>
      </c>
      <c r="J10" s="108">
        <v>35.499000000000002</v>
      </c>
      <c r="K10" s="108">
        <v>45.259</v>
      </c>
      <c r="L10" s="108">
        <v>37.244</v>
      </c>
      <c r="M10" s="108">
        <v>38.067</v>
      </c>
      <c r="N10" s="108">
        <v>27.545000000000002</v>
      </c>
      <c r="O10" s="108">
        <v>30.067</v>
      </c>
      <c r="P10" s="108">
        <v>35.156999999999996</v>
      </c>
      <c r="Q10" s="108">
        <v>35.158000000000001</v>
      </c>
      <c r="R10" s="108">
        <v>32.954999999999998</v>
      </c>
      <c r="S10" s="108">
        <v>44.847999999999999</v>
      </c>
      <c r="T10" s="108">
        <v>53.780999999999999</v>
      </c>
      <c r="U10" s="108">
        <v>41.712000000000003</v>
      </c>
      <c r="V10" s="108">
        <v>29.706</v>
      </c>
      <c r="W10" s="108">
        <v>33.75</v>
      </c>
      <c r="X10" s="108">
        <v>29.866</v>
      </c>
      <c r="Y10" s="108">
        <v>33.682000000000002</v>
      </c>
      <c r="Z10" s="108">
        <v>24.890999999999998</v>
      </c>
      <c r="AA10" s="108">
        <v>56.16</v>
      </c>
      <c r="AB10" s="108">
        <v>51.948</v>
      </c>
      <c r="AC10" s="108">
        <v>34.222999999999999</v>
      </c>
      <c r="AD10" s="108">
        <v>29.568999999999999</v>
      </c>
      <c r="AE10" s="108">
        <v>31.44</v>
      </c>
      <c r="AF10" s="108">
        <v>27.681999999999999</v>
      </c>
      <c r="AG10" s="108">
        <v>29.552</v>
      </c>
      <c r="AH10" s="108">
        <v>28.08</v>
      </c>
      <c r="AI10" s="130"/>
      <c r="AJ10" s="130"/>
      <c r="AK10" s="130"/>
      <c r="AL10" s="130"/>
      <c r="AM10" s="130"/>
      <c r="AN10" s="130"/>
      <c r="AO10" s="130"/>
      <c r="AP10" s="130"/>
      <c r="AQ10" s="130"/>
      <c r="AR10" s="130"/>
      <c r="AS10" s="130"/>
      <c r="AT10" s="130"/>
      <c r="AU10" s="130"/>
      <c r="AV10" s="130"/>
      <c r="AW10" s="130"/>
      <c r="AX10" s="130"/>
      <c r="AY10" s="130"/>
    </row>
    <row r="11" spans="1:51" ht="15" x14ac:dyDescent="0.25">
      <c r="A11" s="263">
        <v>44866</v>
      </c>
      <c r="B11" s="264">
        <v>29.44</v>
      </c>
      <c r="C11" s="264">
        <v>31.51</v>
      </c>
      <c r="D11" s="274">
        <v>30.49</v>
      </c>
      <c r="E11" s="108">
        <v>25.756</v>
      </c>
      <c r="F11" s="108">
        <v>24.928000000000001</v>
      </c>
      <c r="G11" s="108">
        <v>28.030999999999999</v>
      </c>
      <c r="H11" s="108">
        <v>30.55</v>
      </c>
      <c r="I11" s="108">
        <v>37.368000000000002</v>
      </c>
      <c r="J11" s="108">
        <v>30.459</v>
      </c>
      <c r="K11" s="108">
        <v>34.18</v>
      </c>
      <c r="L11" s="108">
        <v>31.190999999999999</v>
      </c>
      <c r="M11" s="108">
        <v>30.288</v>
      </c>
      <c r="N11" s="108">
        <v>24.138999999999999</v>
      </c>
      <c r="O11" s="108">
        <v>29.492999999999999</v>
      </c>
      <c r="P11" s="108">
        <v>23.620999999999999</v>
      </c>
      <c r="Q11" s="108">
        <v>26.01</v>
      </c>
      <c r="R11" s="108">
        <v>29.628</v>
      </c>
      <c r="S11" s="108">
        <v>34.874000000000002</v>
      </c>
      <c r="T11" s="108">
        <v>38.856999999999999</v>
      </c>
      <c r="U11" s="108">
        <v>34.584000000000003</v>
      </c>
      <c r="V11" s="108">
        <v>25.690999999999999</v>
      </c>
      <c r="W11" s="108">
        <v>30.013000000000002</v>
      </c>
      <c r="X11" s="108">
        <v>30.062000000000001</v>
      </c>
      <c r="Y11" s="108">
        <v>28.091000000000001</v>
      </c>
      <c r="Z11" s="108">
        <v>21.178000000000001</v>
      </c>
      <c r="AA11" s="108">
        <v>36.661000000000001</v>
      </c>
      <c r="AB11" s="108">
        <v>32.347999999999999</v>
      </c>
      <c r="AC11" s="108">
        <v>30.391999999999999</v>
      </c>
      <c r="AD11" s="108">
        <v>25.492000000000001</v>
      </c>
      <c r="AE11" s="108">
        <v>26.75</v>
      </c>
      <c r="AF11" s="108">
        <v>25.783999999999999</v>
      </c>
      <c r="AG11" s="108">
        <v>26.077999999999999</v>
      </c>
      <c r="AH11" s="108">
        <v>25.513000000000002</v>
      </c>
      <c r="AI11" s="130"/>
      <c r="AJ11" s="130"/>
      <c r="AK11" s="130"/>
      <c r="AL11" s="130"/>
      <c r="AM11" s="130"/>
      <c r="AN11" s="130"/>
      <c r="AO11" s="130"/>
      <c r="AP11" s="130"/>
      <c r="AQ11" s="130"/>
      <c r="AR11" s="130"/>
      <c r="AS11" s="130"/>
      <c r="AT11" s="130"/>
      <c r="AU11" s="130"/>
      <c r="AV11" s="130"/>
      <c r="AW11" s="130"/>
      <c r="AX11" s="130"/>
      <c r="AY11" s="130"/>
    </row>
    <row r="12" spans="1:51" ht="15" x14ac:dyDescent="0.25">
      <c r="A12" s="263">
        <v>44896</v>
      </c>
      <c r="B12" s="264">
        <v>25.53</v>
      </c>
      <c r="C12" s="264">
        <v>26.37</v>
      </c>
      <c r="D12" s="274">
        <v>26.31</v>
      </c>
      <c r="E12" s="108">
        <v>23.346</v>
      </c>
      <c r="F12" s="108">
        <v>22.204999999999998</v>
      </c>
      <c r="G12" s="108">
        <v>23.38</v>
      </c>
      <c r="H12" s="108">
        <v>24.986000000000001</v>
      </c>
      <c r="I12" s="108">
        <v>34.07</v>
      </c>
      <c r="J12" s="108">
        <v>25.053999999999998</v>
      </c>
      <c r="K12" s="108">
        <v>27.192</v>
      </c>
      <c r="L12" s="108">
        <v>28.265000000000001</v>
      </c>
      <c r="M12" s="108">
        <v>26.693999999999999</v>
      </c>
      <c r="N12" s="108">
        <v>21.145</v>
      </c>
      <c r="O12" s="108">
        <v>23.847999999999999</v>
      </c>
      <c r="P12" s="108">
        <v>20.385000000000002</v>
      </c>
      <c r="Q12" s="108">
        <v>23.337</v>
      </c>
      <c r="R12" s="108">
        <v>24.443000000000001</v>
      </c>
      <c r="S12" s="108">
        <v>25.61</v>
      </c>
      <c r="T12" s="108">
        <v>26.974</v>
      </c>
      <c r="U12" s="108">
        <v>25.175000000000001</v>
      </c>
      <c r="V12" s="108">
        <v>22.361000000000001</v>
      </c>
      <c r="W12" s="108">
        <v>24.38</v>
      </c>
      <c r="X12" s="108">
        <v>25.146000000000001</v>
      </c>
      <c r="Y12" s="108">
        <v>24.359000000000002</v>
      </c>
      <c r="Z12" s="108">
        <v>18.97</v>
      </c>
      <c r="AA12" s="108">
        <v>28.295000000000002</v>
      </c>
      <c r="AB12" s="108">
        <v>25.72</v>
      </c>
      <c r="AC12" s="108">
        <v>26.672999999999998</v>
      </c>
      <c r="AD12" s="108">
        <v>23.259</v>
      </c>
      <c r="AE12" s="108">
        <v>24.896000000000001</v>
      </c>
      <c r="AF12" s="108">
        <v>21.077999999999999</v>
      </c>
      <c r="AG12" s="108">
        <v>23.978999999999999</v>
      </c>
      <c r="AH12" s="108">
        <v>23.486999999999998</v>
      </c>
      <c r="AI12" s="130"/>
      <c r="AJ12" s="130"/>
      <c r="AK12" s="130"/>
      <c r="AL12" s="130"/>
      <c r="AM12" s="130"/>
      <c r="AN12" s="130"/>
      <c r="AO12" s="130"/>
      <c r="AP12" s="130"/>
      <c r="AQ12" s="130"/>
      <c r="AR12" s="130"/>
      <c r="AS12" s="130"/>
      <c r="AT12" s="130"/>
      <c r="AU12" s="130"/>
      <c r="AV12" s="130"/>
      <c r="AW12" s="130"/>
      <c r="AX12" s="130"/>
      <c r="AY12" s="130"/>
    </row>
    <row r="13" spans="1:51" ht="15" x14ac:dyDescent="0.25">
      <c r="A13" s="263">
        <v>44927</v>
      </c>
      <c r="B13" s="264">
        <v>24.35</v>
      </c>
      <c r="C13" s="264">
        <v>24.8</v>
      </c>
      <c r="D13" s="274">
        <v>25.02</v>
      </c>
      <c r="E13" s="108">
        <v>20.971</v>
      </c>
      <c r="F13" s="108">
        <v>20.712</v>
      </c>
      <c r="G13" s="108">
        <v>21.318000000000001</v>
      </c>
      <c r="H13" s="108">
        <v>22.596</v>
      </c>
      <c r="I13" s="108">
        <v>28.928999999999998</v>
      </c>
      <c r="J13" s="108">
        <v>21.356999999999999</v>
      </c>
      <c r="K13" s="108">
        <v>24.219000000000001</v>
      </c>
      <c r="L13" s="108">
        <v>24.385999999999999</v>
      </c>
      <c r="M13" s="108">
        <v>26.285</v>
      </c>
      <c r="N13" s="108">
        <v>19.597000000000001</v>
      </c>
      <c r="O13" s="108">
        <v>20.838999999999999</v>
      </c>
      <c r="P13" s="108">
        <v>19.14</v>
      </c>
      <c r="Q13" s="108">
        <v>21.047000000000001</v>
      </c>
      <c r="R13" s="108">
        <v>23.262</v>
      </c>
      <c r="S13" s="108">
        <v>22.116</v>
      </c>
      <c r="T13" s="108">
        <v>22.922999999999998</v>
      </c>
      <c r="U13" s="108">
        <v>21.010999999999999</v>
      </c>
      <c r="V13" s="108">
        <v>20.448</v>
      </c>
      <c r="W13" s="108">
        <v>21.670999999999999</v>
      </c>
      <c r="X13" s="108">
        <v>23.045999999999999</v>
      </c>
      <c r="Y13" s="108">
        <v>23.056000000000001</v>
      </c>
      <c r="Z13" s="108">
        <v>17.47</v>
      </c>
      <c r="AA13" s="108">
        <v>24.88</v>
      </c>
      <c r="AB13" s="108">
        <v>22.530999999999999</v>
      </c>
      <c r="AC13" s="108">
        <v>24.530999999999999</v>
      </c>
      <c r="AD13" s="108">
        <v>21.361000000000001</v>
      </c>
      <c r="AE13" s="108">
        <v>21.466000000000001</v>
      </c>
      <c r="AF13" s="108">
        <v>19.257000000000001</v>
      </c>
      <c r="AG13" s="108">
        <v>21.931999999999999</v>
      </c>
      <c r="AH13" s="108">
        <v>22.14</v>
      </c>
      <c r="AI13" s="130"/>
      <c r="AJ13" s="130"/>
      <c r="AK13" s="130"/>
      <c r="AL13" s="130"/>
      <c r="AM13" s="130"/>
      <c r="AN13" s="130"/>
      <c r="AO13" s="130"/>
      <c r="AP13" s="130"/>
      <c r="AQ13" s="130"/>
      <c r="AR13" s="130"/>
      <c r="AS13" s="130"/>
      <c r="AT13" s="130"/>
      <c r="AU13" s="130"/>
      <c r="AV13" s="130"/>
      <c r="AW13" s="130"/>
      <c r="AX13" s="130"/>
      <c r="AY13" s="130"/>
    </row>
    <row r="14" spans="1:51" ht="15" x14ac:dyDescent="0.25">
      <c r="A14" s="263">
        <v>44958</v>
      </c>
      <c r="B14" s="264">
        <v>22.84</v>
      </c>
      <c r="C14" s="264">
        <v>23.41</v>
      </c>
      <c r="D14" s="274">
        <v>23.37</v>
      </c>
      <c r="E14" s="108">
        <v>19.135999999999999</v>
      </c>
      <c r="F14" s="108">
        <v>18.748999999999999</v>
      </c>
      <c r="G14" s="108">
        <v>17.937000000000001</v>
      </c>
      <c r="H14" s="108">
        <v>24.053999999999998</v>
      </c>
      <c r="I14" s="108">
        <v>27.797000000000001</v>
      </c>
      <c r="J14" s="108">
        <v>17.541</v>
      </c>
      <c r="K14" s="108">
        <v>20.925000000000001</v>
      </c>
      <c r="L14" s="108">
        <v>23.096</v>
      </c>
      <c r="M14" s="108">
        <v>25.725999999999999</v>
      </c>
      <c r="N14" s="108">
        <v>18.542000000000002</v>
      </c>
      <c r="O14" s="108">
        <v>17.526</v>
      </c>
      <c r="P14" s="108">
        <v>20.690999999999999</v>
      </c>
      <c r="Q14" s="108">
        <v>17.939</v>
      </c>
      <c r="R14" s="108">
        <v>20.440000000000001</v>
      </c>
      <c r="S14" s="108">
        <v>18.081</v>
      </c>
      <c r="T14" s="108">
        <v>21.149000000000001</v>
      </c>
      <c r="U14" s="108">
        <v>17.074000000000002</v>
      </c>
      <c r="V14" s="108">
        <v>17.937000000000001</v>
      </c>
      <c r="W14" s="108">
        <v>17.920999999999999</v>
      </c>
      <c r="X14" s="108">
        <v>19.202000000000002</v>
      </c>
      <c r="Y14" s="108">
        <v>19.271000000000001</v>
      </c>
      <c r="Z14" s="108">
        <v>15.087</v>
      </c>
      <c r="AA14" s="108">
        <v>23.472999999999999</v>
      </c>
      <c r="AB14" s="108">
        <v>26.22</v>
      </c>
      <c r="AC14" s="108">
        <v>22.251000000000001</v>
      </c>
      <c r="AD14" s="108">
        <v>25.242999999999999</v>
      </c>
      <c r="AE14" s="108">
        <v>22.539000000000001</v>
      </c>
      <c r="AF14" s="108">
        <v>16.335999999999999</v>
      </c>
      <c r="AG14" s="108">
        <v>19.187999999999999</v>
      </c>
      <c r="AH14" s="108">
        <v>19.018000000000001</v>
      </c>
      <c r="AI14" s="130"/>
      <c r="AJ14" s="130"/>
      <c r="AK14" s="130"/>
      <c r="AL14" s="130"/>
      <c r="AM14" s="130"/>
      <c r="AN14" s="130"/>
      <c r="AO14" s="130"/>
      <c r="AP14" s="130"/>
      <c r="AQ14" s="130"/>
      <c r="AR14" s="130"/>
      <c r="AS14" s="130"/>
      <c r="AT14" s="130"/>
      <c r="AU14" s="130"/>
      <c r="AV14" s="130"/>
      <c r="AW14" s="130"/>
      <c r="AX14" s="130"/>
      <c r="AY14" s="130"/>
    </row>
    <row r="15" spans="1:51" ht="15" x14ac:dyDescent="0.25">
      <c r="A15" s="263">
        <v>44986</v>
      </c>
      <c r="B15" s="264">
        <v>35.01</v>
      </c>
      <c r="C15" s="264">
        <v>40.409999999999997</v>
      </c>
      <c r="D15" s="274">
        <v>37.51</v>
      </c>
      <c r="E15" s="108">
        <v>30.614000000000001</v>
      </c>
      <c r="F15" s="108">
        <v>32.036999999999999</v>
      </c>
      <c r="G15" s="108">
        <v>33.817999999999998</v>
      </c>
      <c r="H15" s="108">
        <v>44.67</v>
      </c>
      <c r="I15" s="108">
        <v>36.640999999999998</v>
      </c>
      <c r="J15" s="108">
        <v>36.337000000000003</v>
      </c>
      <c r="K15" s="108">
        <v>35.54</v>
      </c>
      <c r="L15" s="108">
        <v>32.965000000000003</v>
      </c>
      <c r="M15" s="108">
        <v>30.937000000000001</v>
      </c>
      <c r="N15" s="108">
        <v>27.922000000000001</v>
      </c>
      <c r="O15" s="108">
        <v>21.902000000000001</v>
      </c>
      <c r="P15" s="108">
        <v>30.798999999999999</v>
      </c>
      <c r="Q15" s="108">
        <v>43.981000000000002</v>
      </c>
      <c r="R15" s="108">
        <v>25.991</v>
      </c>
      <c r="S15" s="108">
        <v>26.123000000000001</v>
      </c>
      <c r="T15" s="108">
        <v>49.179000000000002</v>
      </c>
      <c r="U15" s="108">
        <v>17.849</v>
      </c>
      <c r="V15" s="108">
        <v>34.323999999999998</v>
      </c>
      <c r="W15" s="108">
        <v>21.148</v>
      </c>
      <c r="X15" s="108">
        <v>30.648</v>
      </c>
      <c r="Y15" s="108">
        <v>33.301000000000002</v>
      </c>
      <c r="Z15" s="108">
        <v>21.873999999999999</v>
      </c>
      <c r="AA15" s="108">
        <v>30.071999999999999</v>
      </c>
      <c r="AB15" s="108">
        <v>44.124000000000002</v>
      </c>
      <c r="AC15" s="108">
        <v>36.945</v>
      </c>
      <c r="AD15" s="108">
        <v>56.228000000000002</v>
      </c>
      <c r="AE15" s="108">
        <v>24.443000000000001</v>
      </c>
      <c r="AF15" s="108">
        <v>21.359000000000002</v>
      </c>
      <c r="AG15" s="108">
        <v>29.905999999999999</v>
      </c>
      <c r="AH15" s="108">
        <v>23.048999999999999</v>
      </c>
      <c r="AI15" s="130"/>
      <c r="AJ15" s="130"/>
      <c r="AK15" s="130"/>
      <c r="AL15" s="130"/>
      <c r="AM15" s="130"/>
      <c r="AN15" s="130"/>
      <c r="AO15" s="130"/>
      <c r="AP15" s="130"/>
      <c r="AQ15" s="130"/>
      <c r="AR15" s="130"/>
      <c r="AS15" s="130"/>
      <c r="AT15" s="130"/>
      <c r="AU15" s="130"/>
      <c r="AV15" s="130"/>
      <c r="AW15" s="130"/>
      <c r="AX15" s="130"/>
      <c r="AY15" s="130"/>
    </row>
    <row r="16" spans="1:51" ht="15" x14ac:dyDescent="0.25">
      <c r="A16" s="263">
        <v>45017</v>
      </c>
      <c r="B16" s="264">
        <v>63.86</v>
      </c>
      <c r="C16" s="264">
        <v>93.19</v>
      </c>
      <c r="D16" s="274">
        <v>78.28</v>
      </c>
      <c r="E16" s="108">
        <v>64.177999999999997</v>
      </c>
      <c r="F16" s="108">
        <v>66.197000000000003</v>
      </c>
      <c r="G16" s="108">
        <v>62.612000000000002</v>
      </c>
      <c r="H16" s="108">
        <v>53.968000000000004</v>
      </c>
      <c r="I16" s="108">
        <v>85.652000000000001</v>
      </c>
      <c r="J16" s="108">
        <v>67.814999999999998</v>
      </c>
      <c r="K16" s="108">
        <v>52.643999999999998</v>
      </c>
      <c r="L16" s="108">
        <v>44.901000000000003</v>
      </c>
      <c r="M16" s="108">
        <v>80.929000000000002</v>
      </c>
      <c r="N16" s="108">
        <v>56.524999999999999</v>
      </c>
      <c r="O16" s="108">
        <v>54.171999999999997</v>
      </c>
      <c r="P16" s="108">
        <v>53.018999999999998</v>
      </c>
      <c r="Q16" s="108">
        <v>91.418000000000006</v>
      </c>
      <c r="R16" s="108">
        <v>61.945999999999998</v>
      </c>
      <c r="S16" s="108">
        <v>79.863</v>
      </c>
      <c r="T16" s="108">
        <v>80.206999999999994</v>
      </c>
      <c r="U16" s="108">
        <v>45.807000000000002</v>
      </c>
      <c r="V16" s="108">
        <v>51.116</v>
      </c>
      <c r="W16" s="108">
        <v>48.557000000000002</v>
      </c>
      <c r="X16" s="108">
        <v>63.145000000000003</v>
      </c>
      <c r="Y16" s="108">
        <v>74.498999999999995</v>
      </c>
      <c r="Z16" s="108">
        <v>38.856000000000002</v>
      </c>
      <c r="AA16" s="108">
        <v>70.352000000000004</v>
      </c>
      <c r="AB16" s="108">
        <v>69.128</v>
      </c>
      <c r="AC16" s="108">
        <v>59.076999999999998</v>
      </c>
      <c r="AD16" s="108">
        <v>105.739</v>
      </c>
      <c r="AE16" s="108">
        <v>39.914000000000001</v>
      </c>
      <c r="AF16" s="108">
        <v>72.450999999999993</v>
      </c>
      <c r="AG16" s="108">
        <v>42.405999999999999</v>
      </c>
      <c r="AH16" s="108">
        <v>51.795000000000002</v>
      </c>
      <c r="AI16" s="130"/>
      <c r="AJ16" s="130"/>
      <c r="AK16" s="130"/>
      <c r="AL16" s="130"/>
      <c r="AM16" s="130"/>
      <c r="AN16" s="130"/>
      <c r="AO16" s="130"/>
      <c r="AP16" s="130"/>
      <c r="AQ16" s="130"/>
      <c r="AR16" s="130"/>
      <c r="AS16" s="130"/>
      <c r="AT16" s="130"/>
      <c r="AU16" s="130"/>
      <c r="AV16" s="130"/>
      <c r="AW16" s="130"/>
      <c r="AX16" s="130"/>
      <c r="AY16" s="130"/>
    </row>
    <row r="17" spans="1:1005" ht="15" x14ac:dyDescent="0.25">
      <c r="A17" s="263">
        <v>45047</v>
      </c>
      <c r="B17" s="264">
        <v>159.11000000000001</v>
      </c>
      <c r="C17" s="264">
        <v>246.31</v>
      </c>
      <c r="D17" s="274">
        <v>203.17</v>
      </c>
      <c r="E17" s="108">
        <v>199.99</v>
      </c>
      <c r="F17" s="108">
        <v>263.45</v>
      </c>
      <c r="G17" s="108">
        <v>187.24100000000001</v>
      </c>
      <c r="H17" s="108">
        <v>229.518</v>
      </c>
      <c r="I17" s="108">
        <v>331.10599999999999</v>
      </c>
      <c r="J17" s="108">
        <v>282.41199999999998</v>
      </c>
      <c r="K17" s="108">
        <v>170.786</v>
      </c>
      <c r="L17" s="108">
        <v>188.63800000000001</v>
      </c>
      <c r="M17" s="108">
        <v>238.55799999999999</v>
      </c>
      <c r="N17" s="108">
        <v>232.666</v>
      </c>
      <c r="O17" s="108">
        <v>92.837000000000003</v>
      </c>
      <c r="P17" s="108">
        <v>162.87799999999999</v>
      </c>
      <c r="Q17" s="108">
        <v>219.203</v>
      </c>
      <c r="R17" s="108">
        <v>255.21600000000001</v>
      </c>
      <c r="S17" s="108">
        <v>219.66800000000001</v>
      </c>
      <c r="T17" s="108">
        <v>214.44300000000001</v>
      </c>
      <c r="U17" s="108">
        <v>224.304</v>
      </c>
      <c r="V17" s="108">
        <v>266.80500000000001</v>
      </c>
      <c r="W17" s="108">
        <v>107.521</v>
      </c>
      <c r="X17" s="108">
        <v>139.33699999999999</v>
      </c>
      <c r="Y17" s="108">
        <v>135.178</v>
      </c>
      <c r="Z17" s="108">
        <v>108.13800000000001</v>
      </c>
      <c r="AA17" s="108">
        <v>239.20099999999999</v>
      </c>
      <c r="AB17" s="108">
        <v>143.71</v>
      </c>
      <c r="AC17" s="108">
        <v>156.089</v>
      </c>
      <c r="AD17" s="108">
        <v>237.97</v>
      </c>
      <c r="AE17" s="108">
        <v>148.821</v>
      </c>
      <c r="AF17" s="108">
        <v>186.649</v>
      </c>
      <c r="AG17" s="108">
        <v>158.39500000000001</v>
      </c>
      <c r="AH17" s="108">
        <v>126.264</v>
      </c>
      <c r="AI17" s="130"/>
      <c r="AJ17" s="130"/>
      <c r="AK17" s="130"/>
      <c r="AL17" s="130"/>
      <c r="AM17" s="130"/>
      <c r="AN17" s="130"/>
      <c r="AO17" s="130"/>
      <c r="AP17" s="130"/>
      <c r="AQ17" s="130"/>
      <c r="AR17" s="130"/>
      <c r="AS17" s="130"/>
      <c r="AT17" s="130"/>
      <c r="AU17" s="130"/>
      <c r="AV17" s="130"/>
      <c r="AW17" s="130"/>
      <c r="AX17" s="130"/>
      <c r="AY17" s="130"/>
    </row>
    <row r="18" spans="1:1005" ht="15" x14ac:dyDescent="0.25">
      <c r="A18" s="263">
        <v>45078</v>
      </c>
      <c r="B18" s="264">
        <v>163.98</v>
      </c>
      <c r="C18" s="264">
        <v>334.22</v>
      </c>
      <c r="D18" s="274">
        <v>250.18</v>
      </c>
      <c r="E18" s="108">
        <v>160.03100000000001</v>
      </c>
      <c r="F18" s="108">
        <v>409.24599999999998</v>
      </c>
      <c r="G18" s="108">
        <v>207.59899999999999</v>
      </c>
      <c r="H18" s="108">
        <v>562.61699999999996</v>
      </c>
      <c r="I18" s="108">
        <v>301.54899999999998</v>
      </c>
      <c r="J18" s="108">
        <v>466.52699999999999</v>
      </c>
      <c r="K18" s="108">
        <v>201.07400000000001</v>
      </c>
      <c r="L18" s="108">
        <v>312.52300000000002</v>
      </c>
      <c r="M18" s="108">
        <v>156.083</v>
      </c>
      <c r="N18" s="108">
        <v>184.155</v>
      </c>
      <c r="O18" s="108">
        <v>58.302999999999997</v>
      </c>
      <c r="P18" s="108">
        <v>218.90100000000001</v>
      </c>
      <c r="Q18" s="108">
        <v>139.773</v>
      </c>
      <c r="R18" s="108">
        <v>281.72199999999998</v>
      </c>
      <c r="S18" s="108">
        <v>179.33099999999999</v>
      </c>
      <c r="T18" s="108">
        <v>162.511</v>
      </c>
      <c r="U18" s="108">
        <v>472.10500000000002</v>
      </c>
      <c r="V18" s="108">
        <v>245.00700000000001</v>
      </c>
      <c r="W18" s="108">
        <v>255.946</v>
      </c>
      <c r="X18" s="108">
        <v>414.40600000000001</v>
      </c>
      <c r="Y18" s="108">
        <v>52.151000000000003</v>
      </c>
      <c r="Z18" s="108">
        <v>153.792</v>
      </c>
      <c r="AA18" s="108">
        <v>338.67200000000003</v>
      </c>
      <c r="AB18" s="108">
        <v>334.42500000000001</v>
      </c>
      <c r="AC18" s="108">
        <v>283.95999999999998</v>
      </c>
      <c r="AD18" s="108">
        <v>382.11</v>
      </c>
      <c r="AE18" s="108">
        <v>71.572000000000003</v>
      </c>
      <c r="AF18" s="108">
        <v>397.76</v>
      </c>
      <c r="AG18" s="108">
        <v>187.119</v>
      </c>
      <c r="AH18" s="108">
        <v>129.44399999999999</v>
      </c>
      <c r="AI18" s="130"/>
      <c r="AJ18" s="130"/>
      <c r="AK18" s="130"/>
      <c r="AL18" s="130"/>
      <c r="AM18" s="130"/>
      <c r="AN18" s="130"/>
      <c r="AO18" s="130"/>
      <c r="AP18" s="130"/>
      <c r="AQ18" s="130"/>
      <c r="AR18" s="130"/>
      <c r="AS18" s="130"/>
      <c r="AT18" s="130"/>
      <c r="AU18" s="130"/>
      <c r="AV18" s="130"/>
      <c r="AW18" s="130"/>
      <c r="AX18" s="130"/>
      <c r="AY18" s="130"/>
    </row>
    <row r="19" spans="1:1005" ht="15" x14ac:dyDescent="0.25">
      <c r="A19" s="263">
        <v>45108</v>
      </c>
      <c r="B19" s="264">
        <v>53.27</v>
      </c>
      <c r="C19" s="264">
        <v>140.19</v>
      </c>
      <c r="D19" s="274">
        <v>86.42</v>
      </c>
      <c r="E19" s="108">
        <v>65.27</v>
      </c>
      <c r="F19" s="108">
        <v>185.09100000000001</v>
      </c>
      <c r="G19" s="108">
        <v>62.36</v>
      </c>
      <c r="H19" s="108">
        <v>435.17200000000003</v>
      </c>
      <c r="I19" s="108">
        <v>110.999</v>
      </c>
      <c r="J19" s="108">
        <v>165.815</v>
      </c>
      <c r="K19" s="108">
        <v>96.375</v>
      </c>
      <c r="L19" s="108">
        <v>212.01</v>
      </c>
      <c r="M19" s="108">
        <v>50.76</v>
      </c>
      <c r="N19" s="108">
        <v>57.116</v>
      </c>
      <c r="O19" s="108">
        <v>24.718</v>
      </c>
      <c r="P19" s="108">
        <v>58.213999999999999</v>
      </c>
      <c r="Q19" s="108">
        <v>53.613999999999997</v>
      </c>
      <c r="R19" s="108">
        <v>112.51900000000001</v>
      </c>
      <c r="S19" s="108">
        <v>68.697000000000003</v>
      </c>
      <c r="T19" s="108">
        <v>62.665999999999997</v>
      </c>
      <c r="U19" s="108">
        <v>217.571</v>
      </c>
      <c r="V19" s="108">
        <v>127.881</v>
      </c>
      <c r="W19" s="108">
        <v>68.959000000000003</v>
      </c>
      <c r="X19" s="108">
        <v>228.749</v>
      </c>
      <c r="Y19" s="108">
        <v>26.454000000000001</v>
      </c>
      <c r="Z19" s="108">
        <v>56.524000000000001</v>
      </c>
      <c r="AA19" s="108">
        <v>103.63800000000001</v>
      </c>
      <c r="AB19" s="108">
        <v>116.587</v>
      </c>
      <c r="AC19" s="108">
        <v>93.268000000000001</v>
      </c>
      <c r="AD19" s="108">
        <v>129.45699999999999</v>
      </c>
      <c r="AE19" s="108">
        <v>29.576000000000001</v>
      </c>
      <c r="AF19" s="108">
        <v>262.10199999999998</v>
      </c>
      <c r="AG19" s="108">
        <v>57.26</v>
      </c>
      <c r="AH19" s="108">
        <v>55.146000000000001</v>
      </c>
      <c r="AI19" s="130"/>
      <c r="AJ19" s="130"/>
      <c r="AK19" s="130"/>
      <c r="AL19" s="130"/>
      <c r="AM19" s="130"/>
      <c r="AN19" s="130"/>
      <c r="AO19" s="130"/>
      <c r="AP19" s="130"/>
      <c r="AQ19" s="130"/>
      <c r="AR19" s="130"/>
      <c r="AS19" s="130"/>
      <c r="AT19" s="130"/>
      <c r="AU19" s="130"/>
      <c r="AV19" s="130"/>
      <c r="AW19" s="130"/>
      <c r="AX19" s="130"/>
      <c r="AY19" s="130"/>
    </row>
    <row r="20" spans="1:1005" ht="15" x14ac:dyDescent="0.25">
      <c r="A20" s="263">
        <v>45139</v>
      </c>
      <c r="B20" s="264">
        <v>42.11</v>
      </c>
      <c r="C20" s="264">
        <v>69.47</v>
      </c>
      <c r="D20" s="274">
        <v>55.63</v>
      </c>
      <c r="E20" s="108">
        <v>52.475000000000001</v>
      </c>
      <c r="F20" s="108">
        <v>68.531000000000006</v>
      </c>
      <c r="G20" s="108">
        <v>39.863999999999997</v>
      </c>
      <c r="H20" s="108">
        <v>127.06399999999999</v>
      </c>
      <c r="I20" s="108">
        <v>52.735999999999997</v>
      </c>
      <c r="J20" s="108">
        <v>79.680000000000007</v>
      </c>
      <c r="K20" s="108">
        <v>48.351999999999997</v>
      </c>
      <c r="L20" s="108">
        <v>88.128</v>
      </c>
      <c r="M20" s="108">
        <v>44.526000000000003</v>
      </c>
      <c r="N20" s="108">
        <v>51.265000000000001</v>
      </c>
      <c r="O20" s="108">
        <v>21.481000000000002</v>
      </c>
      <c r="P20" s="108">
        <v>42.848999999999997</v>
      </c>
      <c r="Q20" s="108">
        <v>37.765000000000001</v>
      </c>
      <c r="R20" s="108">
        <v>58.259</v>
      </c>
      <c r="S20" s="108">
        <v>48.509</v>
      </c>
      <c r="T20" s="108">
        <v>45.737000000000002</v>
      </c>
      <c r="U20" s="108">
        <v>79.641999999999996</v>
      </c>
      <c r="V20" s="108">
        <v>51.542999999999999</v>
      </c>
      <c r="W20" s="108">
        <v>48.271999999999998</v>
      </c>
      <c r="X20" s="108">
        <v>70.658000000000001</v>
      </c>
      <c r="Y20" s="108">
        <v>27.024999999999999</v>
      </c>
      <c r="Z20" s="108">
        <v>40.526000000000003</v>
      </c>
      <c r="AA20" s="108">
        <v>58.22</v>
      </c>
      <c r="AB20" s="108">
        <v>52.207000000000001</v>
      </c>
      <c r="AC20" s="108">
        <v>53.1</v>
      </c>
      <c r="AD20" s="108">
        <v>63.515999999999998</v>
      </c>
      <c r="AE20" s="108">
        <v>24.677</v>
      </c>
      <c r="AF20" s="108">
        <v>83.099000000000004</v>
      </c>
      <c r="AG20" s="108">
        <v>37.362000000000002</v>
      </c>
      <c r="AH20" s="108">
        <v>34.173000000000002</v>
      </c>
      <c r="AI20" s="130"/>
      <c r="AJ20" s="130"/>
      <c r="AK20" s="130"/>
      <c r="AL20" s="130"/>
      <c r="AM20" s="130"/>
      <c r="AN20" s="130"/>
      <c r="AO20" s="130"/>
      <c r="AP20" s="130"/>
      <c r="AQ20" s="130"/>
      <c r="AR20" s="130"/>
      <c r="AS20" s="130"/>
      <c r="AT20" s="130"/>
      <c r="AU20" s="130"/>
      <c r="AV20" s="130"/>
      <c r="AW20" s="130"/>
      <c r="AX20" s="130"/>
      <c r="AY20" s="130"/>
    </row>
    <row r="21" spans="1:1005" ht="15" x14ac:dyDescent="0.25">
      <c r="A21" s="263">
        <v>45170</v>
      </c>
      <c r="B21" s="264">
        <v>28.8</v>
      </c>
      <c r="C21" s="264">
        <v>41.13</v>
      </c>
      <c r="D21" s="274">
        <v>35.31</v>
      </c>
      <c r="E21" s="108">
        <v>38.584000000000003</v>
      </c>
      <c r="F21" s="108">
        <v>48.347000000000001</v>
      </c>
      <c r="G21" s="108">
        <v>31.510999999999999</v>
      </c>
      <c r="H21" s="108">
        <v>62.786999999999999</v>
      </c>
      <c r="I21" s="108">
        <v>37.563000000000002</v>
      </c>
      <c r="J21" s="108">
        <v>53.106000000000002</v>
      </c>
      <c r="K21" s="108">
        <v>30.530999999999999</v>
      </c>
      <c r="L21" s="108">
        <v>46.23</v>
      </c>
      <c r="M21" s="108">
        <v>33.302999999999997</v>
      </c>
      <c r="N21" s="108">
        <v>29.931999999999999</v>
      </c>
      <c r="O21" s="108">
        <v>20.562999999999999</v>
      </c>
      <c r="P21" s="108">
        <v>55.457000000000001</v>
      </c>
      <c r="Q21" s="108">
        <v>32.564</v>
      </c>
      <c r="R21" s="108">
        <v>37.280999999999999</v>
      </c>
      <c r="S21" s="108">
        <v>35.566000000000003</v>
      </c>
      <c r="T21" s="108">
        <v>39.228000000000002</v>
      </c>
      <c r="U21" s="108">
        <v>44.43</v>
      </c>
      <c r="V21" s="108">
        <v>33.752000000000002</v>
      </c>
      <c r="W21" s="108">
        <v>27.611000000000001</v>
      </c>
      <c r="X21" s="108">
        <v>39.933999999999997</v>
      </c>
      <c r="Y21" s="108">
        <v>21.946999999999999</v>
      </c>
      <c r="Z21" s="108">
        <v>53.317</v>
      </c>
      <c r="AA21" s="108">
        <v>51.847000000000001</v>
      </c>
      <c r="AB21" s="108">
        <v>37.253</v>
      </c>
      <c r="AC21" s="108">
        <v>35.146000000000001</v>
      </c>
      <c r="AD21" s="108">
        <v>38.417999999999999</v>
      </c>
      <c r="AE21" s="108">
        <v>19.748000000000001</v>
      </c>
      <c r="AF21" s="108">
        <v>43.414000000000001</v>
      </c>
      <c r="AG21" s="108">
        <v>34.685000000000002</v>
      </c>
      <c r="AH21" s="108">
        <v>25.783000000000001</v>
      </c>
      <c r="AI21" s="130"/>
      <c r="AJ21" s="130"/>
      <c r="AK21" s="130"/>
      <c r="AL21" s="130"/>
      <c r="AM21" s="130"/>
      <c r="AN21" s="130"/>
      <c r="AO21" s="130"/>
      <c r="AP21" s="130"/>
      <c r="AQ21" s="130"/>
      <c r="AR21" s="130"/>
      <c r="AS21" s="130"/>
      <c r="AT21" s="130"/>
      <c r="AU21" s="130"/>
      <c r="AV21" s="130"/>
      <c r="AW21" s="130"/>
      <c r="AX21" s="130"/>
      <c r="AY21" s="130"/>
    </row>
    <row r="22" spans="1:1005" ht="15" x14ac:dyDescent="0.25">
      <c r="A22" s="263">
        <v>45200</v>
      </c>
      <c r="B22" s="264">
        <v>32.1</v>
      </c>
      <c r="C22" s="264">
        <v>40.69</v>
      </c>
      <c r="D22" s="274">
        <v>36.049999999999997</v>
      </c>
      <c r="E22" s="108">
        <v>28.01</v>
      </c>
      <c r="F22" s="108">
        <v>44.091000000000001</v>
      </c>
      <c r="G22" s="108">
        <v>37.642000000000003</v>
      </c>
      <c r="H22" s="108">
        <v>59.655000000000001</v>
      </c>
      <c r="I22" s="108">
        <v>44.338999999999999</v>
      </c>
      <c r="J22" s="108">
        <v>54.024999999999999</v>
      </c>
      <c r="K22" s="108">
        <v>39.368000000000002</v>
      </c>
      <c r="L22" s="108">
        <v>37.121000000000002</v>
      </c>
      <c r="M22" s="108">
        <v>29.331</v>
      </c>
      <c r="N22" s="108">
        <v>28.442</v>
      </c>
      <c r="O22" s="108">
        <v>28.725999999999999</v>
      </c>
      <c r="P22" s="108">
        <v>34.268000000000001</v>
      </c>
      <c r="Q22" s="108">
        <v>31.542999999999999</v>
      </c>
      <c r="R22" s="108">
        <v>49.369</v>
      </c>
      <c r="S22" s="108">
        <v>56.863999999999997</v>
      </c>
      <c r="T22" s="108">
        <v>39.552</v>
      </c>
      <c r="U22" s="108">
        <v>40.22</v>
      </c>
      <c r="V22" s="108">
        <v>35.603999999999999</v>
      </c>
      <c r="W22" s="108">
        <v>28.439</v>
      </c>
      <c r="X22" s="108">
        <v>38.579000000000001</v>
      </c>
      <c r="Y22" s="108">
        <v>21.417000000000002</v>
      </c>
      <c r="Z22" s="108">
        <v>48.44</v>
      </c>
      <c r="AA22" s="108">
        <v>60.024999999999999</v>
      </c>
      <c r="AB22" s="108">
        <v>31.841999999999999</v>
      </c>
      <c r="AC22" s="108">
        <v>30.425000000000001</v>
      </c>
      <c r="AD22" s="108">
        <v>39.609000000000002</v>
      </c>
      <c r="AE22" s="108">
        <v>22.155999999999999</v>
      </c>
      <c r="AF22" s="108">
        <v>37.28</v>
      </c>
      <c r="AG22" s="108">
        <v>28.343</v>
      </c>
      <c r="AH22" s="108">
        <v>27.116</v>
      </c>
      <c r="AI22" s="130"/>
      <c r="AJ22" s="130"/>
      <c r="AK22" s="130"/>
      <c r="AL22" s="130"/>
      <c r="AM22" s="130"/>
      <c r="AN22" s="130"/>
      <c r="AO22" s="130"/>
      <c r="AP22" s="130"/>
      <c r="AQ22" s="130"/>
      <c r="AR22" s="130"/>
      <c r="AS22" s="130"/>
      <c r="AT22" s="130"/>
      <c r="AU22" s="130"/>
      <c r="AV22" s="130"/>
      <c r="AW22" s="130"/>
      <c r="AX22" s="130"/>
      <c r="AY22" s="130"/>
    </row>
    <row r="23" spans="1:1005" ht="15" x14ac:dyDescent="0.25">
      <c r="A23" s="263">
        <v>45231</v>
      </c>
      <c r="B23" s="264">
        <v>30.03</v>
      </c>
      <c r="C23" s="264">
        <v>31.46</v>
      </c>
      <c r="D23" s="274">
        <v>30.88</v>
      </c>
      <c r="E23" s="108">
        <v>23.876999999999999</v>
      </c>
      <c r="F23" s="108">
        <v>35.774999999999999</v>
      </c>
      <c r="G23" s="108">
        <v>29.481000000000002</v>
      </c>
      <c r="H23" s="108">
        <v>43.764000000000003</v>
      </c>
      <c r="I23" s="108">
        <v>38.11</v>
      </c>
      <c r="J23" s="108">
        <v>40.972000000000001</v>
      </c>
      <c r="K23" s="108">
        <v>32.688000000000002</v>
      </c>
      <c r="L23" s="108">
        <v>29.504000000000001</v>
      </c>
      <c r="M23" s="108">
        <v>25.841000000000001</v>
      </c>
      <c r="N23" s="108">
        <v>28.056000000000001</v>
      </c>
      <c r="O23" s="108">
        <v>19.021999999999998</v>
      </c>
      <c r="P23" s="108">
        <v>25.437000000000001</v>
      </c>
      <c r="Q23" s="108">
        <v>28.414000000000001</v>
      </c>
      <c r="R23" s="108">
        <v>38.088000000000001</v>
      </c>
      <c r="S23" s="108">
        <v>40.933999999999997</v>
      </c>
      <c r="T23" s="108">
        <v>32.878</v>
      </c>
      <c r="U23" s="108">
        <v>34.314</v>
      </c>
      <c r="V23" s="108">
        <v>31.541</v>
      </c>
      <c r="W23" s="108">
        <v>28.724</v>
      </c>
      <c r="X23" s="108">
        <v>31.858000000000001</v>
      </c>
      <c r="Y23" s="108">
        <v>17.696999999999999</v>
      </c>
      <c r="Z23" s="108">
        <v>31.292999999999999</v>
      </c>
      <c r="AA23" s="108">
        <v>37.985999999999997</v>
      </c>
      <c r="AB23" s="108">
        <v>28.698</v>
      </c>
      <c r="AC23" s="108">
        <v>26.126000000000001</v>
      </c>
      <c r="AD23" s="108">
        <v>33.469000000000001</v>
      </c>
      <c r="AE23" s="108">
        <v>20.707000000000001</v>
      </c>
      <c r="AF23" s="108">
        <v>32.238</v>
      </c>
      <c r="AG23" s="108">
        <v>25.561</v>
      </c>
      <c r="AH23" s="108">
        <v>24.888999999999999</v>
      </c>
      <c r="AI23" s="130"/>
      <c r="AJ23" s="130"/>
      <c r="AK23" s="130"/>
      <c r="AL23" s="130"/>
      <c r="AM23" s="130"/>
      <c r="AN23" s="130"/>
      <c r="AO23" s="130"/>
      <c r="AP23" s="130"/>
      <c r="AQ23" s="130"/>
      <c r="AR23" s="130"/>
      <c r="AS23" s="130"/>
      <c r="AT23" s="130"/>
      <c r="AU23" s="130"/>
      <c r="AV23" s="130"/>
      <c r="AW23" s="130"/>
      <c r="AX23" s="130"/>
      <c r="AY23" s="130"/>
    </row>
    <row r="24" spans="1:1005" ht="15" x14ac:dyDescent="0.25">
      <c r="A24" s="263">
        <v>45261</v>
      </c>
      <c r="B24" s="264">
        <v>26.31</v>
      </c>
      <c r="C24" s="264">
        <v>26.31</v>
      </c>
      <c r="D24" s="274">
        <v>26.31</v>
      </c>
      <c r="E24" s="108">
        <v>21.302</v>
      </c>
      <c r="F24" s="108">
        <v>30.195</v>
      </c>
      <c r="G24" s="108">
        <v>24.027000000000001</v>
      </c>
      <c r="H24" s="108">
        <v>39.747999999999998</v>
      </c>
      <c r="I24" s="108">
        <v>31.715</v>
      </c>
      <c r="J24" s="108">
        <v>32.601999999999997</v>
      </c>
      <c r="K24" s="108">
        <v>29.625</v>
      </c>
      <c r="L24" s="108">
        <v>25.972999999999999</v>
      </c>
      <c r="M24" s="108">
        <v>22.675000000000001</v>
      </c>
      <c r="N24" s="108">
        <v>22.585000000000001</v>
      </c>
      <c r="O24" s="108">
        <v>16.373999999999999</v>
      </c>
      <c r="P24" s="108">
        <v>22.855</v>
      </c>
      <c r="Q24" s="108">
        <v>23.262</v>
      </c>
      <c r="R24" s="108">
        <v>28.266999999999999</v>
      </c>
      <c r="S24" s="108">
        <v>28.492999999999999</v>
      </c>
      <c r="T24" s="108">
        <v>23.718</v>
      </c>
      <c r="U24" s="108">
        <v>30.146999999999998</v>
      </c>
      <c r="V24" s="108">
        <v>25.645</v>
      </c>
      <c r="W24" s="108">
        <v>23.946999999999999</v>
      </c>
      <c r="X24" s="108">
        <v>27.756</v>
      </c>
      <c r="Y24" s="108">
        <v>15.922000000000001</v>
      </c>
      <c r="Z24" s="108">
        <v>23.79</v>
      </c>
      <c r="AA24" s="108">
        <v>30.442</v>
      </c>
      <c r="AB24" s="108">
        <v>25.181000000000001</v>
      </c>
      <c r="AC24" s="108">
        <v>23.812999999999999</v>
      </c>
      <c r="AD24" s="108">
        <v>30.981999999999999</v>
      </c>
      <c r="AE24" s="108">
        <v>16.701000000000001</v>
      </c>
      <c r="AF24" s="108">
        <v>29.495000000000001</v>
      </c>
      <c r="AG24" s="108">
        <v>23.521000000000001</v>
      </c>
      <c r="AH24" s="108">
        <v>20.648</v>
      </c>
      <c r="AI24" s="130"/>
      <c r="AJ24" s="130"/>
      <c r="AK24" s="130"/>
      <c r="AL24" s="130"/>
      <c r="AM24" s="130"/>
      <c r="AN24" s="130"/>
      <c r="AO24" s="130"/>
      <c r="AP24" s="130"/>
      <c r="AQ24" s="130"/>
      <c r="AR24" s="130"/>
      <c r="AS24" s="130"/>
      <c r="AT24" s="130"/>
      <c r="AU24" s="130"/>
      <c r="AV24" s="130"/>
      <c r="AW24" s="130"/>
      <c r="AX24" s="130"/>
      <c r="AY24" s="130"/>
    </row>
    <row r="25" spans="1:1005" ht="15" x14ac:dyDescent="0.25">
      <c r="A25" s="263">
        <v>45292</v>
      </c>
      <c r="B25" s="264">
        <v>25.02</v>
      </c>
      <c r="C25" s="264">
        <v>25.02</v>
      </c>
      <c r="D25" s="274">
        <v>25.02</v>
      </c>
      <c r="E25" s="108">
        <v>19.882999999999999</v>
      </c>
      <c r="F25" s="108">
        <v>27.43</v>
      </c>
      <c r="G25" s="108">
        <v>21.736000000000001</v>
      </c>
      <c r="H25" s="108">
        <v>33.811999999999998</v>
      </c>
      <c r="I25" s="108">
        <v>27.062000000000001</v>
      </c>
      <c r="J25" s="108">
        <v>28.849</v>
      </c>
      <c r="K25" s="108">
        <v>25.582000000000001</v>
      </c>
      <c r="L25" s="108">
        <v>25.597000000000001</v>
      </c>
      <c r="M25" s="108">
        <v>20.983000000000001</v>
      </c>
      <c r="N25" s="108">
        <v>19.71</v>
      </c>
      <c r="O25" s="108">
        <v>15.598000000000001</v>
      </c>
      <c r="P25" s="108">
        <v>20.62</v>
      </c>
      <c r="Q25" s="108">
        <v>22.088999999999999</v>
      </c>
      <c r="R25" s="108">
        <v>24.47</v>
      </c>
      <c r="S25" s="108">
        <v>24.135000000000002</v>
      </c>
      <c r="T25" s="108">
        <v>19.759</v>
      </c>
      <c r="U25" s="108">
        <v>27.391999999999999</v>
      </c>
      <c r="V25" s="108">
        <v>22.792000000000002</v>
      </c>
      <c r="W25" s="108">
        <v>21.97</v>
      </c>
      <c r="X25" s="108">
        <v>26.138999999999999</v>
      </c>
      <c r="Y25" s="108">
        <v>14.726000000000001</v>
      </c>
      <c r="Z25" s="108">
        <v>20.84</v>
      </c>
      <c r="AA25" s="108">
        <v>26.667999999999999</v>
      </c>
      <c r="AB25" s="108">
        <v>23.201000000000001</v>
      </c>
      <c r="AC25" s="108">
        <v>21.884</v>
      </c>
      <c r="AD25" s="108">
        <v>26.817</v>
      </c>
      <c r="AE25" s="108">
        <v>15.331</v>
      </c>
      <c r="AF25" s="108">
        <v>26.847000000000001</v>
      </c>
      <c r="AG25" s="108">
        <v>22.317</v>
      </c>
      <c r="AH25" s="108">
        <v>18.117000000000001</v>
      </c>
      <c r="AI25" s="130"/>
      <c r="AJ25" s="130"/>
      <c r="AK25" s="130"/>
      <c r="AL25" s="130"/>
      <c r="AM25" s="130"/>
      <c r="AN25" s="130"/>
      <c r="AO25" s="130"/>
      <c r="AP25" s="130"/>
      <c r="AQ25" s="130"/>
      <c r="AR25" s="130"/>
      <c r="AS25" s="130"/>
      <c r="AT25" s="130"/>
      <c r="AU25" s="130"/>
      <c r="AV25" s="130"/>
      <c r="AW25" s="130"/>
      <c r="AX25" s="130"/>
      <c r="AY25" s="130"/>
    </row>
    <row r="26" spans="1:1005" ht="15" x14ac:dyDescent="0.25">
      <c r="A26" s="263">
        <v>45323</v>
      </c>
      <c r="B26" s="264">
        <v>23.37</v>
      </c>
      <c r="C26" s="264">
        <v>23.37</v>
      </c>
      <c r="D26" s="274">
        <v>23.37</v>
      </c>
      <c r="E26" s="108">
        <v>18.675000000000001</v>
      </c>
      <c r="F26" s="108">
        <v>23.792000000000002</v>
      </c>
      <c r="G26" s="108">
        <v>24.402999999999999</v>
      </c>
      <c r="H26" s="108">
        <v>33.259</v>
      </c>
      <c r="I26" s="108">
        <v>22.899000000000001</v>
      </c>
      <c r="J26" s="108">
        <v>25.547999999999998</v>
      </c>
      <c r="K26" s="108">
        <v>24.989000000000001</v>
      </c>
      <c r="L26" s="108">
        <v>26.067</v>
      </c>
      <c r="M26" s="108">
        <v>20.318999999999999</v>
      </c>
      <c r="N26" s="108">
        <v>17.21</v>
      </c>
      <c r="O26" s="108">
        <v>18.347999999999999</v>
      </c>
      <c r="P26" s="108">
        <v>18.297999999999998</v>
      </c>
      <c r="Q26" s="108">
        <v>20.184000000000001</v>
      </c>
      <c r="R26" s="108">
        <v>20.690999999999999</v>
      </c>
      <c r="S26" s="108">
        <v>22.925000000000001</v>
      </c>
      <c r="T26" s="108">
        <v>16.616</v>
      </c>
      <c r="U26" s="108">
        <v>24.599</v>
      </c>
      <c r="V26" s="108">
        <v>19.483000000000001</v>
      </c>
      <c r="W26" s="108">
        <v>18.988</v>
      </c>
      <c r="X26" s="108">
        <v>22.565000000000001</v>
      </c>
      <c r="Y26" s="108">
        <v>13.318</v>
      </c>
      <c r="Z26" s="108">
        <v>21.100999999999999</v>
      </c>
      <c r="AA26" s="108">
        <v>30.995999999999999</v>
      </c>
      <c r="AB26" s="108">
        <v>22.03</v>
      </c>
      <c r="AC26" s="108">
        <v>26.463999999999999</v>
      </c>
      <c r="AD26" s="108">
        <v>28.001000000000001</v>
      </c>
      <c r="AE26" s="108">
        <v>13.574999999999999</v>
      </c>
      <c r="AF26" s="108">
        <v>24.036000000000001</v>
      </c>
      <c r="AG26" s="108">
        <v>19.71</v>
      </c>
      <c r="AH26" s="108">
        <v>15.766999999999999</v>
      </c>
      <c r="AI26" s="130"/>
      <c r="AJ26" s="130"/>
      <c r="AK26" s="130"/>
      <c r="AL26" s="130"/>
      <c r="AM26" s="130"/>
      <c r="AN26" s="130"/>
      <c r="AO26" s="130"/>
      <c r="AP26" s="130"/>
      <c r="AQ26" s="130"/>
      <c r="AR26" s="130"/>
      <c r="AS26" s="130"/>
      <c r="AT26" s="130"/>
      <c r="AU26" s="130"/>
      <c r="AV26" s="130"/>
      <c r="AW26" s="130"/>
      <c r="AX26" s="130"/>
      <c r="AY26" s="130"/>
    </row>
    <row r="27" spans="1:1005" ht="15" x14ac:dyDescent="0.25">
      <c r="A27" s="263">
        <v>45352</v>
      </c>
      <c r="B27" s="264">
        <v>37.51</v>
      </c>
      <c r="C27" s="264">
        <v>37.51</v>
      </c>
      <c r="D27" s="274">
        <v>37.51</v>
      </c>
      <c r="E27" s="108">
        <v>31.222000000000001</v>
      </c>
      <c r="F27" s="108">
        <v>40.332999999999998</v>
      </c>
      <c r="G27" s="108">
        <v>43.86</v>
      </c>
      <c r="H27" s="108">
        <v>41.442</v>
      </c>
      <c r="I27" s="108">
        <v>42.487000000000002</v>
      </c>
      <c r="J27" s="108">
        <v>41.024999999999999</v>
      </c>
      <c r="K27" s="108">
        <v>34.866999999999997</v>
      </c>
      <c r="L27" s="108">
        <v>30.571000000000002</v>
      </c>
      <c r="M27" s="108">
        <v>29.178999999999998</v>
      </c>
      <c r="N27" s="108">
        <v>21.288</v>
      </c>
      <c r="O27" s="108">
        <v>28.010999999999999</v>
      </c>
      <c r="P27" s="108">
        <v>44.747</v>
      </c>
      <c r="Q27" s="108">
        <v>24.977</v>
      </c>
      <c r="R27" s="108">
        <v>28.494</v>
      </c>
      <c r="S27" s="108">
        <v>52.171999999999997</v>
      </c>
      <c r="T27" s="108">
        <v>17.13</v>
      </c>
      <c r="U27" s="108">
        <v>41.555</v>
      </c>
      <c r="V27" s="108">
        <v>22.494</v>
      </c>
      <c r="W27" s="108">
        <v>29.948</v>
      </c>
      <c r="X27" s="108">
        <v>37.654000000000003</v>
      </c>
      <c r="Y27" s="108">
        <v>19.538</v>
      </c>
      <c r="Z27" s="108">
        <v>26.727</v>
      </c>
      <c r="AA27" s="108">
        <v>51.401000000000003</v>
      </c>
      <c r="AB27" s="108">
        <v>36</v>
      </c>
      <c r="AC27" s="108">
        <v>57.125</v>
      </c>
      <c r="AD27" s="108">
        <v>29.251000000000001</v>
      </c>
      <c r="AE27" s="108">
        <v>18.538</v>
      </c>
      <c r="AF27" s="108">
        <v>34.942999999999998</v>
      </c>
      <c r="AG27" s="108">
        <v>23.045000000000002</v>
      </c>
      <c r="AH27" s="108">
        <v>27.382000000000001</v>
      </c>
      <c r="AI27" s="130"/>
      <c r="AJ27" s="130"/>
      <c r="AK27" s="130"/>
      <c r="AL27" s="130"/>
      <c r="AM27" s="130"/>
      <c r="AN27" s="130"/>
      <c r="AO27" s="130"/>
      <c r="AP27" s="130"/>
      <c r="AQ27" s="130"/>
      <c r="AR27" s="130"/>
      <c r="AS27" s="130"/>
      <c r="AT27" s="130"/>
      <c r="AU27" s="130"/>
      <c r="AV27" s="130"/>
      <c r="AW27" s="130"/>
      <c r="AX27" s="130"/>
      <c r="AY27" s="130"/>
    </row>
    <row r="28" spans="1:1005" ht="15" x14ac:dyDescent="0.25">
      <c r="A28" s="263">
        <v>45383</v>
      </c>
      <c r="B28" s="264">
        <v>78.28</v>
      </c>
      <c r="C28" s="264">
        <v>78.28</v>
      </c>
      <c r="D28" s="274">
        <v>78.28</v>
      </c>
      <c r="E28" s="108">
        <v>65.091999999999999</v>
      </c>
      <c r="F28" s="108">
        <v>73.409000000000006</v>
      </c>
      <c r="G28" s="108">
        <v>56.75</v>
      </c>
      <c r="H28" s="108">
        <v>95.611999999999995</v>
      </c>
      <c r="I28" s="108">
        <v>75.903999999999996</v>
      </c>
      <c r="J28" s="108">
        <v>60.313000000000002</v>
      </c>
      <c r="K28" s="108">
        <v>48.287999999999997</v>
      </c>
      <c r="L28" s="108">
        <v>83.994</v>
      </c>
      <c r="M28" s="108">
        <v>58.761000000000003</v>
      </c>
      <c r="N28" s="108">
        <v>54.005000000000003</v>
      </c>
      <c r="O28" s="108">
        <v>50.3</v>
      </c>
      <c r="P28" s="108">
        <v>93.433000000000007</v>
      </c>
      <c r="Q28" s="108">
        <v>60.279000000000003</v>
      </c>
      <c r="R28" s="108">
        <v>88.918999999999997</v>
      </c>
      <c r="S28" s="108">
        <v>87.436999999999998</v>
      </c>
      <c r="T28" s="108">
        <v>45.981000000000002</v>
      </c>
      <c r="U28" s="108">
        <v>60.98</v>
      </c>
      <c r="V28" s="108">
        <v>51.51</v>
      </c>
      <c r="W28" s="108">
        <v>62.798999999999999</v>
      </c>
      <c r="X28" s="108">
        <v>81.218000000000004</v>
      </c>
      <c r="Y28" s="108">
        <v>36.107999999999997</v>
      </c>
      <c r="Z28" s="108">
        <v>65.581000000000003</v>
      </c>
      <c r="AA28" s="108">
        <v>76.623000000000005</v>
      </c>
      <c r="AB28" s="108">
        <v>58.406999999999996</v>
      </c>
      <c r="AC28" s="108">
        <v>107.048</v>
      </c>
      <c r="AD28" s="108">
        <v>47.808999999999997</v>
      </c>
      <c r="AE28" s="108">
        <v>71.572999999999993</v>
      </c>
      <c r="AF28" s="108">
        <v>49.689</v>
      </c>
      <c r="AG28" s="108">
        <v>51.651000000000003</v>
      </c>
      <c r="AH28" s="108">
        <v>38.293999999999997</v>
      </c>
      <c r="AI28" s="130"/>
      <c r="AJ28" s="130"/>
      <c r="AK28" s="130"/>
      <c r="AL28" s="130"/>
      <c r="AM28" s="130"/>
      <c r="AN28" s="130"/>
      <c r="AO28" s="130"/>
      <c r="AP28" s="130"/>
      <c r="AQ28" s="130"/>
      <c r="AR28" s="130"/>
      <c r="AS28" s="130"/>
      <c r="AT28" s="130"/>
      <c r="AU28" s="130"/>
      <c r="AV28" s="130"/>
      <c r="AW28" s="130"/>
      <c r="AX28" s="130"/>
      <c r="AY28" s="130"/>
      <c r="ALQ28" s="2" t="e">
        <v>#N/A</v>
      </c>
    </row>
    <row r="29" spans="1:1005" ht="15" x14ac:dyDescent="0.25">
      <c r="A29" s="263">
        <v>45413</v>
      </c>
      <c r="B29" s="264">
        <v>203.17</v>
      </c>
      <c r="C29" s="264">
        <v>203.17</v>
      </c>
      <c r="D29" s="274">
        <v>203.17</v>
      </c>
      <c r="E29" s="108">
        <v>263.745</v>
      </c>
      <c r="F29" s="108">
        <v>212.745</v>
      </c>
      <c r="G29" s="108">
        <v>236.88499999999999</v>
      </c>
      <c r="H29" s="108">
        <v>355.89600000000002</v>
      </c>
      <c r="I29" s="108">
        <v>309.18</v>
      </c>
      <c r="J29" s="108">
        <v>192.43799999999999</v>
      </c>
      <c r="K29" s="108">
        <v>202.017</v>
      </c>
      <c r="L29" s="108">
        <v>240.72800000000001</v>
      </c>
      <c r="M29" s="108">
        <v>237.88900000000001</v>
      </c>
      <c r="N29" s="108">
        <v>94.453999999999994</v>
      </c>
      <c r="O29" s="108">
        <v>164.90199999999999</v>
      </c>
      <c r="P29" s="108">
        <v>222.48</v>
      </c>
      <c r="Q29" s="108">
        <v>250.679</v>
      </c>
      <c r="R29" s="108">
        <v>232.87100000000001</v>
      </c>
      <c r="S29" s="108">
        <v>219.30600000000001</v>
      </c>
      <c r="T29" s="108">
        <v>230.44399999999999</v>
      </c>
      <c r="U29" s="108">
        <v>295.072</v>
      </c>
      <c r="V29" s="108">
        <v>118.958</v>
      </c>
      <c r="W29" s="108">
        <v>144.55799999999999</v>
      </c>
      <c r="X29" s="108">
        <v>141.65799999999999</v>
      </c>
      <c r="Y29" s="108">
        <v>100.05800000000001</v>
      </c>
      <c r="Z29" s="108">
        <v>236.64699999999999</v>
      </c>
      <c r="AA29" s="108">
        <v>159.881</v>
      </c>
      <c r="AB29" s="108">
        <v>157.06299999999999</v>
      </c>
      <c r="AC29" s="108">
        <v>239.41300000000001</v>
      </c>
      <c r="AD29" s="108">
        <v>162.172</v>
      </c>
      <c r="AE29" s="108">
        <v>173.245</v>
      </c>
      <c r="AF29" s="108">
        <v>179.875</v>
      </c>
      <c r="AG29" s="108">
        <v>126.655</v>
      </c>
      <c r="AH29" s="108">
        <v>148.92599999999999</v>
      </c>
      <c r="AI29" s="130"/>
      <c r="AJ29" s="130"/>
      <c r="AK29" s="130"/>
      <c r="AL29" s="130"/>
      <c r="AM29" s="130"/>
      <c r="AN29" s="130"/>
      <c r="AO29" s="130"/>
      <c r="AP29" s="130"/>
      <c r="AQ29" s="130"/>
      <c r="AR29" s="130"/>
      <c r="AS29" s="130"/>
      <c r="AT29" s="130"/>
      <c r="AU29" s="130"/>
      <c r="AV29" s="130"/>
      <c r="AW29" s="130"/>
      <c r="AX29" s="130"/>
      <c r="AY29" s="130"/>
      <c r="ALQ29" s="2" t="e">
        <v>#N/A</v>
      </c>
    </row>
    <row r="30" spans="1:1005" ht="15" x14ac:dyDescent="0.25">
      <c r="A30" s="263">
        <v>45444</v>
      </c>
      <c r="B30" s="264">
        <v>250.18</v>
      </c>
      <c r="C30" s="264">
        <v>250.18</v>
      </c>
      <c r="D30" s="274">
        <v>250.18</v>
      </c>
      <c r="E30" s="108">
        <v>408.71499999999997</v>
      </c>
      <c r="F30" s="108">
        <v>210.63399999999999</v>
      </c>
      <c r="G30" s="108">
        <v>570.43200000000002</v>
      </c>
      <c r="H30" s="108">
        <v>307.31299999999999</v>
      </c>
      <c r="I30" s="108">
        <v>480.726</v>
      </c>
      <c r="J30" s="108">
        <v>203.46700000000001</v>
      </c>
      <c r="K30" s="108">
        <v>319.738</v>
      </c>
      <c r="L30" s="108">
        <v>149.791</v>
      </c>
      <c r="M30" s="108">
        <v>186.262</v>
      </c>
      <c r="N30" s="108">
        <v>55.061</v>
      </c>
      <c r="O30" s="108">
        <v>203.22300000000001</v>
      </c>
      <c r="P30" s="108">
        <v>136.75299999999999</v>
      </c>
      <c r="Q30" s="108">
        <v>280.16500000000002</v>
      </c>
      <c r="R30" s="108">
        <v>179.44</v>
      </c>
      <c r="S30" s="108">
        <v>161.72300000000001</v>
      </c>
      <c r="T30" s="108">
        <v>469.01499999999999</v>
      </c>
      <c r="U30" s="108">
        <v>256.59100000000001</v>
      </c>
      <c r="V30" s="108">
        <v>255.05099999999999</v>
      </c>
      <c r="W30" s="108">
        <v>417.94200000000001</v>
      </c>
      <c r="X30" s="108">
        <v>53.107999999999997</v>
      </c>
      <c r="Y30" s="108">
        <v>148.71100000000001</v>
      </c>
      <c r="Z30" s="108">
        <v>321.62900000000002</v>
      </c>
      <c r="AA30" s="108">
        <v>343.34399999999999</v>
      </c>
      <c r="AB30" s="108">
        <v>281.88900000000001</v>
      </c>
      <c r="AC30" s="108">
        <v>383.476</v>
      </c>
      <c r="AD30" s="108">
        <v>73.091999999999999</v>
      </c>
      <c r="AE30" s="108">
        <v>398.28699999999998</v>
      </c>
      <c r="AF30" s="108">
        <v>189.09200000000001</v>
      </c>
      <c r="AG30" s="108">
        <v>129.791</v>
      </c>
      <c r="AH30" s="108">
        <v>300.56400000000002</v>
      </c>
      <c r="AI30" s="130"/>
      <c r="AJ30" s="130"/>
      <c r="AK30" s="130"/>
      <c r="AL30" s="130"/>
      <c r="AM30" s="130"/>
      <c r="AN30" s="130"/>
      <c r="AO30" s="130"/>
      <c r="AP30" s="130"/>
      <c r="AQ30" s="130"/>
      <c r="AR30" s="130"/>
      <c r="AS30" s="130"/>
      <c r="AT30" s="130"/>
      <c r="AU30" s="130"/>
      <c r="AV30" s="130"/>
      <c r="AW30" s="130"/>
      <c r="AX30" s="130"/>
      <c r="AY30" s="130"/>
      <c r="ALQ30" s="2" t="e">
        <v>#N/A</v>
      </c>
    </row>
    <row r="31" spans="1:1005" ht="15" x14ac:dyDescent="0.25">
      <c r="A31" s="263">
        <v>45474</v>
      </c>
      <c r="B31" s="264">
        <v>86.42</v>
      </c>
      <c r="C31" s="264">
        <v>86.42</v>
      </c>
      <c r="D31" s="274">
        <v>86.42</v>
      </c>
      <c r="E31" s="108">
        <v>185.523</v>
      </c>
      <c r="F31" s="108">
        <v>64.078999999999994</v>
      </c>
      <c r="G31" s="108">
        <v>423.35700000000003</v>
      </c>
      <c r="H31" s="108">
        <v>109.633</v>
      </c>
      <c r="I31" s="108">
        <v>169.82</v>
      </c>
      <c r="J31" s="108">
        <v>96.673000000000002</v>
      </c>
      <c r="K31" s="108">
        <v>207.476</v>
      </c>
      <c r="L31" s="108">
        <v>50.09</v>
      </c>
      <c r="M31" s="108">
        <v>58.131</v>
      </c>
      <c r="N31" s="108">
        <v>23.998000000000001</v>
      </c>
      <c r="O31" s="108">
        <v>55.935000000000002</v>
      </c>
      <c r="P31" s="108">
        <v>53.363999999999997</v>
      </c>
      <c r="Q31" s="108">
        <v>112.44799999999999</v>
      </c>
      <c r="R31" s="108">
        <v>69.875</v>
      </c>
      <c r="S31" s="108">
        <v>62.53</v>
      </c>
      <c r="T31" s="108">
        <v>207.59800000000001</v>
      </c>
      <c r="U31" s="108">
        <v>132.423</v>
      </c>
      <c r="V31" s="108">
        <v>67.873999999999995</v>
      </c>
      <c r="W31" s="108">
        <v>218.39500000000001</v>
      </c>
      <c r="X31" s="108">
        <v>28.042999999999999</v>
      </c>
      <c r="Y31" s="108">
        <v>55.210999999999999</v>
      </c>
      <c r="Z31" s="108">
        <v>98.747</v>
      </c>
      <c r="AA31" s="108">
        <v>115.288</v>
      </c>
      <c r="AB31" s="108">
        <v>90.414000000000001</v>
      </c>
      <c r="AC31" s="108">
        <v>130.19300000000001</v>
      </c>
      <c r="AD31" s="108">
        <v>32.359000000000002</v>
      </c>
      <c r="AE31" s="108">
        <v>247.64599999999999</v>
      </c>
      <c r="AF31" s="108">
        <v>59.094000000000001</v>
      </c>
      <c r="AG31" s="108">
        <v>55.863</v>
      </c>
      <c r="AH31" s="108">
        <v>167.99600000000001</v>
      </c>
      <c r="AI31" s="130"/>
      <c r="AJ31" s="130"/>
      <c r="AK31" s="130"/>
      <c r="AL31" s="130"/>
      <c r="AM31" s="130"/>
      <c r="AN31" s="130"/>
      <c r="AO31" s="130"/>
      <c r="AP31" s="130"/>
      <c r="AQ31" s="130"/>
      <c r="AR31" s="130"/>
      <c r="AS31" s="130"/>
      <c r="AT31" s="130"/>
      <c r="AU31" s="130"/>
      <c r="AV31" s="130"/>
      <c r="AW31" s="130"/>
      <c r="AX31" s="130"/>
      <c r="AY31" s="130"/>
      <c r="ALQ31" s="2" t="e">
        <v>#N/A</v>
      </c>
    </row>
    <row r="32" spans="1:1005" ht="15" x14ac:dyDescent="0.25">
      <c r="A32" s="263">
        <v>45505</v>
      </c>
      <c r="B32" s="264">
        <v>55.63</v>
      </c>
      <c r="C32" s="264">
        <v>55.63</v>
      </c>
      <c r="D32" s="274">
        <v>55.63</v>
      </c>
      <c r="E32" s="108">
        <v>68.477999999999994</v>
      </c>
      <c r="F32" s="108">
        <v>42.383000000000003</v>
      </c>
      <c r="G32" s="108">
        <v>122.70699999999999</v>
      </c>
      <c r="H32" s="108">
        <v>53.753999999999998</v>
      </c>
      <c r="I32" s="108">
        <v>81.86</v>
      </c>
      <c r="J32" s="108">
        <v>49.432000000000002</v>
      </c>
      <c r="K32" s="108">
        <v>85.917000000000002</v>
      </c>
      <c r="L32" s="108">
        <v>44.186999999999998</v>
      </c>
      <c r="M32" s="108">
        <v>51.844000000000001</v>
      </c>
      <c r="N32" s="108">
        <v>21.145</v>
      </c>
      <c r="O32" s="108">
        <v>41.527000000000001</v>
      </c>
      <c r="P32" s="108">
        <v>37.225999999999999</v>
      </c>
      <c r="Q32" s="108">
        <v>57.798000000000002</v>
      </c>
      <c r="R32" s="108">
        <v>49.029000000000003</v>
      </c>
      <c r="S32" s="108">
        <v>45.631999999999998</v>
      </c>
      <c r="T32" s="108">
        <v>77.162000000000006</v>
      </c>
      <c r="U32" s="108">
        <v>54.213000000000001</v>
      </c>
      <c r="V32" s="108">
        <v>48.353000000000002</v>
      </c>
      <c r="W32" s="108">
        <v>68.682000000000002</v>
      </c>
      <c r="X32" s="108">
        <v>28.408999999999999</v>
      </c>
      <c r="Y32" s="108">
        <v>39.329000000000001</v>
      </c>
      <c r="Z32" s="108">
        <v>55.866999999999997</v>
      </c>
      <c r="AA32" s="108">
        <v>53.225999999999999</v>
      </c>
      <c r="AB32" s="108">
        <v>52.396000000000001</v>
      </c>
      <c r="AC32" s="108">
        <v>63.625</v>
      </c>
      <c r="AD32" s="108">
        <v>26.619</v>
      </c>
      <c r="AE32" s="108">
        <v>79.861999999999995</v>
      </c>
      <c r="AF32" s="108">
        <v>39.22</v>
      </c>
      <c r="AG32" s="108">
        <v>34.21</v>
      </c>
      <c r="AH32" s="108">
        <v>84.49</v>
      </c>
      <c r="AI32" s="130"/>
      <c r="AJ32" s="130"/>
      <c r="AK32" s="130"/>
      <c r="AL32" s="130"/>
      <c r="AM32" s="130"/>
      <c r="AN32" s="130"/>
      <c r="AO32" s="130"/>
      <c r="AP32" s="130"/>
      <c r="AQ32" s="130"/>
      <c r="AR32" s="130"/>
      <c r="AS32" s="130"/>
      <c r="AT32" s="130"/>
      <c r="AU32" s="130"/>
      <c r="AV32" s="130"/>
      <c r="AW32" s="130"/>
      <c r="AX32" s="130"/>
      <c r="AY32" s="130"/>
      <c r="ALQ32" s="2" t="e">
        <v>#N/A</v>
      </c>
    </row>
    <row r="33" spans="1:1005" ht="15" x14ac:dyDescent="0.25">
      <c r="A33" s="263">
        <v>45536</v>
      </c>
      <c r="B33" s="270">
        <v>35.31</v>
      </c>
      <c r="C33" s="270">
        <v>35.31</v>
      </c>
      <c r="D33" s="274">
        <v>35.31</v>
      </c>
      <c r="E33" s="108">
        <v>48.335999999999999</v>
      </c>
      <c r="F33" s="108">
        <v>33.828000000000003</v>
      </c>
      <c r="G33" s="108">
        <v>63.493000000000002</v>
      </c>
      <c r="H33" s="108">
        <v>39.081000000000003</v>
      </c>
      <c r="I33" s="108">
        <v>54.9</v>
      </c>
      <c r="J33" s="108">
        <v>31.960999999999999</v>
      </c>
      <c r="K33" s="108">
        <v>46.082999999999998</v>
      </c>
      <c r="L33" s="108">
        <v>32.682000000000002</v>
      </c>
      <c r="M33" s="108">
        <v>30.437999999999999</v>
      </c>
      <c r="N33" s="108">
        <v>20.62</v>
      </c>
      <c r="O33" s="108">
        <v>54.384999999999998</v>
      </c>
      <c r="P33" s="108">
        <v>32.970999999999997</v>
      </c>
      <c r="Q33" s="108">
        <v>36.966999999999999</v>
      </c>
      <c r="R33" s="108">
        <v>36.637999999999998</v>
      </c>
      <c r="S33" s="108">
        <v>39.758000000000003</v>
      </c>
      <c r="T33" s="108">
        <v>43.593000000000004</v>
      </c>
      <c r="U33" s="108">
        <v>36.082999999999998</v>
      </c>
      <c r="V33" s="108">
        <v>27.803999999999998</v>
      </c>
      <c r="W33" s="108">
        <v>39.262999999999998</v>
      </c>
      <c r="X33" s="108">
        <v>23.315000000000001</v>
      </c>
      <c r="Y33" s="108">
        <v>52.125</v>
      </c>
      <c r="Z33" s="108">
        <v>51.640999999999998</v>
      </c>
      <c r="AA33" s="108">
        <v>38.478999999999999</v>
      </c>
      <c r="AB33" s="108">
        <v>34.165999999999997</v>
      </c>
      <c r="AC33" s="108">
        <v>38.549999999999997</v>
      </c>
      <c r="AD33" s="108">
        <v>21.713999999999999</v>
      </c>
      <c r="AE33" s="108">
        <v>41.98</v>
      </c>
      <c r="AF33" s="108">
        <v>36.613999999999997</v>
      </c>
      <c r="AG33" s="108">
        <v>25.94</v>
      </c>
      <c r="AH33" s="108">
        <v>67.408000000000001</v>
      </c>
      <c r="AI33" s="130"/>
      <c r="AJ33" s="130"/>
      <c r="AK33" s="130"/>
      <c r="AL33" s="130"/>
      <c r="AM33" s="130"/>
      <c r="AN33" s="130"/>
      <c r="AO33" s="130"/>
      <c r="AP33" s="130"/>
      <c r="AQ33" s="130"/>
      <c r="AR33" s="130"/>
      <c r="AS33" s="130"/>
      <c r="AT33" s="130"/>
      <c r="AU33" s="130"/>
      <c r="AV33" s="130"/>
      <c r="AW33" s="130"/>
      <c r="AX33" s="130"/>
      <c r="AY33" s="130"/>
      <c r="ALQ33" s="2" t="e">
        <v>#N/A</v>
      </c>
    </row>
    <row r="34" spans="1:1005" ht="15" x14ac:dyDescent="0.25">
      <c r="A34" s="263">
        <v>45566</v>
      </c>
      <c r="B34" s="264">
        <v>32.1</v>
      </c>
      <c r="C34" s="264">
        <v>40.69</v>
      </c>
      <c r="D34" s="274">
        <v>36.049999999999997</v>
      </c>
      <c r="E34" s="108">
        <v>44.109000000000002</v>
      </c>
      <c r="F34" s="108">
        <v>40.11</v>
      </c>
      <c r="G34" s="108">
        <v>57.398000000000003</v>
      </c>
      <c r="H34" s="108">
        <v>45.954000000000001</v>
      </c>
      <c r="I34" s="108">
        <v>55.738999999999997</v>
      </c>
      <c r="J34" s="108">
        <v>41.249000000000002</v>
      </c>
      <c r="K34" s="108">
        <v>37.241</v>
      </c>
      <c r="L34" s="108">
        <v>29.08</v>
      </c>
      <c r="M34" s="108">
        <v>28.940999999999999</v>
      </c>
      <c r="N34" s="108">
        <v>27.942</v>
      </c>
      <c r="O34" s="108">
        <v>33.012</v>
      </c>
      <c r="P34" s="108">
        <v>31.016999999999999</v>
      </c>
      <c r="Q34" s="108">
        <v>49.113999999999997</v>
      </c>
      <c r="R34" s="108">
        <v>57.424999999999997</v>
      </c>
      <c r="S34" s="108">
        <v>39.630000000000003</v>
      </c>
      <c r="T34" s="108">
        <v>39.655999999999999</v>
      </c>
      <c r="U34" s="108">
        <v>37.798999999999999</v>
      </c>
      <c r="V34" s="108">
        <v>28.905000000000001</v>
      </c>
      <c r="W34" s="108">
        <v>38.271999999999998</v>
      </c>
      <c r="X34" s="108">
        <v>22.459</v>
      </c>
      <c r="Y34" s="108">
        <v>47.575000000000003</v>
      </c>
      <c r="Z34" s="108">
        <v>56.884999999999998</v>
      </c>
      <c r="AA34" s="108">
        <v>33.218000000000004</v>
      </c>
      <c r="AB34" s="108">
        <v>29.928999999999998</v>
      </c>
      <c r="AC34" s="108">
        <v>39.762999999999998</v>
      </c>
      <c r="AD34" s="108">
        <v>24.271999999999998</v>
      </c>
      <c r="AE34" s="108">
        <v>36.331000000000003</v>
      </c>
      <c r="AF34" s="108">
        <v>29.802</v>
      </c>
      <c r="AG34" s="108">
        <v>27.263999999999999</v>
      </c>
      <c r="AH34" s="108">
        <v>45.036999999999999</v>
      </c>
      <c r="AI34" s="130"/>
      <c r="AJ34" s="130"/>
      <c r="AK34" s="130"/>
      <c r="AL34" s="130"/>
      <c r="AM34" s="130"/>
      <c r="AN34" s="130"/>
      <c r="AO34" s="130"/>
      <c r="AP34" s="130"/>
      <c r="AQ34" s="130"/>
      <c r="AR34" s="130"/>
      <c r="AS34" s="130"/>
      <c r="AT34" s="130"/>
      <c r="AU34" s="130"/>
      <c r="AV34" s="130"/>
      <c r="AW34" s="130"/>
      <c r="AX34" s="130"/>
      <c r="AY34" s="130"/>
      <c r="ALQ34" s="2" t="e">
        <v>#N/A</v>
      </c>
    </row>
    <row r="35" spans="1:1005" ht="15" x14ac:dyDescent="0.25">
      <c r="A35" s="263">
        <v>45597</v>
      </c>
      <c r="B35" s="264">
        <v>30.03</v>
      </c>
      <c r="C35" s="264">
        <v>31.46</v>
      </c>
      <c r="D35" s="274">
        <v>30.88</v>
      </c>
      <c r="E35" s="108">
        <v>35.706000000000003</v>
      </c>
      <c r="F35" s="108">
        <v>30.995000000000001</v>
      </c>
      <c r="G35" s="108">
        <v>43.335999999999999</v>
      </c>
      <c r="H35" s="108">
        <v>39.277000000000001</v>
      </c>
      <c r="I35" s="108">
        <v>42.387</v>
      </c>
      <c r="J35" s="108">
        <v>33.76</v>
      </c>
      <c r="K35" s="108">
        <v>29.684999999999999</v>
      </c>
      <c r="L35" s="108">
        <v>25.414000000000001</v>
      </c>
      <c r="M35" s="108">
        <v>28.420999999999999</v>
      </c>
      <c r="N35" s="108">
        <v>18.451000000000001</v>
      </c>
      <c r="O35" s="108">
        <v>24.617000000000001</v>
      </c>
      <c r="P35" s="108">
        <v>27.983000000000001</v>
      </c>
      <c r="Q35" s="108">
        <v>37.779000000000003</v>
      </c>
      <c r="R35" s="108">
        <v>40.732999999999997</v>
      </c>
      <c r="S35" s="108">
        <v>32.32</v>
      </c>
      <c r="T35" s="108">
        <v>33.689</v>
      </c>
      <c r="U35" s="108">
        <v>33.47</v>
      </c>
      <c r="V35" s="108">
        <v>28.856999999999999</v>
      </c>
      <c r="W35" s="108">
        <v>31.370999999999999</v>
      </c>
      <c r="X35" s="108">
        <v>18.658999999999999</v>
      </c>
      <c r="Y35" s="108">
        <v>30.533000000000001</v>
      </c>
      <c r="Z35" s="108">
        <v>36.192</v>
      </c>
      <c r="AA35" s="108">
        <v>29.677</v>
      </c>
      <c r="AB35" s="108">
        <v>25.675999999999998</v>
      </c>
      <c r="AC35" s="108">
        <v>33.531999999999996</v>
      </c>
      <c r="AD35" s="108">
        <v>22.279</v>
      </c>
      <c r="AE35" s="108">
        <v>31.2</v>
      </c>
      <c r="AF35" s="108">
        <v>27.026</v>
      </c>
      <c r="AG35" s="108">
        <v>24.957999999999998</v>
      </c>
      <c r="AH35" s="108">
        <v>32.411000000000001</v>
      </c>
      <c r="AI35" s="130"/>
      <c r="AJ35" s="130"/>
      <c r="AK35" s="130"/>
      <c r="AL35" s="130"/>
      <c r="AM35" s="130"/>
      <c r="AN35" s="130"/>
      <c r="AO35" s="130"/>
      <c r="AP35" s="130"/>
      <c r="AQ35" s="130"/>
      <c r="AR35" s="130"/>
      <c r="AS35" s="130"/>
      <c r="AT35" s="130"/>
      <c r="AU35" s="130"/>
      <c r="AV35" s="130"/>
      <c r="AW35" s="130"/>
      <c r="AX35" s="130"/>
      <c r="AY35" s="130"/>
      <c r="ALQ35" s="2" t="e">
        <v>#N/A</v>
      </c>
    </row>
    <row r="36" spans="1:1005" ht="15" x14ac:dyDescent="0.25">
      <c r="A36" s="263">
        <v>45627</v>
      </c>
      <c r="B36" s="264">
        <v>26.31</v>
      </c>
      <c r="C36" s="264">
        <v>26.31</v>
      </c>
      <c r="D36" s="275">
        <v>26.31</v>
      </c>
      <c r="E36" s="108">
        <v>30.140999999999998</v>
      </c>
      <c r="F36" s="108">
        <v>25.654</v>
      </c>
      <c r="G36" s="108">
        <v>39.375</v>
      </c>
      <c r="H36" s="108">
        <v>32.709000000000003</v>
      </c>
      <c r="I36" s="108">
        <v>33.939</v>
      </c>
      <c r="J36" s="108">
        <v>30.571999999999999</v>
      </c>
      <c r="K36" s="108">
        <v>26.231000000000002</v>
      </c>
      <c r="L36" s="108">
        <v>22.38</v>
      </c>
      <c r="M36" s="108">
        <v>22.948</v>
      </c>
      <c r="N36" s="108">
        <v>15.938000000000001</v>
      </c>
      <c r="O36" s="108">
        <v>22.120999999999999</v>
      </c>
      <c r="P36" s="108">
        <v>23</v>
      </c>
      <c r="Q36" s="108">
        <v>28.001999999999999</v>
      </c>
      <c r="R36" s="108">
        <v>28.690999999999999</v>
      </c>
      <c r="S36" s="108">
        <v>23.678999999999998</v>
      </c>
      <c r="T36" s="108">
        <v>29.669</v>
      </c>
      <c r="U36" s="108">
        <v>27.425999999999998</v>
      </c>
      <c r="V36" s="108">
        <v>24.18</v>
      </c>
      <c r="W36" s="108">
        <v>27.378</v>
      </c>
      <c r="X36" s="108">
        <v>16.847999999999999</v>
      </c>
      <c r="Y36" s="108">
        <v>23.128</v>
      </c>
      <c r="Z36" s="108">
        <v>29.167000000000002</v>
      </c>
      <c r="AA36" s="108">
        <v>26.128</v>
      </c>
      <c r="AB36" s="108">
        <v>23.465</v>
      </c>
      <c r="AC36" s="108">
        <v>31.053999999999998</v>
      </c>
      <c r="AD36" s="108">
        <v>18.234000000000002</v>
      </c>
      <c r="AE36" s="108">
        <v>28.574000000000002</v>
      </c>
      <c r="AF36" s="108">
        <v>24.928000000000001</v>
      </c>
      <c r="AG36" s="108">
        <v>20.713999999999999</v>
      </c>
      <c r="AH36" s="108">
        <v>27.387</v>
      </c>
      <c r="AI36" s="130"/>
      <c r="AJ36" s="130"/>
      <c r="AK36" s="130"/>
      <c r="AL36" s="130"/>
      <c r="AM36" s="130"/>
      <c r="AN36" s="130"/>
      <c r="AO36" s="130"/>
      <c r="AP36" s="130"/>
      <c r="AQ36" s="130"/>
      <c r="AR36" s="130"/>
      <c r="AS36" s="130"/>
      <c r="AT36" s="130"/>
      <c r="AU36" s="130"/>
      <c r="AV36" s="130"/>
      <c r="AW36" s="130"/>
      <c r="AX36" s="130"/>
      <c r="AY36" s="130"/>
      <c r="ALQ36" s="2" t="e">
        <v>#N/A</v>
      </c>
    </row>
    <row r="37" spans="1:1005" ht="15" x14ac:dyDescent="0.25">
      <c r="A37" s="263">
        <v>45658</v>
      </c>
      <c r="B37" s="264">
        <v>25.02</v>
      </c>
      <c r="C37" s="271">
        <v>25.02</v>
      </c>
      <c r="D37" s="276">
        <v>25.02</v>
      </c>
      <c r="E37" s="108">
        <v>27.376000000000001</v>
      </c>
      <c r="F37" s="108">
        <v>23.260999999999999</v>
      </c>
      <c r="G37" s="108">
        <v>33.579000000000001</v>
      </c>
      <c r="H37" s="108">
        <v>28.068999999999999</v>
      </c>
      <c r="I37" s="108">
        <v>30.076000000000001</v>
      </c>
      <c r="J37" s="108">
        <v>26.6</v>
      </c>
      <c r="K37" s="108">
        <v>26.021000000000001</v>
      </c>
      <c r="L37" s="108">
        <v>20.728000000000002</v>
      </c>
      <c r="M37" s="108">
        <v>20.042000000000002</v>
      </c>
      <c r="N37" s="108">
        <v>15.382999999999999</v>
      </c>
      <c r="O37" s="108">
        <v>19.978999999999999</v>
      </c>
      <c r="P37" s="108">
        <v>21.966000000000001</v>
      </c>
      <c r="Q37" s="108">
        <v>24.233000000000001</v>
      </c>
      <c r="R37" s="108">
        <v>24.488</v>
      </c>
      <c r="S37" s="108">
        <v>19.869</v>
      </c>
      <c r="T37" s="108">
        <v>27.045000000000002</v>
      </c>
      <c r="U37" s="108">
        <v>24.422999999999998</v>
      </c>
      <c r="V37" s="108">
        <v>22.13</v>
      </c>
      <c r="W37" s="108">
        <v>25.809000000000001</v>
      </c>
      <c r="X37" s="108">
        <v>15.596</v>
      </c>
      <c r="Y37" s="108">
        <v>20.262</v>
      </c>
      <c r="Z37" s="108">
        <v>25.655000000000001</v>
      </c>
      <c r="AA37" s="108">
        <v>24.082000000000001</v>
      </c>
      <c r="AB37" s="108">
        <v>21.552</v>
      </c>
      <c r="AC37" s="108">
        <v>26.887</v>
      </c>
      <c r="AD37" s="108">
        <v>16.728000000000002</v>
      </c>
      <c r="AE37" s="108">
        <v>26.036000000000001</v>
      </c>
      <c r="AF37" s="108">
        <v>23.47</v>
      </c>
      <c r="AG37" s="109">
        <v>18.178999999999998</v>
      </c>
      <c r="AH37" s="109">
        <v>24.763000000000002</v>
      </c>
      <c r="AI37" s="130"/>
      <c r="AJ37" s="130"/>
      <c r="AK37" s="130"/>
      <c r="AL37" s="130"/>
      <c r="AM37" s="130"/>
      <c r="AN37" s="130"/>
      <c r="AO37" s="130"/>
      <c r="AP37" s="130"/>
      <c r="AQ37" s="130"/>
      <c r="AR37" s="130"/>
      <c r="AS37" s="130"/>
      <c r="AT37" s="130"/>
      <c r="AU37" s="130"/>
      <c r="AV37" s="130"/>
      <c r="AW37" s="130"/>
      <c r="AX37" s="130"/>
      <c r="AY37" s="130"/>
      <c r="ALQ37" s="2" t="e">
        <v>#N/A</v>
      </c>
    </row>
    <row r="38" spans="1:1005" ht="15" x14ac:dyDescent="0.25">
      <c r="A38" s="263">
        <v>45689</v>
      </c>
      <c r="B38" s="264">
        <v>23.37</v>
      </c>
      <c r="C38" s="271">
        <v>23.37</v>
      </c>
      <c r="D38" s="276">
        <v>23.37</v>
      </c>
      <c r="E38" s="108">
        <v>22.885000000000002</v>
      </c>
      <c r="F38" s="108">
        <v>25.045999999999999</v>
      </c>
      <c r="G38" s="108">
        <v>32.076000000000001</v>
      </c>
      <c r="H38" s="108">
        <v>23.012</v>
      </c>
      <c r="I38" s="108">
        <v>25.672999999999998</v>
      </c>
      <c r="J38" s="108">
        <v>25.077999999999999</v>
      </c>
      <c r="K38" s="108">
        <v>25.41</v>
      </c>
      <c r="L38" s="108">
        <v>19.483000000000001</v>
      </c>
      <c r="M38" s="108">
        <v>16.885999999999999</v>
      </c>
      <c r="N38" s="108">
        <v>17.440000000000001</v>
      </c>
      <c r="O38" s="108">
        <v>17.178000000000001</v>
      </c>
      <c r="P38" s="108">
        <v>19.388000000000002</v>
      </c>
      <c r="Q38" s="108">
        <v>19.803000000000001</v>
      </c>
      <c r="R38" s="108">
        <v>22.584</v>
      </c>
      <c r="S38" s="108">
        <v>16.172000000000001</v>
      </c>
      <c r="T38" s="108">
        <v>23.456</v>
      </c>
      <c r="U38" s="108">
        <v>20.196000000000002</v>
      </c>
      <c r="V38" s="108">
        <v>18.57</v>
      </c>
      <c r="W38" s="108">
        <v>21.539000000000001</v>
      </c>
      <c r="X38" s="108">
        <v>13.579000000000001</v>
      </c>
      <c r="Y38" s="108">
        <v>19.710999999999999</v>
      </c>
      <c r="Z38" s="108">
        <v>29.13</v>
      </c>
      <c r="AA38" s="108">
        <v>22.091000000000001</v>
      </c>
      <c r="AB38" s="108">
        <v>25.460999999999999</v>
      </c>
      <c r="AC38" s="108">
        <v>27.17</v>
      </c>
      <c r="AD38" s="108">
        <v>14.291</v>
      </c>
      <c r="AE38" s="108">
        <v>22.574000000000002</v>
      </c>
      <c r="AF38" s="108">
        <v>20.146000000000001</v>
      </c>
      <c r="AG38" s="109">
        <v>15.218</v>
      </c>
      <c r="AH38" s="109">
        <v>21.663</v>
      </c>
      <c r="AI38" s="130"/>
      <c r="AJ38" s="130"/>
      <c r="AK38" s="130"/>
      <c r="AL38" s="130"/>
      <c r="AM38" s="130"/>
      <c r="AN38" s="130"/>
      <c r="AO38" s="130"/>
      <c r="AP38" s="130"/>
      <c r="AQ38" s="130"/>
      <c r="AR38" s="130"/>
      <c r="AS38" s="130"/>
      <c r="AT38" s="130"/>
      <c r="AU38" s="130"/>
      <c r="AV38" s="130"/>
      <c r="AW38" s="130"/>
      <c r="AX38" s="130"/>
      <c r="AY38" s="130"/>
      <c r="ALQ38" s="2" t="e">
        <v>#N/A</v>
      </c>
    </row>
    <row r="39" spans="1:1005" ht="15" x14ac:dyDescent="0.25">
      <c r="A39" s="263">
        <v>45717</v>
      </c>
      <c r="B39" s="271">
        <v>37.51</v>
      </c>
      <c r="C39" s="271">
        <v>37.51</v>
      </c>
      <c r="D39" s="276">
        <v>37.51</v>
      </c>
      <c r="E39" s="108">
        <v>39.911999999999999</v>
      </c>
      <c r="F39" s="108">
        <v>45.649000000000001</v>
      </c>
      <c r="G39" s="108">
        <v>41.301000000000002</v>
      </c>
      <c r="H39" s="108">
        <v>43.747</v>
      </c>
      <c r="I39" s="108">
        <v>41.462000000000003</v>
      </c>
      <c r="J39" s="108">
        <v>36.027999999999999</v>
      </c>
      <c r="K39" s="108">
        <v>30.933</v>
      </c>
      <c r="L39" s="108">
        <v>29.033000000000001</v>
      </c>
      <c r="M39" s="108">
        <v>21.27</v>
      </c>
      <c r="N39" s="108">
        <v>27.734999999999999</v>
      </c>
      <c r="O39" s="108">
        <v>43.915999999999997</v>
      </c>
      <c r="P39" s="108">
        <v>24.928000000000001</v>
      </c>
      <c r="Q39" s="108">
        <v>28.018000000000001</v>
      </c>
      <c r="R39" s="108">
        <v>52.780999999999999</v>
      </c>
      <c r="S39" s="108">
        <v>17.298999999999999</v>
      </c>
      <c r="T39" s="108">
        <v>41.25</v>
      </c>
      <c r="U39" s="108">
        <v>23.561</v>
      </c>
      <c r="V39" s="108">
        <v>30.27</v>
      </c>
      <c r="W39" s="108">
        <v>37.406999999999996</v>
      </c>
      <c r="X39" s="108">
        <v>20.378</v>
      </c>
      <c r="Y39" s="108">
        <v>26.228999999999999</v>
      </c>
      <c r="Z39" s="108">
        <v>50.116999999999997</v>
      </c>
      <c r="AA39" s="108">
        <v>36.941000000000003</v>
      </c>
      <c r="AB39" s="108">
        <v>56.768999999999998</v>
      </c>
      <c r="AC39" s="108">
        <v>29.268000000000001</v>
      </c>
      <c r="AD39" s="108">
        <v>19.835999999999999</v>
      </c>
      <c r="AE39" s="108">
        <v>34.280999999999999</v>
      </c>
      <c r="AF39" s="108">
        <v>24.263000000000002</v>
      </c>
      <c r="AG39" s="108">
        <v>27.067</v>
      </c>
      <c r="AH39" s="108">
        <v>36.813000000000002</v>
      </c>
      <c r="AI39" s="130"/>
      <c r="AJ39" s="130"/>
      <c r="AK39" s="130"/>
      <c r="AL39" s="130"/>
      <c r="AM39" s="130"/>
      <c r="AN39" s="130"/>
      <c r="AO39" s="130"/>
      <c r="AP39" s="130"/>
      <c r="AQ39" s="130"/>
      <c r="AR39" s="130"/>
      <c r="AS39" s="130"/>
      <c r="AT39" s="130"/>
      <c r="AU39" s="130"/>
      <c r="AV39" s="130"/>
      <c r="AW39" s="130"/>
      <c r="AX39" s="130"/>
      <c r="AY39" s="130"/>
      <c r="ALQ39" s="2" t="e">
        <v>#N/A</v>
      </c>
    </row>
    <row r="40" spans="1:1005" ht="15" x14ac:dyDescent="0.25">
      <c r="A40" s="263">
        <v>45748</v>
      </c>
      <c r="B40" s="271">
        <v>78.28</v>
      </c>
      <c r="C40" s="271">
        <v>78.28</v>
      </c>
      <c r="D40" s="276">
        <v>78.28</v>
      </c>
      <c r="E40" s="108">
        <v>72.436000000000007</v>
      </c>
      <c r="F40" s="108">
        <v>58.866</v>
      </c>
      <c r="G40" s="108">
        <v>95.314999999999998</v>
      </c>
      <c r="H40" s="108">
        <v>77.713999999999999</v>
      </c>
      <c r="I40" s="108">
        <v>60.158999999999999</v>
      </c>
      <c r="J40" s="108">
        <v>49.731999999999999</v>
      </c>
      <c r="K40" s="108">
        <v>84.13</v>
      </c>
      <c r="L40" s="108">
        <v>58.640999999999998</v>
      </c>
      <c r="M40" s="108">
        <v>53.283999999999999</v>
      </c>
      <c r="N40" s="108">
        <v>50.168999999999997</v>
      </c>
      <c r="O40" s="108">
        <v>92.081999999999994</v>
      </c>
      <c r="P40" s="108">
        <v>60.268999999999998</v>
      </c>
      <c r="Q40" s="108">
        <v>86.338999999999999</v>
      </c>
      <c r="R40" s="108">
        <v>88.141000000000005</v>
      </c>
      <c r="S40" s="108">
        <v>46.372</v>
      </c>
      <c r="T40" s="108">
        <v>60.911000000000001</v>
      </c>
      <c r="U40" s="108">
        <v>52.607999999999997</v>
      </c>
      <c r="V40" s="108">
        <v>63.512999999999998</v>
      </c>
      <c r="W40" s="108">
        <v>80.962999999999994</v>
      </c>
      <c r="X40" s="108">
        <v>37.250999999999998</v>
      </c>
      <c r="Y40" s="108">
        <v>63.423999999999999</v>
      </c>
      <c r="Z40" s="108">
        <v>75.12</v>
      </c>
      <c r="AA40" s="108">
        <v>60.021000000000001</v>
      </c>
      <c r="AB40" s="108">
        <v>106.586</v>
      </c>
      <c r="AC40" s="108">
        <v>46.06</v>
      </c>
      <c r="AD40" s="108">
        <v>74.164000000000001</v>
      </c>
      <c r="AE40" s="108">
        <v>49.128</v>
      </c>
      <c r="AF40" s="108">
        <v>53.267000000000003</v>
      </c>
      <c r="AG40" s="109">
        <v>36.939</v>
      </c>
      <c r="AH40" s="109">
        <v>43.334000000000003</v>
      </c>
      <c r="AI40" s="130"/>
      <c r="AJ40" s="130"/>
      <c r="AK40" s="130"/>
      <c r="AL40" s="130"/>
      <c r="AM40" s="130"/>
      <c r="AN40" s="130"/>
      <c r="AO40" s="130"/>
      <c r="AP40" s="130"/>
      <c r="AQ40" s="130"/>
      <c r="AR40" s="130"/>
      <c r="AS40" s="130"/>
      <c r="AT40" s="130"/>
      <c r="AU40" s="130"/>
      <c r="AV40" s="130"/>
      <c r="AW40" s="130"/>
      <c r="AX40" s="130"/>
      <c r="AY40" s="130"/>
      <c r="ALQ40" s="2" t="e">
        <v>#N/A</v>
      </c>
    </row>
    <row r="41" spans="1:1005" ht="15" x14ac:dyDescent="0.25">
      <c r="A41" s="263">
        <v>45778</v>
      </c>
      <c r="B41" s="271">
        <v>203.17</v>
      </c>
      <c r="C41" s="271">
        <v>203.17</v>
      </c>
      <c r="D41" s="276">
        <v>203.17</v>
      </c>
      <c r="E41" s="108">
        <v>204.13499999999999</v>
      </c>
      <c r="F41" s="108">
        <v>240.23599999999999</v>
      </c>
      <c r="G41" s="108">
        <v>354.14299999999997</v>
      </c>
      <c r="H41" s="108">
        <v>310.47300000000001</v>
      </c>
      <c r="I41" s="108">
        <v>185.97</v>
      </c>
      <c r="J41" s="108">
        <v>203.75800000000001</v>
      </c>
      <c r="K41" s="108">
        <v>240.05</v>
      </c>
      <c r="L41" s="108">
        <v>236.85</v>
      </c>
      <c r="M41" s="108">
        <v>92.126000000000005</v>
      </c>
      <c r="N41" s="108">
        <v>164.18199999999999</v>
      </c>
      <c r="O41" s="108">
        <v>220.72800000000001</v>
      </c>
      <c r="P41" s="108">
        <v>250.011</v>
      </c>
      <c r="Q41" s="108">
        <v>228.11199999999999</v>
      </c>
      <c r="R41" s="108">
        <v>219.976</v>
      </c>
      <c r="S41" s="108">
        <v>230.648</v>
      </c>
      <c r="T41" s="108">
        <v>293.166</v>
      </c>
      <c r="U41" s="108">
        <v>113.136</v>
      </c>
      <c r="V41" s="108">
        <v>144.58600000000001</v>
      </c>
      <c r="W41" s="108">
        <v>141.18100000000001</v>
      </c>
      <c r="X41" s="108">
        <v>101.136</v>
      </c>
      <c r="Y41" s="108">
        <v>222.32300000000001</v>
      </c>
      <c r="Z41" s="108">
        <v>158.11099999999999</v>
      </c>
      <c r="AA41" s="108">
        <v>158.02500000000001</v>
      </c>
      <c r="AB41" s="108">
        <v>238.178</v>
      </c>
      <c r="AC41" s="108">
        <v>159.84200000000001</v>
      </c>
      <c r="AD41" s="108">
        <v>176.56299999999999</v>
      </c>
      <c r="AE41" s="108">
        <v>178.46899999999999</v>
      </c>
      <c r="AF41" s="108">
        <v>127.941</v>
      </c>
      <c r="AG41" s="109">
        <v>142.489</v>
      </c>
      <c r="AH41" s="109">
        <v>143.20400000000001</v>
      </c>
      <c r="AI41" s="130"/>
      <c r="AJ41" s="130"/>
      <c r="AK41" s="130"/>
      <c r="AL41" s="130"/>
      <c r="AM41" s="130"/>
      <c r="AN41" s="130"/>
      <c r="AO41" s="130"/>
      <c r="AP41" s="130"/>
      <c r="AQ41" s="130"/>
      <c r="AR41" s="130"/>
      <c r="AS41" s="130"/>
      <c r="AT41" s="130"/>
      <c r="AU41" s="130"/>
      <c r="AV41" s="130"/>
      <c r="AW41" s="130"/>
      <c r="AX41" s="130"/>
      <c r="AY41" s="130"/>
      <c r="ALQ41" s="2" t="e">
        <v>#N/A</v>
      </c>
    </row>
    <row r="42" spans="1:1005" ht="15" x14ac:dyDescent="0.25">
      <c r="A42" s="263">
        <v>45809</v>
      </c>
      <c r="B42" s="271">
        <v>250.18</v>
      </c>
      <c r="C42" s="271">
        <v>250.18</v>
      </c>
      <c r="D42" s="276">
        <v>250.18</v>
      </c>
      <c r="E42" s="108">
        <v>214.946</v>
      </c>
      <c r="F42" s="108">
        <v>572.20500000000004</v>
      </c>
      <c r="G42" s="108">
        <v>306.238</v>
      </c>
      <c r="H42" s="108">
        <v>480.59199999999998</v>
      </c>
      <c r="I42" s="108">
        <v>207.70099999999999</v>
      </c>
      <c r="J42" s="108">
        <v>319.988</v>
      </c>
      <c r="K42" s="108">
        <v>149.459</v>
      </c>
      <c r="L42" s="108">
        <v>185.46600000000001</v>
      </c>
      <c r="M42" s="108">
        <v>57.615000000000002</v>
      </c>
      <c r="N42" s="108">
        <v>202.21299999999999</v>
      </c>
      <c r="O42" s="108">
        <v>135.786</v>
      </c>
      <c r="P42" s="108">
        <v>279.22899999999998</v>
      </c>
      <c r="Q42" s="108">
        <v>181.84299999999999</v>
      </c>
      <c r="R42" s="108">
        <v>161.01</v>
      </c>
      <c r="S42" s="108">
        <v>468.35199999999998</v>
      </c>
      <c r="T42" s="108">
        <v>254.84899999999999</v>
      </c>
      <c r="U42" s="108">
        <v>260.35899999999998</v>
      </c>
      <c r="V42" s="108">
        <v>417.04500000000002</v>
      </c>
      <c r="W42" s="108">
        <v>52.69</v>
      </c>
      <c r="X42" s="108">
        <v>148.916</v>
      </c>
      <c r="Y42" s="108">
        <v>327.34300000000002</v>
      </c>
      <c r="Z42" s="108">
        <v>341.666</v>
      </c>
      <c r="AA42" s="108">
        <v>281.84100000000001</v>
      </c>
      <c r="AB42" s="108">
        <v>382.27499999999998</v>
      </c>
      <c r="AC42" s="108">
        <v>75.054000000000002</v>
      </c>
      <c r="AD42" s="108">
        <v>400.12099999999998</v>
      </c>
      <c r="AE42" s="108">
        <v>187.81100000000001</v>
      </c>
      <c r="AF42" s="108">
        <v>130.28399999999999</v>
      </c>
      <c r="AG42" s="109">
        <v>296.69499999999999</v>
      </c>
      <c r="AH42" s="109">
        <v>376.01799999999997</v>
      </c>
      <c r="AI42" s="130"/>
      <c r="AJ42" s="130"/>
      <c r="AK42" s="130"/>
      <c r="AL42" s="130"/>
      <c r="AM42" s="130"/>
      <c r="AN42" s="130"/>
      <c r="AO42" s="130"/>
      <c r="AP42" s="130"/>
      <c r="AQ42" s="130"/>
      <c r="AR42" s="130"/>
      <c r="AS42" s="130"/>
      <c r="AT42" s="130"/>
      <c r="AU42" s="130"/>
      <c r="AV42" s="130"/>
      <c r="AW42" s="130"/>
      <c r="AX42" s="130"/>
      <c r="AY42" s="130"/>
      <c r="ALQ42" s="2" t="e">
        <v>#N/A</v>
      </c>
    </row>
    <row r="43" spans="1:1005" ht="15" x14ac:dyDescent="0.25">
      <c r="A43" s="263">
        <v>45839</v>
      </c>
      <c r="B43" s="271">
        <v>86.42</v>
      </c>
      <c r="C43" s="271">
        <v>86.42</v>
      </c>
      <c r="D43" s="276">
        <v>86.42</v>
      </c>
      <c r="E43" s="108">
        <v>65.399000000000001</v>
      </c>
      <c r="F43" s="109">
        <v>423.41</v>
      </c>
      <c r="G43" s="109">
        <v>108.90600000000001</v>
      </c>
      <c r="H43" s="109">
        <v>169.58</v>
      </c>
      <c r="I43" s="109">
        <v>99.597999999999999</v>
      </c>
      <c r="J43" s="109">
        <v>207.55699999999999</v>
      </c>
      <c r="K43" s="109">
        <v>49.825000000000003</v>
      </c>
      <c r="L43" s="109">
        <v>57.579000000000001</v>
      </c>
      <c r="M43" s="109">
        <v>24.247</v>
      </c>
      <c r="N43" s="109">
        <v>55.344000000000001</v>
      </c>
      <c r="O43" s="109">
        <v>52.645000000000003</v>
      </c>
      <c r="P43" s="109">
        <v>111.73699999999999</v>
      </c>
      <c r="Q43" s="109">
        <v>69.78</v>
      </c>
      <c r="R43" s="109">
        <v>62.029000000000003</v>
      </c>
      <c r="S43" s="109">
        <v>207.041</v>
      </c>
      <c r="T43" s="109">
        <v>131.66900000000001</v>
      </c>
      <c r="U43" s="109">
        <v>70.415000000000006</v>
      </c>
      <c r="V43" s="109">
        <v>217.773</v>
      </c>
      <c r="W43" s="109">
        <v>27.472000000000001</v>
      </c>
      <c r="X43" s="109">
        <v>55.155000000000001</v>
      </c>
      <c r="Y43" s="109">
        <v>100.702</v>
      </c>
      <c r="Z43" s="109">
        <v>114.289</v>
      </c>
      <c r="AA43" s="109">
        <v>90.36</v>
      </c>
      <c r="AB43" s="109">
        <v>129.506</v>
      </c>
      <c r="AC43" s="109">
        <v>33.901000000000003</v>
      </c>
      <c r="AD43" s="109">
        <v>247.70400000000001</v>
      </c>
      <c r="AE43" s="109">
        <v>58.344999999999999</v>
      </c>
      <c r="AF43" s="109">
        <v>56.012999999999998</v>
      </c>
      <c r="AG43" s="109">
        <v>174.18100000000001</v>
      </c>
      <c r="AH43" s="109">
        <v>201.14</v>
      </c>
      <c r="AI43" s="130"/>
      <c r="AJ43" s="130"/>
      <c r="AK43" s="130"/>
      <c r="AL43" s="130"/>
      <c r="AM43" s="130"/>
      <c r="AN43" s="130"/>
      <c r="AO43" s="130"/>
      <c r="AP43" s="130"/>
      <c r="AQ43" s="130"/>
      <c r="AR43" s="130"/>
      <c r="AS43" s="130"/>
      <c r="AT43" s="130"/>
      <c r="AU43" s="130"/>
      <c r="AV43" s="130"/>
      <c r="AW43" s="130"/>
      <c r="AX43" s="130"/>
      <c r="AY43" s="130"/>
      <c r="ALQ43" s="2" t="e">
        <v>#N/A</v>
      </c>
    </row>
    <row r="44" spans="1:1005" ht="15" x14ac:dyDescent="0.25">
      <c r="A44" s="263">
        <v>45870</v>
      </c>
      <c r="B44" s="271">
        <v>55.63</v>
      </c>
      <c r="C44" s="271">
        <v>55.63</v>
      </c>
      <c r="D44" s="276">
        <v>55.63</v>
      </c>
      <c r="E44" s="108">
        <v>42.488999999999997</v>
      </c>
      <c r="F44" s="109">
        <v>123.07299999999999</v>
      </c>
      <c r="G44" s="109">
        <v>53.619</v>
      </c>
      <c r="H44" s="109">
        <v>82.207999999999998</v>
      </c>
      <c r="I44" s="109">
        <v>50.768999999999998</v>
      </c>
      <c r="J44" s="109">
        <v>86.331000000000003</v>
      </c>
      <c r="K44" s="109">
        <v>44.317999999999998</v>
      </c>
      <c r="L44" s="109">
        <v>51.707000000000001</v>
      </c>
      <c r="M44" s="109">
        <v>21.254000000000001</v>
      </c>
      <c r="N44" s="109">
        <v>41.363</v>
      </c>
      <c r="O44" s="109">
        <v>36.959000000000003</v>
      </c>
      <c r="P44" s="109">
        <v>57.715000000000003</v>
      </c>
      <c r="Q44" s="109">
        <v>49.316000000000003</v>
      </c>
      <c r="R44" s="109">
        <v>45.725000000000001</v>
      </c>
      <c r="S44" s="109">
        <v>77.191000000000003</v>
      </c>
      <c r="T44" s="109">
        <v>54.031999999999996</v>
      </c>
      <c r="U44" s="109">
        <v>49.576999999999998</v>
      </c>
      <c r="V44" s="109">
        <v>68.688999999999993</v>
      </c>
      <c r="W44" s="109">
        <v>28.239000000000001</v>
      </c>
      <c r="X44" s="109">
        <v>39.704000000000001</v>
      </c>
      <c r="Y44" s="109">
        <v>56.325000000000003</v>
      </c>
      <c r="Z44" s="109">
        <v>52.817999999999998</v>
      </c>
      <c r="AA44" s="109">
        <v>52.731999999999999</v>
      </c>
      <c r="AB44" s="109">
        <v>63.493000000000002</v>
      </c>
      <c r="AC44" s="109">
        <v>26.873000000000001</v>
      </c>
      <c r="AD44" s="109">
        <v>80.298000000000002</v>
      </c>
      <c r="AE44" s="109">
        <v>38.86</v>
      </c>
      <c r="AF44" s="109">
        <v>34.878999999999998</v>
      </c>
      <c r="AG44" s="109">
        <v>86.015000000000001</v>
      </c>
      <c r="AH44" s="109">
        <v>86.67</v>
      </c>
      <c r="AI44" s="130"/>
      <c r="AJ44" s="130"/>
      <c r="AK44" s="130"/>
      <c r="AL44" s="130"/>
      <c r="AM44" s="130"/>
      <c r="AN44" s="130"/>
      <c r="AO44" s="130"/>
      <c r="AP44" s="130"/>
      <c r="AQ44" s="130"/>
      <c r="AR44" s="130"/>
      <c r="AS44" s="130"/>
      <c r="AT44" s="130"/>
      <c r="AU44" s="130"/>
      <c r="AV44" s="130"/>
      <c r="AW44" s="130"/>
      <c r="AX44" s="130"/>
      <c r="AY44" s="130"/>
      <c r="ALQ44" s="2" t="e">
        <v>#N/A</v>
      </c>
    </row>
    <row r="45" spans="1:1005" ht="15" x14ac:dyDescent="0.25">
      <c r="A45" s="263">
        <v>45901</v>
      </c>
      <c r="B45" s="271">
        <v>35.31</v>
      </c>
      <c r="C45" s="271">
        <v>35.31</v>
      </c>
      <c r="D45" s="276">
        <v>35.31</v>
      </c>
      <c r="E45" s="108">
        <v>33.771000000000001</v>
      </c>
      <c r="F45" s="109">
        <v>63.790999999999997</v>
      </c>
      <c r="G45" s="109">
        <v>38.938000000000002</v>
      </c>
      <c r="H45" s="109">
        <v>55.152999999999999</v>
      </c>
      <c r="I45" s="109">
        <v>32.563000000000002</v>
      </c>
      <c r="J45" s="109">
        <v>46.365000000000002</v>
      </c>
      <c r="K45" s="109">
        <v>32.771000000000001</v>
      </c>
      <c r="L45" s="109">
        <v>30.297999999999998</v>
      </c>
      <c r="M45" s="109">
        <v>20.366</v>
      </c>
      <c r="N45" s="109">
        <v>54.194000000000003</v>
      </c>
      <c r="O45" s="109">
        <v>32.703000000000003</v>
      </c>
      <c r="P45" s="109">
        <v>36.86</v>
      </c>
      <c r="Q45" s="109">
        <v>36.258000000000003</v>
      </c>
      <c r="R45" s="109">
        <v>39.832000000000001</v>
      </c>
      <c r="S45" s="109">
        <v>43.564999999999998</v>
      </c>
      <c r="T45" s="109">
        <v>35.896999999999998</v>
      </c>
      <c r="U45" s="109">
        <v>28.689</v>
      </c>
      <c r="V45" s="109">
        <v>39.25</v>
      </c>
      <c r="W45" s="109">
        <v>23.108000000000001</v>
      </c>
      <c r="X45" s="109">
        <v>52.506</v>
      </c>
      <c r="Y45" s="109">
        <v>50.206000000000003</v>
      </c>
      <c r="Z45" s="109">
        <v>38.063000000000002</v>
      </c>
      <c r="AA45" s="109">
        <v>34.438000000000002</v>
      </c>
      <c r="AB45" s="109">
        <v>38.408999999999999</v>
      </c>
      <c r="AC45" s="109">
        <v>21.71</v>
      </c>
      <c r="AD45" s="109">
        <v>42.308</v>
      </c>
      <c r="AE45" s="109">
        <v>36.24</v>
      </c>
      <c r="AF45" s="109">
        <v>26.422000000000001</v>
      </c>
      <c r="AG45" s="109">
        <v>68.245000000000005</v>
      </c>
      <c r="AH45" s="109">
        <v>42.216999999999999</v>
      </c>
      <c r="AI45" s="130"/>
      <c r="AJ45" s="130"/>
      <c r="AK45" s="130"/>
      <c r="AL45" s="130"/>
      <c r="AM45" s="130"/>
      <c r="AN45" s="130"/>
      <c r="AO45" s="130"/>
      <c r="AP45" s="130"/>
      <c r="AQ45" s="130"/>
      <c r="AR45" s="130"/>
      <c r="AS45" s="130"/>
      <c r="AT45" s="130"/>
      <c r="AU45" s="130"/>
      <c r="AV45" s="130"/>
      <c r="AW45" s="130"/>
      <c r="AX45" s="130"/>
      <c r="AY45" s="130"/>
      <c r="ALQ45" s="2" t="e">
        <v>#N/A</v>
      </c>
    </row>
    <row r="46" spans="1:1005" ht="15" x14ac:dyDescent="0.25">
      <c r="A46" s="263">
        <v>45931</v>
      </c>
      <c r="B46" s="271">
        <v>32.1</v>
      </c>
      <c r="C46" s="271">
        <v>40.69</v>
      </c>
      <c r="D46" s="276">
        <v>36.049999999999997</v>
      </c>
      <c r="E46" s="108">
        <v>39.878999999999998</v>
      </c>
      <c r="F46" s="109">
        <v>57.631999999999998</v>
      </c>
      <c r="G46" s="109">
        <v>45.779000000000003</v>
      </c>
      <c r="H46" s="109">
        <v>55.953000000000003</v>
      </c>
      <c r="I46" s="109">
        <v>41.429000000000002</v>
      </c>
      <c r="J46" s="109">
        <v>37.475000000000001</v>
      </c>
      <c r="K46" s="109">
        <v>29.117999999999999</v>
      </c>
      <c r="L46" s="109">
        <v>28.78</v>
      </c>
      <c r="M46" s="109">
        <v>28.498999999999999</v>
      </c>
      <c r="N46" s="109">
        <v>32.814</v>
      </c>
      <c r="O46" s="109">
        <v>30.733000000000001</v>
      </c>
      <c r="P46" s="109">
        <v>48.959000000000003</v>
      </c>
      <c r="Q46" s="109">
        <v>57.637999999999998</v>
      </c>
      <c r="R46" s="109">
        <v>39.633000000000003</v>
      </c>
      <c r="S46" s="109">
        <v>39.603999999999999</v>
      </c>
      <c r="T46" s="109">
        <v>37.606999999999999</v>
      </c>
      <c r="U46" s="109">
        <v>29.46</v>
      </c>
      <c r="V46" s="109">
        <v>38.226999999999997</v>
      </c>
      <c r="W46" s="109">
        <v>22.289000000000001</v>
      </c>
      <c r="X46" s="109">
        <v>47.823</v>
      </c>
      <c r="Y46" s="109">
        <v>58.411999999999999</v>
      </c>
      <c r="Z46" s="109">
        <v>32.795999999999999</v>
      </c>
      <c r="AA46" s="109">
        <v>30.13</v>
      </c>
      <c r="AB46" s="109">
        <v>39.591999999999999</v>
      </c>
      <c r="AC46" s="109">
        <v>24.082000000000001</v>
      </c>
      <c r="AD46" s="109">
        <v>36.661000000000001</v>
      </c>
      <c r="AE46" s="109">
        <v>29.446000000000002</v>
      </c>
      <c r="AF46" s="109">
        <v>27.707000000000001</v>
      </c>
      <c r="AG46" s="109">
        <v>45.954000000000001</v>
      </c>
      <c r="AH46" s="109">
        <v>35.182000000000002</v>
      </c>
      <c r="AI46" s="130"/>
      <c r="AJ46" s="130"/>
      <c r="AK46" s="130"/>
      <c r="AL46" s="130"/>
      <c r="AM46" s="130"/>
      <c r="AN46" s="130"/>
      <c r="AO46" s="130"/>
      <c r="AP46" s="130"/>
      <c r="AQ46" s="130"/>
      <c r="AR46" s="130"/>
      <c r="AS46" s="130"/>
      <c r="AT46" s="130"/>
      <c r="AU46" s="130"/>
      <c r="AV46" s="130"/>
      <c r="AW46" s="130"/>
      <c r="AX46" s="130"/>
      <c r="AY46" s="130"/>
      <c r="ALQ46" s="2" t="e">
        <v>#N/A</v>
      </c>
    </row>
    <row r="47" spans="1:1005" ht="15" x14ac:dyDescent="0.25">
      <c r="A47" s="263">
        <v>45962</v>
      </c>
      <c r="B47" s="271">
        <v>30.03</v>
      </c>
      <c r="C47" s="271">
        <v>31.46</v>
      </c>
      <c r="D47" s="276">
        <v>30.88</v>
      </c>
      <c r="E47" s="108">
        <v>31.359000000000002</v>
      </c>
      <c r="F47" s="109">
        <v>43.643000000000001</v>
      </c>
      <c r="G47" s="109">
        <v>39.200000000000003</v>
      </c>
      <c r="H47" s="109">
        <v>42.646000000000001</v>
      </c>
      <c r="I47" s="109">
        <v>34.485999999999997</v>
      </c>
      <c r="J47" s="109">
        <v>29.972000000000001</v>
      </c>
      <c r="K47" s="109">
        <v>25.555</v>
      </c>
      <c r="L47" s="109">
        <v>28.36</v>
      </c>
      <c r="M47" s="109">
        <v>18.827000000000002</v>
      </c>
      <c r="N47" s="109">
        <v>24.54</v>
      </c>
      <c r="O47" s="109">
        <v>27.802</v>
      </c>
      <c r="P47" s="109">
        <v>37.744</v>
      </c>
      <c r="Q47" s="109">
        <v>41.545000000000002</v>
      </c>
      <c r="R47" s="109">
        <v>32.432000000000002</v>
      </c>
      <c r="S47" s="109">
        <v>33.731999999999999</v>
      </c>
      <c r="T47" s="109">
        <v>33.348999999999997</v>
      </c>
      <c r="U47" s="109">
        <v>29.698</v>
      </c>
      <c r="V47" s="109">
        <v>31.422000000000001</v>
      </c>
      <c r="W47" s="109">
        <v>18.555</v>
      </c>
      <c r="X47" s="109">
        <v>30.827000000000002</v>
      </c>
      <c r="Y47" s="109">
        <v>36.756</v>
      </c>
      <c r="Z47" s="109">
        <v>29.393000000000001</v>
      </c>
      <c r="AA47" s="109">
        <v>25.952000000000002</v>
      </c>
      <c r="AB47" s="109">
        <v>33.46</v>
      </c>
      <c r="AC47" s="109">
        <v>22.527000000000001</v>
      </c>
      <c r="AD47" s="109">
        <v>31.533000000000001</v>
      </c>
      <c r="AE47" s="109">
        <v>26.768999999999998</v>
      </c>
      <c r="AF47" s="109">
        <v>25.423999999999999</v>
      </c>
      <c r="AG47" s="109">
        <v>32.777999999999999</v>
      </c>
      <c r="AH47" s="109">
        <v>30.167999999999999</v>
      </c>
      <c r="AI47" s="130"/>
      <c r="AJ47" s="130"/>
      <c r="AK47" s="130"/>
      <c r="AL47" s="130"/>
      <c r="AM47" s="130"/>
      <c r="AN47" s="130"/>
      <c r="AO47" s="130"/>
      <c r="AP47" s="130"/>
      <c r="AQ47" s="130"/>
      <c r="AR47" s="130"/>
      <c r="AS47" s="130"/>
      <c r="AT47" s="130"/>
      <c r="AU47" s="130"/>
      <c r="AV47" s="130"/>
      <c r="AW47" s="130"/>
      <c r="AX47" s="130"/>
      <c r="AY47" s="130"/>
      <c r="ALQ47" s="2" t="e">
        <v>#N/A</v>
      </c>
    </row>
    <row r="48" spans="1:1005" ht="15" x14ac:dyDescent="0.25">
      <c r="A48" s="263">
        <v>45992</v>
      </c>
      <c r="B48" s="271">
        <v>26.31</v>
      </c>
      <c r="C48" s="271">
        <v>26.31</v>
      </c>
      <c r="D48" s="276">
        <v>26.31</v>
      </c>
      <c r="E48" s="108">
        <v>25.745999999999999</v>
      </c>
      <c r="F48" s="109">
        <v>39.646000000000001</v>
      </c>
      <c r="G48" s="109">
        <v>32.625999999999998</v>
      </c>
      <c r="H48" s="109">
        <v>34.176000000000002</v>
      </c>
      <c r="I48" s="109">
        <v>31.312000000000001</v>
      </c>
      <c r="J48" s="109">
        <v>26.49</v>
      </c>
      <c r="K48" s="109">
        <v>22.486999999999998</v>
      </c>
      <c r="L48" s="109">
        <v>22.873999999999999</v>
      </c>
      <c r="M48" s="109">
        <v>16.193999999999999</v>
      </c>
      <c r="N48" s="109">
        <v>22.024000000000001</v>
      </c>
      <c r="O48" s="109">
        <v>22.82</v>
      </c>
      <c r="P48" s="109">
        <v>27.957999999999998</v>
      </c>
      <c r="Q48" s="109">
        <v>28.992999999999999</v>
      </c>
      <c r="R48" s="109">
        <v>23.77</v>
      </c>
      <c r="S48" s="109">
        <v>29.689</v>
      </c>
      <c r="T48" s="109">
        <v>27.312999999999999</v>
      </c>
      <c r="U48" s="109">
        <v>24.844999999999999</v>
      </c>
      <c r="V48" s="109">
        <v>27.405000000000001</v>
      </c>
      <c r="W48" s="109">
        <v>16.738</v>
      </c>
      <c r="X48" s="109">
        <v>23.381</v>
      </c>
      <c r="Y48" s="109">
        <v>29.286999999999999</v>
      </c>
      <c r="Z48" s="109">
        <v>25.835000000000001</v>
      </c>
      <c r="AA48" s="109">
        <v>23.706</v>
      </c>
      <c r="AB48" s="109">
        <v>30.968</v>
      </c>
      <c r="AC48" s="109">
        <v>18.326000000000001</v>
      </c>
      <c r="AD48" s="109">
        <v>28.89</v>
      </c>
      <c r="AE48" s="109">
        <v>24.673999999999999</v>
      </c>
      <c r="AF48" s="109">
        <v>21.140999999999998</v>
      </c>
      <c r="AG48" s="109">
        <v>27.576000000000001</v>
      </c>
      <c r="AH48" s="109">
        <v>27.452000000000002</v>
      </c>
      <c r="AI48" s="130"/>
      <c r="AJ48" s="130"/>
      <c r="AK48" s="130"/>
      <c r="AL48" s="130"/>
      <c r="AM48" s="130"/>
      <c r="AN48" s="130"/>
      <c r="AO48" s="130"/>
      <c r="AP48" s="130"/>
      <c r="AQ48" s="130"/>
      <c r="AR48" s="130"/>
      <c r="AS48" s="130"/>
      <c r="AT48" s="130"/>
      <c r="AU48" s="130"/>
      <c r="AV48" s="130"/>
      <c r="AW48" s="130"/>
      <c r="AX48" s="130"/>
      <c r="AY48" s="130"/>
      <c r="ALQ48" s="2" t="e">
        <v>#N/A</v>
      </c>
    </row>
    <row r="49" spans="1:1005" ht="15" x14ac:dyDescent="0.25">
      <c r="A49" s="263">
        <v>46023</v>
      </c>
      <c r="B49" s="271">
        <v>25.02</v>
      </c>
      <c r="C49" s="271">
        <v>25.02</v>
      </c>
      <c r="D49" s="276">
        <v>25.02</v>
      </c>
      <c r="E49" s="108">
        <v>23.297999999999998</v>
      </c>
      <c r="F49" s="109">
        <v>33.822000000000003</v>
      </c>
      <c r="G49" s="109">
        <v>27.997</v>
      </c>
      <c r="H49" s="109">
        <v>30.3</v>
      </c>
      <c r="I49" s="109">
        <v>27.053999999999998</v>
      </c>
      <c r="J49" s="109">
        <v>26.27</v>
      </c>
      <c r="K49" s="109">
        <v>20.831</v>
      </c>
      <c r="L49" s="109">
        <v>19.977</v>
      </c>
      <c r="M49" s="109">
        <v>15.44</v>
      </c>
      <c r="N49" s="109">
        <v>19.890999999999998</v>
      </c>
      <c r="O49" s="109">
        <v>21.798999999999999</v>
      </c>
      <c r="P49" s="109">
        <v>24.193999999999999</v>
      </c>
      <c r="Q49" s="109">
        <v>24.588000000000001</v>
      </c>
      <c r="R49" s="109">
        <v>19.957000000000001</v>
      </c>
      <c r="S49" s="109">
        <v>27.065999999999999</v>
      </c>
      <c r="T49" s="109">
        <v>24.321000000000002</v>
      </c>
      <c r="U49" s="109">
        <v>22.795000000000002</v>
      </c>
      <c r="V49" s="109">
        <v>25.838000000000001</v>
      </c>
      <c r="W49" s="109">
        <v>15.496</v>
      </c>
      <c r="X49" s="109">
        <v>20.488</v>
      </c>
      <c r="Y49" s="109">
        <v>25.617000000000001</v>
      </c>
      <c r="Z49" s="109">
        <v>23.814</v>
      </c>
      <c r="AA49" s="109">
        <v>21.773</v>
      </c>
      <c r="AB49" s="109">
        <v>26.812000000000001</v>
      </c>
      <c r="AC49" s="109">
        <v>16.815000000000001</v>
      </c>
      <c r="AD49" s="109">
        <v>26.327999999999999</v>
      </c>
      <c r="AE49" s="109">
        <v>23.234999999999999</v>
      </c>
      <c r="AF49" s="109">
        <v>18.571000000000002</v>
      </c>
      <c r="AG49" s="109">
        <v>24.873999999999999</v>
      </c>
      <c r="AH49" s="109">
        <v>26.183</v>
      </c>
      <c r="AI49" s="130"/>
      <c r="AJ49" s="130"/>
      <c r="AK49" s="130"/>
      <c r="AL49" s="130"/>
      <c r="AM49" s="130"/>
      <c r="AN49" s="130"/>
      <c r="AO49" s="130"/>
      <c r="AP49" s="130"/>
      <c r="AQ49" s="130"/>
      <c r="AR49" s="130"/>
      <c r="AS49" s="130"/>
      <c r="AT49" s="130"/>
      <c r="AU49" s="130"/>
      <c r="AV49" s="130"/>
      <c r="AW49" s="130"/>
      <c r="AX49" s="130"/>
      <c r="AY49" s="130"/>
      <c r="ALQ49" s="2" t="e">
        <v>#N/A</v>
      </c>
    </row>
    <row r="50" spans="1:1005" ht="15" x14ac:dyDescent="0.25">
      <c r="A50" s="263">
        <v>46054</v>
      </c>
      <c r="B50" s="271">
        <v>23.37</v>
      </c>
      <c r="C50" s="271">
        <v>23.37</v>
      </c>
      <c r="D50" s="276">
        <v>23.37</v>
      </c>
      <c r="E50" s="108">
        <v>24.68</v>
      </c>
      <c r="F50" s="109">
        <v>32.292999999999999</v>
      </c>
      <c r="G50" s="109">
        <v>22.952000000000002</v>
      </c>
      <c r="H50" s="109">
        <v>25.861000000000001</v>
      </c>
      <c r="I50" s="109">
        <v>25.417000000000002</v>
      </c>
      <c r="J50" s="109">
        <v>25.63</v>
      </c>
      <c r="K50" s="109">
        <v>19.579999999999998</v>
      </c>
      <c r="L50" s="109">
        <v>16.832000000000001</v>
      </c>
      <c r="M50" s="109">
        <v>17.632000000000001</v>
      </c>
      <c r="N50" s="109">
        <v>17.105</v>
      </c>
      <c r="O50" s="109">
        <v>19.247</v>
      </c>
      <c r="P50" s="109">
        <v>19.771999999999998</v>
      </c>
      <c r="Q50" s="109">
        <v>22.545000000000002</v>
      </c>
      <c r="R50" s="109">
        <v>16.247</v>
      </c>
      <c r="S50" s="109">
        <v>23.474</v>
      </c>
      <c r="T50" s="109">
        <v>20.111999999999998</v>
      </c>
      <c r="U50" s="109">
        <v>19.007000000000001</v>
      </c>
      <c r="V50" s="109">
        <v>21.564</v>
      </c>
      <c r="W50" s="109">
        <v>13.494</v>
      </c>
      <c r="X50" s="109">
        <v>19.917000000000002</v>
      </c>
      <c r="Y50" s="109">
        <v>29.039000000000001</v>
      </c>
      <c r="Z50" s="109">
        <v>21.861999999999998</v>
      </c>
      <c r="AA50" s="109">
        <v>25.661999999999999</v>
      </c>
      <c r="AB50" s="109">
        <v>27.11</v>
      </c>
      <c r="AC50" s="109">
        <v>14.356999999999999</v>
      </c>
      <c r="AD50" s="109">
        <v>22.823</v>
      </c>
      <c r="AE50" s="109">
        <v>19.948</v>
      </c>
      <c r="AF50" s="109">
        <v>15.547000000000001</v>
      </c>
      <c r="AG50" s="109">
        <v>21.484999999999999</v>
      </c>
      <c r="AH50" s="109">
        <v>21.199000000000002</v>
      </c>
      <c r="AI50" s="130"/>
      <c r="AJ50" s="130"/>
      <c r="AK50" s="130"/>
      <c r="AL50" s="130"/>
      <c r="AM50" s="130"/>
      <c r="AN50" s="130"/>
      <c r="AO50" s="130"/>
      <c r="AP50" s="130"/>
      <c r="AQ50" s="130"/>
      <c r="AR50" s="130"/>
      <c r="AS50" s="130"/>
      <c r="AT50" s="130"/>
      <c r="AU50" s="130"/>
      <c r="AV50" s="130"/>
      <c r="AW50" s="130"/>
      <c r="AX50" s="130"/>
      <c r="AY50" s="130"/>
      <c r="ALQ50" s="2" t="e">
        <v>#N/A</v>
      </c>
    </row>
    <row r="51" spans="1:1005" ht="15" x14ac:dyDescent="0.25">
      <c r="A51" s="263">
        <v>46082</v>
      </c>
      <c r="B51" s="271">
        <v>37.51</v>
      </c>
      <c r="C51" s="271">
        <v>37.51</v>
      </c>
      <c r="D51" s="276">
        <v>37.51</v>
      </c>
      <c r="E51" s="108">
        <v>45.619</v>
      </c>
      <c r="F51" s="109">
        <v>41.56</v>
      </c>
      <c r="G51" s="109">
        <v>43.661000000000001</v>
      </c>
      <c r="H51" s="109">
        <v>41.709000000000003</v>
      </c>
      <c r="I51" s="109">
        <v>35.814999999999998</v>
      </c>
      <c r="J51" s="109">
        <v>31.181000000000001</v>
      </c>
      <c r="K51" s="109">
        <v>29.152000000000001</v>
      </c>
      <c r="L51" s="109">
        <v>21.209</v>
      </c>
      <c r="M51" s="109">
        <v>27.491</v>
      </c>
      <c r="N51" s="109">
        <v>43.817</v>
      </c>
      <c r="O51" s="109">
        <v>24.773</v>
      </c>
      <c r="P51" s="109">
        <v>27.988</v>
      </c>
      <c r="Q51" s="109">
        <v>52.192999999999998</v>
      </c>
      <c r="R51" s="109">
        <v>17.378</v>
      </c>
      <c r="S51" s="109">
        <v>41.271999999999998</v>
      </c>
      <c r="T51" s="109">
        <v>23.475000000000001</v>
      </c>
      <c r="U51" s="109">
        <v>30.489000000000001</v>
      </c>
      <c r="V51" s="109">
        <v>37.454999999999998</v>
      </c>
      <c r="W51" s="109">
        <v>20.283000000000001</v>
      </c>
      <c r="X51" s="109">
        <v>26.462</v>
      </c>
      <c r="Y51" s="109">
        <v>48.277000000000001</v>
      </c>
      <c r="Z51" s="109">
        <v>36.674999999999997</v>
      </c>
      <c r="AA51" s="109">
        <v>57.098999999999997</v>
      </c>
      <c r="AB51" s="109">
        <v>29.202000000000002</v>
      </c>
      <c r="AC51" s="109">
        <v>19.364000000000001</v>
      </c>
      <c r="AD51" s="109">
        <v>34.601999999999997</v>
      </c>
      <c r="AE51" s="109">
        <v>24.05</v>
      </c>
      <c r="AF51" s="109">
        <v>27.48</v>
      </c>
      <c r="AG51" s="109">
        <v>36.625999999999998</v>
      </c>
      <c r="AH51" s="109">
        <v>22.542999999999999</v>
      </c>
      <c r="AI51" s="130"/>
      <c r="AJ51" s="130"/>
      <c r="AK51" s="130"/>
      <c r="AL51" s="130"/>
      <c r="AM51" s="130"/>
      <c r="AN51" s="130"/>
      <c r="AO51" s="130"/>
      <c r="AP51" s="130"/>
      <c r="AQ51" s="130"/>
      <c r="AR51" s="130"/>
      <c r="AS51" s="130"/>
      <c r="AT51" s="130"/>
      <c r="AU51" s="130"/>
      <c r="AV51" s="130"/>
      <c r="AW51" s="130"/>
      <c r="AX51" s="130"/>
      <c r="AY51" s="130"/>
      <c r="ALQ51" s="2" t="e">
        <v>#N/A</v>
      </c>
    </row>
    <row r="52" spans="1:1005" ht="15" x14ac:dyDescent="0.25">
      <c r="A52" s="263">
        <v>46113</v>
      </c>
      <c r="B52" s="271">
        <v>78.28</v>
      </c>
      <c r="C52" s="271">
        <v>78.28</v>
      </c>
      <c r="D52" s="276">
        <v>78.28</v>
      </c>
      <c r="E52" s="108">
        <v>55.012</v>
      </c>
      <c r="F52" s="109">
        <v>95.718000000000004</v>
      </c>
      <c r="G52" s="109">
        <v>77.611000000000004</v>
      </c>
      <c r="H52" s="109">
        <v>60.47</v>
      </c>
      <c r="I52" s="109">
        <v>48.05</v>
      </c>
      <c r="J52" s="109">
        <v>84.537999999999997</v>
      </c>
      <c r="K52" s="109">
        <v>58.790999999999997</v>
      </c>
      <c r="L52" s="109">
        <v>53.210999999999999</v>
      </c>
      <c r="M52" s="109">
        <v>48.848999999999997</v>
      </c>
      <c r="N52" s="109">
        <v>91.954999999999998</v>
      </c>
      <c r="O52" s="109">
        <v>59.997</v>
      </c>
      <c r="P52" s="109">
        <v>86.29</v>
      </c>
      <c r="Q52" s="109">
        <v>83.905000000000001</v>
      </c>
      <c r="R52" s="109">
        <v>46.59</v>
      </c>
      <c r="S52" s="109">
        <v>60.951000000000001</v>
      </c>
      <c r="T52" s="109">
        <v>52.493000000000002</v>
      </c>
      <c r="U52" s="109">
        <v>62.941000000000003</v>
      </c>
      <c r="V52" s="109">
        <v>81.006</v>
      </c>
      <c r="W52" s="109">
        <v>37.15</v>
      </c>
      <c r="X52" s="109">
        <v>63.787999999999997</v>
      </c>
      <c r="Y52" s="109">
        <v>75.852000000000004</v>
      </c>
      <c r="Z52" s="109">
        <v>59.661999999999999</v>
      </c>
      <c r="AA52" s="109">
        <v>106.994</v>
      </c>
      <c r="AB52" s="109">
        <v>45.984000000000002</v>
      </c>
      <c r="AC52" s="109">
        <v>69.218999999999994</v>
      </c>
      <c r="AD52" s="109">
        <v>49.518999999999998</v>
      </c>
      <c r="AE52" s="109">
        <v>53.033999999999999</v>
      </c>
      <c r="AF52" s="109">
        <v>37.408999999999999</v>
      </c>
      <c r="AG52" s="109">
        <v>41.462000000000003</v>
      </c>
      <c r="AH52" s="109">
        <v>41.313000000000002</v>
      </c>
      <c r="AI52" s="130"/>
      <c r="AJ52" s="130"/>
      <c r="AK52" s="130"/>
      <c r="AL52" s="130"/>
      <c r="AM52" s="130"/>
      <c r="AN52" s="130"/>
      <c r="AO52" s="130"/>
      <c r="AP52" s="130"/>
      <c r="AQ52" s="130"/>
      <c r="AR52" s="130"/>
      <c r="AS52" s="130"/>
      <c r="AT52" s="130"/>
      <c r="AU52" s="130"/>
      <c r="AV52" s="130"/>
      <c r="AW52" s="130"/>
      <c r="AX52" s="130"/>
      <c r="AY52" s="130"/>
      <c r="ALQ52" s="2" t="e">
        <v>#N/A</v>
      </c>
    </row>
    <row r="53" spans="1:1005" ht="15" x14ac:dyDescent="0.25">
      <c r="A53" s="263">
        <v>46143</v>
      </c>
      <c r="B53" s="271">
        <v>203.17</v>
      </c>
      <c r="C53" s="271">
        <v>203.17</v>
      </c>
      <c r="D53" s="276">
        <v>203.17</v>
      </c>
      <c r="E53" s="108">
        <v>231.596</v>
      </c>
      <c r="F53" s="109">
        <v>354.51400000000001</v>
      </c>
      <c r="G53" s="109">
        <v>310.27</v>
      </c>
      <c r="H53" s="109">
        <v>186.255</v>
      </c>
      <c r="I53" s="109">
        <v>197.83699999999999</v>
      </c>
      <c r="J53" s="109">
        <v>240.31800000000001</v>
      </c>
      <c r="K53" s="109">
        <v>236.96600000000001</v>
      </c>
      <c r="L53" s="109">
        <v>92.072999999999993</v>
      </c>
      <c r="M53" s="109">
        <v>152.88</v>
      </c>
      <c r="N53" s="109">
        <v>220.63800000000001</v>
      </c>
      <c r="O53" s="109">
        <v>249.691</v>
      </c>
      <c r="P53" s="109">
        <v>228.04599999999999</v>
      </c>
      <c r="Q53" s="109">
        <v>218.49100000000001</v>
      </c>
      <c r="R53" s="109">
        <v>231.06399999999999</v>
      </c>
      <c r="S53" s="109">
        <v>293.21699999999998</v>
      </c>
      <c r="T53" s="109">
        <v>113.012</v>
      </c>
      <c r="U53" s="109">
        <v>137.941</v>
      </c>
      <c r="V53" s="109">
        <v>141.19999999999999</v>
      </c>
      <c r="W53" s="109">
        <v>100.994</v>
      </c>
      <c r="X53" s="109">
        <v>222.78</v>
      </c>
      <c r="Y53" s="109">
        <v>153.08000000000001</v>
      </c>
      <c r="Z53" s="109">
        <v>157.64500000000001</v>
      </c>
      <c r="AA53" s="109">
        <v>238.57400000000001</v>
      </c>
      <c r="AB53" s="109">
        <v>159.761</v>
      </c>
      <c r="AC53" s="109">
        <v>176.41</v>
      </c>
      <c r="AD53" s="109">
        <v>178.82599999999999</v>
      </c>
      <c r="AE53" s="109">
        <v>127.72</v>
      </c>
      <c r="AF53" s="109">
        <v>143.125</v>
      </c>
      <c r="AG53" s="109">
        <v>133.69399999999999</v>
      </c>
      <c r="AH53" s="109">
        <v>406.26799999999997</v>
      </c>
      <c r="AI53" s="130"/>
      <c r="AJ53" s="130"/>
      <c r="AK53" s="130"/>
      <c r="AL53" s="130"/>
      <c r="AM53" s="130"/>
      <c r="AN53" s="130"/>
      <c r="AO53" s="130"/>
      <c r="AP53" s="130"/>
      <c r="AQ53" s="130"/>
      <c r="AR53" s="130"/>
      <c r="AS53" s="130"/>
      <c r="AT53" s="130"/>
      <c r="AU53" s="130"/>
      <c r="AV53" s="130"/>
      <c r="AW53" s="130"/>
      <c r="AX53" s="130"/>
      <c r="AY53" s="130"/>
      <c r="ALQ53" s="2" t="e">
        <v>#N/A</v>
      </c>
    </row>
    <row r="54" spans="1:1005" ht="15" x14ac:dyDescent="0.25">
      <c r="A54" s="263">
        <v>46174</v>
      </c>
      <c r="B54" s="271">
        <v>250.18</v>
      </c>
      <c r="C54" s="271">
        <v>250.18</v>
      </c>
      <c r="D54" s="276">
        <v>250.18</v>
      </c>
      <c r="E54" s="108">
        <v>563.88599999999997</v>
      </c>
      <c r="F54" s="109">
        <v>306.39600000000002</v>
      </c>
      <c r="G54" s="109">
        <v>480.51600000000002</v>
      </c>
      <c r="H54" s="109">
        <v>207.851</v>
      </c>
      <c r="I54" s="109">
        <v>318.48899999999998</v>
      </c>
      <c r="J54" s="109">
        <v>149.61199999999999</v>
      </c>
      <c r="K54" s="109">
        <v>185.536</v>
      </c>
      <c r="L54" s="109">
        <v>57.588999999999999</v>
      </c>
      <c r="M54" s="109">
        <v>212.43899999999999</v>
      </c>
      <c r="N54" s="109">
        <v>135.72999999999999</v>
      </c>
      <c r="O54" s="109">
        <v>279.07</v>
      </c>
      <c r="P54" s="109">
        <v>181.81200000000001</v>
      </c>
      <c r="Q54" s="109">
        <v>164.083</v>
      </c>
      <c r="R54" s="109">
        <v>468.49200000000002</v>
      </c>
      <c r="S54" s="109">
        <v>254.87700000000001</v>
      </c>
      <c r="T54" s="109">
        <v>260.28399999999999</v>
      </c>
      <c r="U54" s="109">
        <v>412.63099999999997</v>
      </c>
      <c r="V54" s="109">
        <v>52.713000000000001</v>
      </c>
      <c r="W54" s="109">
        <v>148.828</v>
      </c>
      <c r="X54" s="109">
        <v>327.60399999999998</v>
      </c>
      <c r="Y54" s="109">
        <v>340.61</v>
      </c>
      <c r="Z54" s="109">
        <v>281.65699999999998</v>
      </c>
      <c r="AA54" s="109">
        <v>382.46699999999998</v>
      </c>
      <c r="AB54" s="109">
        <v>75.013999999999996</v>
      </c>
      <c r="AC54" s="109">
        <v>387.66199999999998</v>
      </c>
      <c r="AD54" s="109">
        <v>188.01300000000001</v>
      </c>
      <c r="AE54" s="109">
        <v>130.142</v>
      </c>
      <c r="AF54" s="109">
        <v>297.05799999999999</v>
      </c>
      <c r="AG54" s="109">
        <v>376.75200000000001</v>
      </c>
      <c r="AH54" s="109">
        <v>636.42700000000002</v>
      </c>
      <c r="AI54" s="130"/>
      <c r="AJ54" s="130"/>
      <c r="AK54" s="130"/>
      <c r="AL54" s="130"/>
      <c r="AM54" s="130"/>
      <c r="AN54" s="130"/>
      <c r="AO54" s="130"/>
      <c r="AP54" s="130"/>
      <c r="AQ54" s="130"/>
      <c r="AR54" s="130"/>
      <c r="AS54" s="130"/>
      <c r="AT54" s="130"/>
      <c r="AU54" s="130"/>
      <c r="AV54" s="130"/>
      <c r="AW54" s="130"/>
      <c r="AX54" s="130"/>
      <c r="AY54" s="130"/>
      <c r="ALQ54" s="2" t="e">
        <v>#N/A</v>
      </c>
    </row>
    <row r="55" spans="1:1005" ht="15" x14ac:dyDescent="0.25">
      <c r="A55" s="263">
        <v>46204</v>
      </c>
      <c r="B55" s="271">
        <v>86.42</v>
      </c>
      <c r="C55" s="271">
        <v>86.42</v>
      </c>
      <c r="D55" s="276">
        <v>86.42</v>
      </c>
      <c r="E55" s="108">
        <v>435.64499999999998</v>
      </c>
      <c r="F55" s="109">
        <v>109.023</v>
      </c>
      <c r="G55" s="109">
        <v>169.54</v>
      </c>
      <c r="H55" s="109">
        <v>99.72</v>
      </c>
      <c r="I55" s="109">
        <v>214.256</v>
      </c>
      <c r="J55" s="109">
        <v>49.94</v>
      </c>
      <c r="K55" s="109">
        <v>57.639000000000003</v>
      </c>
      <c r="L55" s="109">
        <v>24.206</v>
      </c>
      <c r="M55" s="109">
        <v>56.555999999999997</v>
      </c>
      <c r="N55" s="109">
        <v>52.600999999999999</v>
      </c>
      <c r="O55" s="109">
        <v>111.65</v>
      </c>
      <c r="P55" s="109">
        <v>69.769000000000005</v>
      </c>
      <c r="Q55" s="109">
        <v>63.253999999999998</v>
      </c>
      <c r="R55" s="109">
        <v>207.078</v>
      </c>
      <c r="S55" s="109">
        <v>131.67400000000001</v>
      </c>
      <c r="T55" s="109">
        <v>70.364000000000004</v>
      </c>
      <c r="U55" s="109">
        <v>228.435</v>
      </c>
      <c r="V55" s="109">
        <v>27.484999999999999</v>
      </c>
      <c r="W55" s="109">
        <v>55.098999999999997</v>
      </c>
      <c r="X55" s="109">
        <v>100.82299999999999</v>
      </c>
      <c r="Y55" s="109">
        <v>118.38200000000001</v>
      </c>
      <c r="Z55" s="109">
        <v>90.224999999999994</v>
      </c>
      <c r="AA55" s="109">
        <v>129.61699999999999</v>
      </c>
      <c r="AB55" s="109">
        <v>32.286999999999999</v>
      </c>
      <c r="AC55" s="109">
        <v>259.68599999999998</v>
      </c>
      <c r="AD55" s="109">
        <v>58.485999999999997</v>
      </c>
      <c r="AE55" s="109">
        <v>55.872</v>
      </c>
      <c r="AF55" s="109">
        <v>174.39699999999999</v>
      </c>
      <c r="AG55" s="109">
        <v>209.43799999999999</v>
      </c>
      <c r="AH55" s="109">
        <v>314.642</v>
      </c>
      <c r="AI55" s="130"/>
      <c r="AJ55" s="130"/>
      <c r="AK55" s="130"/>
      <c r="AL55" s="130"/>
      <c r="AM55" s="130"/>
      <c r="AN55" s="130"/>
      <c r="AO55" s="130"/>
      <c r="AP55" s="130"/>
      <c r="AQ55" s="130"/>
      <c r="AR55" s="130"/>
      <c r="AS55" s="130"/>
      <c r="AT55" s="130"/>
      <c r="AU55" s="130"/>
      <c r="AV55" s="130"/>
      <c r="AW55" s="130"/>
      <c r="AX55" s="130"/>
      <c r="AY55" s="130"/>
      <c r="ALQ55" s="2" t="e">
        <v>#N/A</v>
      </c>
    </row>
    <row r="56" spans="1:1005" ht="15" x14ac:dyDescent="0.25">
      <c r="A56" s="263">
        <v>46235</v>
      </c>
      <c r="B56" s="271">
        <v>55.63</v>
      </c>
      <c r="C56" s="271">
        <v>55.63</v>
      </c>
      <c r="D56" s="276">
        <v>55.63</v>
      </c>
      <c r="E56" s="108">
        <v>127.28</v>
      </c>
      <c r="F56" s="109">
        <v>53.728999999999999</v>
      </c>
      <c r="G56" s="109">
        <v>82.186000000000007</v>
      </c>
      <c r="H56" s="109">
        <v>50.887</v>
      </c>
      <c r="I56" s="109">
        <v>89.272999999999996</v>
      </c>
      <c r="J56" s="109">
        <v>44.445999999999998</v>
      </c>
      <c r="K56" s="109">
        <v>51.773000000000003</v>
      </c>
      <c r="L56" s="109">
        <v>21.227</v>
      </c>
      <c r="M56" s="109">
        <v>41.676000000000002</v>
      </c>
      <c r="N56" s="109">
        <v>36.923000000000002</v>
      </c>
      <c r="O56" s="109">
        <v>57.649000000000001</v>
      </c>
      <c r="P56" s="109">
        <v>49.305999999999997</v>
      </c>
      <c r="Q56" s="109">
        <v>46.286000000000001</v>
      </c>
      <c r="R56" s="109">
        <v>77.216999999999999</v>
      </c>
      <c r="S56" s="109">
        <v>54.043999999999997</v>
      </c>
      <c r="T56" s="109">
        <v>49.533999999999999</v>
      </c>
      <c r="U56" s="109">
        <v>70.510000000000005</v>
      </c>
      <c r="V56" s="109">
        <v>28.260999999999999</v>
      </c>
      <c r="W56" s="109">
        <v>39.655999999999999</v>
      </c>
      <c r="X56" s="109">
        <v>56.42</v>
      </c>
      <c r="Y56" s="109">
        <v>53.38</v>
      </c>
      <c r="Z56" s="109">
        <v>52.616</v>
      </c>
      <c r="AA56" s="109">
        <v>63.59</v>
      </c>
      <c r="AB56" s="109">
        <v>26.841000000000001</v>
      </c>
      <c r="AC56" s="109">
        <v>82.168999999999997</v>
      </c>
      <c r="AD56" s="109">
        <v>39.006999999999998</v>
      </c>
      <c r="AE56" s="109">
        <v>34.759</v>
      </c>
      <c r="AF56" s="109">
        <v>86.216999999999999</v>
      </c>
      <c r="AG56" s="109">
        <v>88.412999999999997</v>
      </c>
      <c r="AH56" s="109">
        <v>120.464</v>
      </c>
      <c r="AI56" s="130"/>
      <c r="AJ56" s="130"/>
      <c r="AK56" s="130"/>
      <c r="AL56" s="130"/>
      <c r="AM56" s="130"/>
      <c r="AN56" s="130"/>
      <c r="AO56" s="130"/>
      <c r="AP56" s="130"/>
      <c r="AQ56" s="130"/>
      <c r="AR56" s="130"/>
      <c r="AS56" s="130"/>
      <c r="AT56" s="130"/>
      <c r="AU56" s="130"/>
      <c r="AV56" s="130"/>
      <c r="AW56" s="130"/>
      <c r="AX56" s="130"/>
      <c r="AY56" s="130"/>
      <c r="ALQ56" s="2" t="e">
        <v>#N/A</v>
      </c>
    </row>
    <row r="57" spans="1:1005" ht="15" x14ac:dyDescent="0.25">
      <c r="A57" s="263">
        <v>46266</v>
      </c>
      <c r="B57" s="271">
        <v>35.31</v>
      </c>
      <c r="C57" s="271">
        <v>35.31</v>
      </c>
      <c r="D57" s="276">
        <v>35.31</v>
      </c>
      <c r="E57" s="108">
        <v>62.932000000000002</v>
      </c>
      <c r="F57" s="109">
        <v>39.034999999999997</v>
      </c>
      <c r="G57" s="109">
        <v>55.128999999999998</v>
      </c>
      <c r="H57" s="109">
        <v>32.664000000000001</v>
      </c>
      <c r="I57" s="109">
        <v>47.128</v>
      </c>
      <c r="J57" s="109">
        <v>32.880000000000003</v>
      </c>
      <c r="K57" s="109">
        <v>30.353000000000002</v>
      </c>
      <c r="L57" s="109">
        <v>20.34</v>
      </c>
      <c r="M57" s="109">
        <v>54.203000000000003</v>
      </c>
      <c r="N57" s="109">
        <v>32.67</v>
      </c>
      <c r="O57" s="109">
        <v>36.801000000000002</v>
      </c>
      <c r="P57" s="109">
        <v>36.244999999999997</v>
      </c>
      <c r="Q57" s="109">
        <v>39.728000000000002</v>
      </c>
      <c r="R57" s="109">
        <v>43.584000000000003</v>
      </c>
      <c r="S57" s="109">
        <v>35.905999999999999</v>
      </c>
      <c r="T57" s="109">
        <v>28.648</v>
      </c>
      <c r="U57" s="109">
        <v>39.826999999999998</v>
      </c>
      <c r="V57" s="109">
        <v>23.126000000000001</v>
      </c>
      <c r="W57" s="109">
        <v>52.445</v>
      </c>
      <c r="X57" s="109">
        <v>50.295000000000002</v>
      </c>
      <c r="Y57" s="109">
        <v>38.28</v>
      </c>
      <c r="Z57" s="109">
        <v>34.332999999999998</v>
      </c>
      <c r="AA57" s="109">
        <v>38.49</v>
      </c>
      <c r="AB57" s="109">
        <v>21.68</v>
      </c>
      <c r="AC57" s="109">
        <v>42.738</v>
      </c>
      <c r="AD57" s="109">
        <v>36.378999999999998</v>
      </c>
      <c r="AE57" s="109">
        <v>26.314</v>
      </c>
      <c r="AF57" s="109">
        <v>68.406000000000006</v>
      </c>
      <c r="AG57" s="109">
        <v>42.9</v>
      </c>
      <c r="AH57" s="109">
        <v>64.843000000000004</v>
      </c>
      <c r="AI57" s="130"/>
      <c r="AJ57" s="130"/>
      <c r="AK57" s="130"/>
      <c r="AL57" s="130"/>
      <c r="AM57" s="130"/>
      <c r="AN57" s="130"/>
      <c r="AO57" s="130"/>
      <c r="AP57" s="130"/>
      <c r="AQ57" s="130"/>
      <c r="AR57" s="130"/>
      <c r="AS57" s="130"/>
      <c r="AT57" s="130"/>
      <c r="AU57" s="130"/>
      <c r="AV57" s="130"/>
      <c r="AW57" s="130"/>
      <c r="AX57" s="130"/>
      <c r="AY57" s="130"/>
      <c r="ALQ57" s="2" t="e">
        <v>#N/A</v>
      </c>
    </row>
    <row r="58" spans="1:1005" ht="15" x14ac:dyDescent="0.25">
      <c r="A58" s="263">
        <v>46296</v>
      </c>
      <c r="B58" s="271">
        <v>32.1</v>
      </c>
      <c r="C58" s="271">
        <v>40.69</v>
      </c>
      <c r="D58" s="276">
        <v>36.049999999999997</v>
      </c>
      <c r="E58" s="108">
        <v>59.802999999999997</v>
      </c>
      <c r="F58" s="109">
        <v>45.878999999999998</v>
      </c>
      <c r="G58" s="109">
        <v>55.932000000000002</v>
      </c>
      <c r="H58" s="109">
        <v>41.534999999999997</v>
      </c>
      <c r="I58" s="109">
        <v>37.969000000000001</v>
      </c>
      <c r="J58" s="109">
        <v>29.221</v>
      </c>
      <c r="K58" s="109">
        <v>28.837</v>
      </c>
      <c r="L58" s="109">
        <v>28.475999999999999</v>
      </c>
      <c r="M58" s="109">
        <v>33.380000000000003</v>
      </c>
      <c r="N58" s="109">
        <v>30.696000000000002</v>
      </c>
      <c r="O58" s="109">
        <v>48.902999999999999</v>
      </c>
      <c r="P58" s="109">
        <v>57.631999999999998</v>
      </c>
      <c r="Q58" s="109">
        <v>39.976999999999997</v>
      </c>
      <c r="R58" s="109">
        <v>39.628999999999998</v>
      </c>
      <c r="S58" s="109">
        <v>37.616999999999997</v>
      </c>
      <c r="T58" s="109">
        <v>29.423999999999999</v>
      </c>
      <c r="U58" s="109">
        <v>38.481000000000002</v>
      </c>
      <c r="V58" s="109">
        <v>22.309000000000001</v>
      </c>
      <c r="W58" s="109">
        <v>47.781999999999996</v>
      </c>
      <c r="X58" s="109">
        <v>58.500999999999998</v>
      </c>
      <c r="Y58" s="109">
        <v>32.773000000000003</v>
      </c>
      <c r="Z58" s="109">
        <v>30.033000000000001</v>
      </c>
      <c r="AA58" s="109">
        <v>39.670999999999999</v>
      </c>
      <c r="AB58" s="109">
        <v>24.056000000000001</v>
      </c>
      <c r="AC58" s="109">
        <v>36.667999999999999</v>
      </c>
      <c r="AD58" s="109">
        <v>29.573</v>
      </c>
      <c r="AE58" s="109">
        <v>27.605</v>
      </c>
      <c r="AF58" s="109">
        <v>46.107999999999997</v>
      </c>
      <c r="AG58" s="109">
        <v>35.484999999999999</v>
      </c>
      <c r="AH58" s="109">
        <v>56.286000000000001</v>
      </c>
      <c r="AI58" s="130"/>
      <c r="AJ58" s="130"/>
      <c r="AK58" s="130"/>
      <c r="AL58" s="130"/>
      <c r="AM58" s="130"/>
      <c r="AN58" s="130"/>
      <c r="AO58" s="130"/>
      <c r="AP58" s="130"/>
      <c r="AQ58" s="130"/>
      <c r="AR58" s="130"/>
      <c r="AS58" s="130"/>
      <c r="AT58" s="130"/>
      <c r="AU58" s="130"/>
      <c r="AV58" s="130"/>
      <c r="AW58" s="130"/>
      <c r="AX58" s="130"/>
      <c r="AY58" s="130"/>
      <c r="ALQ58" s="2" t="e">
        <v>#N/A</v>
      </c>
    </row>
    <row r="59" spans="1:1005" ht="15" x14ac:dyDescent="0.25">
      <c r="A59" s="263">
        <v>46327</v>
      </c>
      <c r="B59" s="271">
        <v>30.03</v>
      </c>
      <c r="C59" s="271">
        <v>31.46</v>
      </c>
      <c r="D59" s="276">
        <v>30.88</v>
      </c>
      <c r="E59" s="108">
        <v>43.898000000000003</v>
      </c>
      <c r="F59" s="109">
        <v>39.287999999999997</v>
      </c>
      <c r="G59" s="109">
        <v>42.624000000000002</v>
      </c>
      <c r="H59" s="109">
        <v>34.584000000000003</v>
      </c>
      <c r="I59" s="109">
        <v>30.253</v>
      </c>
      <c r="J59" s="109">
        <v>25.646000000000001</v>
      </c>
      <c r="K59" s="109">
        <v>28.408000000000001</v>
      </c>
      <c r="L59" s="109">
        <v>18.805</v>
      </c>
      <c r="M59" s="109">
        <v>24.692</v>
      </c>
      <c r="N59" s="109">
        <v>27.773</v>
      </c>
      <c r="O59" s="109">
        <v>37.692999999999998</v>
      </c>
      <c r="P59" s="109">
        <v>41.533999999999999</v>
      </c>
      <c r="Q59" s="109">
        <v>33.247999999999998</v>
      </c>
      <c r="R59" s="109">
        <v>33.753</v>
      </c>
      <c r="S59" s="109">
        <v>33.356999999999999</v>
      </c>
      <c r="T59" s="109">
        <v>29.661999999999999</v>
      </c>
      <c r="U59" s="109">
        <v>31.776</v>
      </c>
      <c r="V59" s="109">
        <v>18.571999999999999</v>
      </c>
      <c r="W59" s="109">
        <v>30.791</v>
      </c>
      <c r="X59" s="109">
        <v>36.826999999999998</v>
      </c>
      <c r="Y59" s="109">
        <v>29.509</v>
      </c>
      <c r="Z59" s="109">
        <v>25.864999999999998</v>
      </c>
      <c r="AA59" s="109">
        <v>33.529000000000003</v>
      </c>
      <c r="AB59" s="109">
        <v>22.501999999999999</v>
      </c>
      <c r="AC59" s="109">
        <v>31.701000000000001</v>
      </c>
      <c r="AD59" s="109">
        <v>26.881</v>
      </c>
      <c r="AE59" s="109">
        <v>25.332000000000001</v>
      </c>
      <c r="AF59" s="109">
        <v>32.911999999999999</v>
      </c>
      <c r="AG59" s="109">
        <v>30.317</v>
      </c>
      <c r="AH59" s="109">
        <v>47.350999999999999</v>
      </c>
      <c r="AI59" s="130"/>
      <c r="AJ59" s="130"/>
      <c r="AK59" s="130"/>
      <c r="AL59" s="130"/>
      <c r="AM59" s="130"/>
      <c r="AN59" s="130"/>
      <c r="AO59" s="130"/>
      <c r="AP59" s="130"/>
      <c r="AQ59" s="130"/>
      <c r="AR59" s="130"/>
      <c r="AS59" s="130"/>
      <c r="AT59" s="130"/>
      <c r="AU59" s="130"/>
      <c r="AV59" s="130"/>
      <c r="AW59" s="130"/>
      <c r="AX59" s="130"/>
      <c r="AY59" s="130"/>
      <c r="ALQ59" s="2" t="e">
        <v>#N/A</v>
      </c>
    </row>
    <row r="60" spans="1:1005" ht="15" x14ac:dyDescent="0.25">
      <c r="A60" s="263">
        <v>46357</v>
      </c>
      <c r="B60" s="271">
        <v>26.31</v>
      </c>
      <c r="C60" s="272">
        <v>26.31</v>
      </c>
      <c r="D60" s="276">
        <v>26.31</v>
      </c>
      <c r="E60" s="108">
        <v>39.872999999999998</v>
      </c>
      <c r="F60" s="109">
        <v>32.707999999999998</v>
      </c>
      <c r="G60" s="109">
        <v>34.158000000000001</v>
      </c>
      <c r="H60" s="109">
        <v>31.405999999999999</v>
      </c>
      <c r="I60" s="109">
        <v>26.686</v>
      </c>
      <c r="J60" s="109">
        <v>22.576000000000001</v>
      </c>
      <c r="K60" s="109">
        <v>22.922999999999998</v>
      </c>
      <c r="L60" s="109">
        <v>16.175000000000001</v>
      </c>
      <c r="M60" s="109">
        <v>22.158000000000001</v>
      </c>
      <c r="N60" s="109">
        <v>22.795000000000002</v>
      </c>
      <c r="O60" s="109">
        <v>27.911999999999999</v>
      </c>
      <c r="P60" s="109">
        <v>28.986000000000001</v>
      </c>
      <c r="Q60" s="109">
        <v>24.058</v>
      </c>
      <c r="R60" s="109">
        <v>29.710999999999999</v>
      </c>
      <c r="S60" s="109">
        <v>27.323</v>
      </c>
      <c r="T60" s="109">
        <v>24.815000000000001</v>
      </c>
      <c r="U60" s="109">
        <v>27.681999999999999</v>
      </c>
      <c r="V60" s="109">
        <v>16.756</v>
      </c>
      <c r="W60" s="109">
        <v>23.349</v>
      </c>
      <c r="X60" s="109">
        <v>29.358000000000001</v>
      </c>
      <c r="Y60" s="109">
        <v>25.933</v>
      </c>
      <c r="Z60" s="109">
        <v>23.625</v>
      </c>
      <c r="AA60" s="109">
        <v>31.036000000000001</v>
      </c>
      <c r="AB60" s="109">
        <v>18.303999999999998</v>
      </c>
      <c r="AC60" s="109">
        <v>28.992000000000001</v>
      </c>
      <c r="AD60" s="109">
        <v>24.783999999999999</v>
      </c>
      <c r="AE60" s="109">
        <v>21.055</v>
      </c>
      <c r="AF60" s="109">
        <v>27.704999999999998</v>
      </c>
      <c r="AG60" s="109">
        <v>27.495999999999999</v>
      </c>
      <c r="AH60" s="109">
        <v>40.878</v>
      </c>
      <c r="AI60" s="130"/>
      <c r="AJ60" s="130"/>
      <c r="AK60" s="130"/>
      <c r="AL60" s="130"/>
      <c r="AM60" s="130"/>
      <c r="AN60" s="130"/>
      <c r="AO60" s="130"/>
      <c r="AP60" s="130"/>
      <c r="AQ60" s="130"/>
      <c r="AR60" s="130"/>
      <c r="AS60" s="130"/>
      <c r="AT60" s="130"/>
      <c r="AU60" s="130"/>
      <c r="AV60" s="130"/>
      <c r="AW60" s="130"/>
      <c r="AX60" s="130"/>
      <c r="AY60" s="130"/>
      <c r="ALQ60" s="2" t="e">
        <v>#N/A</v>
      </c>
    </row>
    <row r="61" spans="1:1005" ht="15" x14ac:dyDescent="0.25">
      <c r="A61" s="263">
        <v>46388</v>
      </c>
      <c r="B61" s="271">
        <v>25.02</v>
      </c>
      <c r="C61" s="272">
        <v>25.02</v>
      </c>
      <c r="D61" s="276">
        <v>25.02</v>
      </c>
      <c r="E61" s="108">
        <v>33.92</v>
      </c>
      <c r="F61" s="109">
        <v>28.07</v>
      </c>
      <c r="G61" s="109">
        <v>30.280999999999999</v>
      </c>
      <c r="H61" s="109">
        <v>27.135000000000002</v>
      </c>
      <c r="I61" s="109">
        <v>26.283999999999999</v>
      </c>
      <c r="J61" s="109">
        <v>20.913</v>
      </c>
      <c r="K61" s="109">
        <v>20.021999999999998</v>
      </c>
      <c r="L61" s="109">
        <v>15.420999999999999</v>
      </c>
      <c r="M61" s="109">
        <v>19.989999999999998</v>
      </c>
      <c r="N61" s="109">
        <v>21.774000000000001</v>
      </c>
      <c r="O61" s="109">
        <v>24.15</v>
      </c>
      <c r="P61" s="109">
        <v>24.581</v>
      </c>
      <c r="Q61" s="109">
        <v>20.068999999999999</v>
      </c>
      <c r="R61" s="109">
        <v>27.085000000000001</v>
      </c>
      <c r="S61" s="109">
        <v>24.327999999999999</v>
      </c>
      <c r="T61" s="109">
        <v>22.765999999999998</v>
      </c>
      <c r="U61" s="109">
        <v>26.074000000000002</v>
      </c>
      <c r="V61" s="109">
        <v>15.512</v>
      </c>
      <c r="W61" s="109">
        <v>20.457000000000001</v>
      </c>
      <c r="X61" s="109">
        <v>25.681000000000001</v>
      </c>
      <c r="Y61" s="109">
        <v>23.881</v>
      </c>
      <c r="Z61" s="109">
        <v>21.696999999999999</v>
      </c>
      <c r="AA61" s="109">
        <v>26.873999999999999</v>
      </c>
      <c r="AB61" s="109">
        <v>16.794</v>
      </c>
      <c r="AC61" s="109">
        <v>26.391999999999999</v>
      </c>
      <c r="AD61" s="109">
        <v>23.337</v>
      </c>
      <c r="AE61" s="109">
        <v>18.491</v>
      </c>
      <c r="AF61" s="109">
        <v>24.994</v>
      </c>
      <c r="AG61" s="109">
        <v>26.34</v>
      </c>
      <c r="AH61" s="109">
        <v>37.087000000000003</v>
      </c>
      <c r="AI61" s="130"/>
      <c r="AJ61" s="130"/>
      <c r="AK61" s="130"/>
      <c r="AL61" s="130"/>
      <c r="AM61" s="130"/>
      <c r="AN61" s="130"/>
      <c r="AO61" s="130"/>
      <c r="AP61" s="130"/>
      <c r="AQ61" s="130"/>
      <c r="AR61" s="130"/>
      <c r="AS61" s="130"/>
      <c r="AT61" s="130"/>
      <c r="AU61" s="130"/>
      <c r="AV61" s="130"/>
      <c r="AW61" s="130"/>
      <c r="AX61" s="130"/>
      <c r="AY61" s="130"/>
      <c r="ALQ61" s="2" t="e">
        <v>#N/A</v>
      </c>
    </row>
    <row r="62" spans="1:1005" ht="15" x14ac:dyDescent="0.25">
      <c r="A62" s="263">
        <v>46419</v>
      </c>
      <c r="B62" s="271">
        <v>23.37</v>
      </c>
      <c r="C62" s="272">
        <v>23.37</v>
      </c>
      <c r="D62" s="276">
        <v>23.37</v>
      </c>
      <c r="E62" s="108">
        <v>32.070999999999998</v>
      </c>
      <c r="F62" s="109">
        <v>23.013999999999999</v>
      </c>
      <c r="G62" s="109">
        <v>25.846</v>
      </c>
      <c r="H62" s="109">
        <v>25.488</v>
      </c>
      <c r="I62" s="109">
        <v>25.748999999999999</v>
      </c>
      <c r="J62" s="109">
        <v>19.651</v>
      </c>
      <c r="K62" s="109">
        <v>16.870999999999999</v>
      </c>
      <c r="L62" s="109">
        <v>17.616</v>
      </c>
      <c r="M62" s="109">
        <v>17.067</v>
      </c>
      <c r="N62" s="109">
        <v>19.225999999999999</v>
      </c>
      <c r="O62" s="109">
        <v>19.736000000000001</v>
      </c>
      <c r="P62" s="109">
        <v>22.54</v>
      </c>
      <c r="Q62" s="109">
        <v>16.323</v>
      </c>
      <c r="R62" s="109">
        <v>23.492000000000001</v>
      </c>
      <c r="S62" s="109">
        <v>20.119</v>
      </c>
      <c r="T62" s="109">
        <v>18.984000000000002</v>
      </c>
      <c r="U62" s="109">
        <v>21.731000000000002</v>
      </c>
      <c r="V62" s="109">
        <v>13.509</v>
      </c>
      <c r="W62" s="109">
        <v>19.89</v>
      </c>
      <c r="X62" s="109">
        <v>29.100999999999999</v>
      </c>
      <c r="Y62" s="109">
        <v>21.736999999999998</v>
      </c>
      <c r="Z62" s="109">
        <v>25.594999999999999</v>
      </c>
      <c r="AA62" s="109">
        <v>27.164999999999999</v>
      </c>
      <c r="AB62" s="109">
        <v>14.34</v>
      </c>
      <c r="AC62" s="109">
        <v>22.855</v>
      </c>
      <c r="AD62" s="109">
        <v>20.036000000000001</v>
      </c>
      <c r="AE62" s="109">
        <v>15.48</v>
      </c>
      <c r="AF62" s="109">
        <v>21.59</v>
      </c>
      <c r="AG62" s="109">
        <v>21.271000000000001</v>
      </c>
      <c r="AH62" s="109">
        <v>30.350999999999999</v>
      </c>
      <c r="AI62" s="130"/>
      <c r="AJ62" s="130"/>
      <c r="AK62" s="130"/>
      <c r="AL62" s="130"/>
      <c r="AM62" s="130"/>
      <c r="AN62" s="130"/>
      <c r="AO62" s="130"/>
      <c r="AP62" s="130"/>
      <c r="AQ62" s="130"/>
      <c r="AR62" s="130"/>
      <c r="AS62" s="130"/>
      <c r="AT62" s="130"/>
      <c r="AU62" s="130"/>
      <c r="AV62" s="130"/>
      <c r="AW62" s="130"/>
      <c r="AX62" s="130"/>
      <c r="AY62" s="130"/>
      <c r="ALQ62" s="2" t="e">
        <v>#N/A</v>
      </c>
    </row>
    <row r="63" spans="1:1005" ht="15" x14ac:dyDescent="0.25">
      <c r="A63" s="263">
        <v>46447</v>
      </c>
      <c r="B63" s="271">
        <v>37.51</v>
      </c>
      <c r="C63" s="272">
        <v>37.51</v>
      </c>
      <c r="D63" s="276">
        <v>37.51</v>
      </c>
      <c r="E63" s="108">
        <v>41.228000000000002</v>
      </c>
      <c r="F63" s="109">
        <v>43.756999999999998</v>
      </c>
      <c r="G63" s="109">
        <v>41.686999999999998</v>
      </c>
      <c r="H63" s="109">
        <v>35.905000000000001</v>
      </c>
      <c r="I63" s="109">
        <v>30.895</v>
      </c>
      <c r="J63" s="109">
        <v>29.242999999999999</v>
      </c>
      <c r="K63" s="109">
        <v>21.256</v>
      </c>
      <c r="L63" s="109">
        <v>27.466999999999999</v>
      </c>
      <c r="M63" s="109">
        <v>42.91</v>
      </c>
      <c r="N63" s="109">
        <v>24.751000000000001</v>
      </c>
      <c r="O63" s="109">
        <v>27.946000000000002</v>
      </c>
      <c r="P63" s="109">
        <v>52.189</v>
      </c>
      <c r="Q63" s="109">
        <v>17.109000000000002</v>
      </c>
      <c r="R63" s="109">
        <v>41.298999999999999</v>
      </c>
      <c r="S63" s="109">
        <v>23.483000000000001</v>
      </c>
      <c r="T63" s="109">
        <v>30.466000000000001</v>
      </c>
      <c r="U63" s="109">
        <v>36.515999999999998</v>
      </c>
      <c r="V63" s="109">
        <v>20.303000000000001</v>
      </c>
      <c r="W63" s="109">
        <v>26.431999999999999</v>
      </c>
      <c r="X63" s="109">
        <v>48.366999999999997</v>
      </c>
      <c r="Y63" s="109">
        <v>36.412999999999997</v>
      </c>
      <c r="Z63" s="109">
        <v>56.997999999999998</v>
      </c>
      <c r="AA63" s="109">
        <v>29.262</v>
      </c>
      <c r="AB63" s="109">
        <v>19.347999999999999</v>
      </c>
      <c r="AC63" s="109">
        <v>34.180999999999997</v>
      </c>
      <c r="AD63" s="109">
        <v>24.146999999999998</v>
      </c>
      <c r="AE63" s="109">
        <v>27.4</v>
      </c>
      <c r="AF63" s="109">
        <v>36.771000000000001</v>
      </c>
      <c r="AG63" s="109">
        <v>22.521000000000001</v>
      </c>
      <c r="AH63" s="109">
        <v>45.563000000000002</v>
      </c>
      <c r="AI63" s="130"/>
      <c r="AJ63" s="130"/>
      <c r="AK63" s="130"/>
      <c r="AL63" s="130"/>
      <c r="AM63" s="130"/>
      <c r="AN63" s="130"/>
      <c r="AO63" s="130"/>
      <c r="AP63" s="130"/>
      <c r="AQ63" s="130"/>
      <c r="AR63" s="130"/>
      <c r="AS63" s="130"/>
      <c r="AT63" s="130"/>
      <c r="AU63" s="130"/>
      <c r="AV63" s="130"/>
      <c r="AW63" s="130"/>
      <c r="AX63" s="130"/>
      <c r="AY63" s="130"/>
      <c r="ALQ63" s="2" t="e">
        <v>#N/A</v>
      </c>
    </row>
    <row r="64" spans="1:1005" ht="15" x14ac:dyDescent="0.25">
      <c r="A64" s="263">
        <v>46478</v>
      </c>
      <c r="B64" s="271">
        <v>78.28</v>
      </c>
      <c r="C64" s="272">
        <v>78.28</v>
      </c>
      <c r="D64" s="276">
        <v>78.28</v>
      </c>
      <c r="E64" s="108">
        <v>95.718000000000004</v>
      </c>
      <c r="F64" s="109">
        <v>77.611000000000004</v>
      </c>
      <c r="G64" s="109">
        <v>60.47</v>
      </c>
      <c r="H64" s="109">
        <v>48.05</v>
      </c>
      <c r="I64" s="109">
        <v>84.537999999999997</v>
      </c>
      <c r="J64" s="109">
        <v>58.790999999999997</v>
      </c>
      <c r="K64" s="109">
        <v>53.210999999999999</v>
      </c>
      <c r="L64" s="109">
        <v>48.848999999999997</v>
      </c>
      <c r="M64" s="109">
        <v>91.954999999999998</v>
      </c>
      <c r="N64" s="109">
        <v>59.997</v>
      </c>
      <c r="O64" s="109">
        <v>86.29</v>
      </c>
      <c r="P64" s="109">
        <v>83.905000000000001</v>
      </c>
      <c r="Q64" s="109">
        <v>46.59</v>
      </c>
      <c r="R64" s="109">
        <v>60.951000000000001</v>
      </c>
      <c r="S64" s="109">
        <v>52.493000000000002</v>
      </c>
      <c r="T64" s="109">
        <v>62.941000000000003</v>
      </c>
      <c r="U64" s="109">
        <v>81.006</v>
      </c>
      <c r="V64" s="109">
        <v>37.15</v>
      </c>
      <c r="W64" s="109">
        <v>63.787999999999997</v>
      </c>
      <c r="X64" s="109">
        <v>75.852000000000004</v>
      </c>
      <c r="Y64" s="109">
        <v>59.661999999999999</v>
      </c>
      <c r="Z64" s="109">
        <v>106.994</v>
      </c>
      <c r="AA64" s="109">
        <v>45.984000000000002</v>
      </c>
      <c r="AB64" s="109">
        <v>69.218999999999994</v>
      </c>
      <c r="AC64" s="109">
        <v>49.518999999999998</v>
      </c>
      <c r="AD64" s="109">
        <v>53.033999999999999</v>
      </c>
      <c r="AE64" s="109">
        <v>37.408999999999999</v>
      </c>
      <c r="AF64" s="109">
        <v>41.462000000000003</v>
      </c>
      <c r="AG64" s="109">
        <v>41.313000000000002</v>
      </c>
      <c r="AH64" s="109">
        <v>41.313000000000002</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263">
        <v>46508</v>
      </c>
      <c r="B65" s="281">
        <v>203.17</v>
      </c>
      <c r="C65" s="271">
        <v>203.17</v>
      </c>
      <c r="D65" s="276">
        <v>203.17</v>
      </c>
      <c r="E65" s="108">
        <v>354.51400000000001</v>
      </c>
      <c r="F65" s="109">
        <v>310.27</v>
      </c>
      <c r="G65" s="109">
        <v>186.255</v>
      </c>
      <c r="H65" s="109">
        <v>197.83699999999999</v>
      </c>
      <c r="I65" s="109">
        <v>240.31800000000001</v>
      </c>
      <c r="J65" s="109">
        <v>236.96600000000001</v>
      </c>
      <c r="K65" s="109">
        <v>92.072999999999993</v>
      </c>
      <c r="L65" s="109">
        <v>152.88</v>
      </c>
      <c r="M65" s="109">
        <v>220.63800000000001</v>
      </c>
      <c r="N65" s="109">
        <v>249.691</v>
      </c>
      <c r="O65" s="109">
        <v>228.04599999999999</v>
      </c>
      <c r="P65" s="109">
        <v>218.49100000000001</v>
      </c>
      <c r="Q65" s="109">
        <v>231.06399999999999</v>
      </c>
      <c r="R65" s="109">
        <v>293.21699999999998</v>
      </c>
      <c r="S65" s="109">
        <v>113.012</v>
      </c>
      <c r="T65" s="109">
        <v>137.941</v>
      </c>
      <c r="U65" s="109">
        <v>141.19999999999999</v>
      </c>
      <c r="V65" s="109">
        <v>100.994</v>
      </c>
      <c r="W65" s="109">
        <v>222.78</v>
      </c>
      <c r="X65" s="109">
        <v>153.08000000000001</v>
      </c>
      <c r="Y65" s="109">
        <v>157.64500000000001</v>
      </c>
      <c r="Z65" s="109">
        <v>238.57400000000001</v>
      </c>
      <c r="AA65" s="109">
        <v>159.761</v>
      </c>
      <c r="AB65" s="109">
        <v>176.41</v>
      </c>
      <c r="AC65" s="109">
        <v>178.82599999999999</v>
      </c>
      <c r="AD65" s="109">
        <v>127.72</v>
      </c>
      <c r="AE65" s="109">
        <v>143.125</v>
      </c>
      <c r="AF65" s="109">
        <v>133.69399999999999</v>
      </c>
      <c r="AG65" s="109">
        <v>406.26799999999997</v>
      </c>
      <c r="AH65" s="109">
        <v>406.26799999999997</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263">
        <v>46539</v>
      </c>
      <c r="B66" s="281">
        <v>250.18</v>
      </c>
      <c r="C66" s="271">
        <v>250.18</v>
      </c>
      <c r="D66" s="276">
        <v>250.18</v>
      </c>
      <c r="E66" s="108">
        <v>306.39600000000002</v>
      </c>
      <c r="F66" s="109">
        <v>480.51600000000002</v>
      </c>
      <c r="G66" s="109">
        <v>207.851</v>
      </c>
      <c r="H66" s="109">
        <v>318.48899999999998</v>
      </c>
      <c r="I66" s="109">
        <v>149.61199999999999</v>
      </c>
      <c r="J66" s="109">
        <v>185.536</v>
      </c>
      <c r="K66" s="109">
        <v>57.588999999999999</v>
      </c>
      <c r="L66" s="109">
        <v>212.43899999999999</v>
      </c>
      <c r="M66" s="109">
        <v>135.72999999999999</v>
      </c>
      <c r="N66" s="109">
        <v>279.07</v>
      </c>
      <c r="O66" s="109">
        <v>181.81200000000001</v>
      </c>
      <c r="P66" s="109">
        <v>164.083</v>
      </c>
      <c r="Q66" s="109">
        <v>468.49200000000002</v>
      </c>
      <c r="R66" s="109">
        <v>254.87700000000001</v>
      </c>
      <c r="S66" s="109">
        <v>260.28399999999999</v>
      </c>
      <c r="T66" s="109">
        <v>412.63099999999997</v>
      </c>
      <c r="U66" s="109">
        <v>52.713000000000001</v>
      </c>
      <c r="V66" s="109">
        <v>148.828</v>
      </c>
      <c r="W66" s="109">
        <v>327.60399999999998</v>
      </c>
      <c r="X66" s="109">
        <v>340.61</v>
      </c>
      <c r="Y66" s="109">
        <v>281.65699999999998</v>
      </c>
      <c r="Z66" s="109">
        <v>382.46699999999998</v>
      </c>
      <c r="AA66" s="109">
        <v>75.013999999999996</v>
      </c>
      <c r="AB66" s="109">
        <v>387.66199999999998</v>
      </c>
      <c r="AC66" s="109">
        <v>188.01300000000001</v>
      </c>
      <c r="AD66" s="109">
        <v>130.142</v>
      </c>
      <c r="AE66" s="109">
        <v>297.05799999999999</v>
      </c>
      <c r="AF66" s="109">
        <v>376.75200000000001</v>
      </c>
      <c r="AG66" s="109">
        <v>636.42700000000002</v>
      </c>
      <c r="AH66" s="109">
        <v>636.42700000000002</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263">
        <v>46569</v>
      </c>
      <c r="B67" s="281">
        <v>86.42</v>
      </c>
      <c r="C67" s="271">
        <v>86.42</v>
      </c>
      <c r="D67" s="276">
        <v>86.42</v>
      </c>
      <c r="E67" s="108">
        <v>109.023</v>
      </c>
      <c r="F67" s="109">
        <v>169.54</v>
      </c>
      <c r="G67" s="109">
        <v>99.72</v>
      </c>
      <c r="H67" s="109">
        <v>214.256</v>
      </c>
      <c r="I67" s="109">
        <v>49.94</v>
      </c>
      <c r="J67" s="109">
        <v>57.639000000000003</v>
      </c>
      <c r="K67" s="109">
        <v>24.206</v>
      </c>
      <c r="L67" s="109">
        <v>56.555999999999997</v>
      </c>
      <c r="M67" s="109">
        <v>52.600999999999999</v>
      </c>
      <c r="N67" s="109">
        <v>111.65</v>
      </c>
      <c r="O67" s="109">
        <v>69.769000000000005</v>
      </c>
      <c r="P67" s="109">
        <v>63.253999999999998</v>
      </c>
      <c r="Q67" s="109">
        <v>207.078</v>
      </c>
      <c r="R67" s="109">
        <v>131.67400000000001</v>
      </c>
      <c r="S67" s="109">
        <v>70.364000000000004</v>
      </c>
      <c r="T67" s="109">
        <v>228.435</v>
      </c>
      <c r="U67" s="109">
        <v>27.484999999999999</v>
      </c>
      <c r="V67" s="109">
        <v>55.098999999999997</v>
      </c>
      <c r="W67" s="109">
        <v>100.82299999999999</v>
      </c>
      <c r="X67" s="109">
        <v>118.38200000000001</v>
      </c>
      <c r="Y67" s="109">
        <v>90.224999999999994</v>
      </c>
      <c r="Z67" s="109">
        <v>129.61699999999999</v>
      </c>
      <c r="AA67" s="109">
        <v>32.286999999999999</v>
      </c>
      <c r="AB67" s="109">
        <v>259.68599999999998</v>
      </c>
      <c r="AC67" s="109">
        <v>58.485999999999997</v>
      </c>
      <c r="AD67" s="109">
        <v>55.872</v>
      </c>
      <c r="AE67" s="109">
        <v>174.39699999999999</v>
      </c>
      <c r="AF67" s="109">
        <v>209.43799999999999</v>
      </c>
      <c r="AG67" s="109">
        <v>314.642</v>
      </c>
      <c r="AH67" s="109">
        <v>314.642</v>
      </c>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263">
        <v>46600</v>
      </c>
      <c r="B68" s="281">
        <v>55.63</v>
      </c>
      <c r="C68" s="271">
        <v>55.63</v>
      </c>
      <c r="D68" s="276">
        <v>55.63</v>
      </c>
      <c r="E68" s="108">
        <v>53.728999999999999</v>
      </c>
      <c r="F68" s="109">
        <v>82.186000000000007</v>
      </c>
      <c r="G68" s="109">
        <v>50.887</v>
      </c>
      <c r="H68" s="109">
        <v>89.272999999999996</v>
      </c>
      <c r="I68" s="109">
        <v>44.445999999999998</v>
      </c>
      <c r="J68" s="109">
        <v>51.773000000000003</v>
      </c>
      <c r="K68" s="109">
        <v>21.227</v>
      </c>
      <c r="L68" s="109">
        <v>41.676000000000002</v>
      </c>
      <c r="M68" s="109">
        <v>36.923000000000002</v>
      </c>
      <c r="N68" s="109">
        <v>57.649000000000001</v>
      </c>
      <c r="O68" s="109">
        <v>49.305999999999997</v>
      </c>
      <c r="P68" s="109">
        <v>46.286000000000001</v>
      </c>
      <c r="Q68" s="109">
        <v>77.216999999999999</v>
      </c>
      <c r="R68" s="109">
        <v>54.043999999999997</v>
      </c>
      <c r="S68" s="109">
        <v>49.533999999999999</v>
      </c>
      <c r="T68" s="109">
        <v>70.510000000000005</v>
      </c>
      <c r="U68" s="109">
        <v>28.260999999999999</v>
      </c>
      <c r="V68" s="109">
        <v>39.655999999999999</v>
      </c>
      <c r="W68" s="109">
        <v>56.42</v>
      </c>
      <c r="X68" s="109">
        <v>53.38</v>
      </c>
      <c r="Y68" s="109">
        <v>52.616</v>
      </c>
      <c r="Z68" s="109">
        <v>63.59</v>
      </c>
      <c r="AA68" s="109">
        <v>26.841000000000001</v>
      </c>
      <c r="AB68" s="109">
        <v>82.168999999999997</v>
      </c>
      <c r="AC68" s="109">
        <v>39.006999999999998</v>
      </c>
      <c r="AD68" s="109">
        <v>34.759</v>
      </c>
      <c r="AE68" s="109">
        <v>86.216999999999999</v>
      </c>
      <c r="AF68" s="109">
        <v>88.412999999999997</v>
      </c>
      <c r="AG68" s="109">
        <v>120.464</v>
      </c>
      <c r="AH68" s="109">
        <v>120.464</v>
      </c>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263">
        <v>46631</v>
      </c>
      <c r="B69" s="281">
        <v>35.31</v>
      </c>
      <c r="C69" s="271">
        <v>35.31</v>
      </c>
      <c r="D69" s="276">
        <v>35.31</v>
      </c>
      <c r="E69" s="108">
        <v>39.034999999999997</v>
      </c>
      <c r="F69" s="109">
        <v>55.128999999999998</v>
      </c>
      <c r="G69" s="109">
        <v>32.664000000000001</v>
      </c>
      <c r="H69" s="109">
        <v>47.128</v>
      </c>
      <c r="I69" s="109">
        <v>32.880000000000003</v>
      </c>
      <c r="J69" s="109">
        <v>30.353000000000002</v>
      </c>
      <c r="K69" s="109">
        <v>20.34</v>
      </c>
      <c r="L69" s="109">
        <v>54.203000000000003</v>
      </c>
      <c r="M69" s="109">
        <v>32.67</v>
      </c>
      <c r="N69" s="109">
        <v>36.801000000000002</v>
      </c>
      <c r="O69" s="109">
        <v>36.244999999999997</v>
      </c>
      <c r="P69" s="109">
        <v>39.728000000000002</v>
      </c>
      <c r="Q69" s="109">
        <v>43.584000000000003</v>
      </c>
      <c r="R69" s="109">
        <v>35.905999999999999</v>
      </c>
      <c r="S69" s="109">
        <v>28.648</v>
      </c>
      <c r="T69" s="109">
        <v>39.826999999999998</v>
      </c>
      <c r="U69" s="109">
        <v>23.126000000000001</v>
      </c>
      <c r="V69" s="109">
        <v>52.445</v>
      </c>
      <c r="W69" s="109">
        <v>50.295000000000002</v>
      </c>
      <c r="X69" s="109">
        <v>38.28</v>
      </c>
      <c r="Y69" s="109">
        <v>34.332999999999998</v>
      </c>
      <c r="Z69" s="109">
        <v>38.49</v>
      </c>
      <c r="AA69" s="109">
        <v>21.68</v>
      </c>
      <c r="AB69" s="109">
        <v>42.738</v>
      </c>
      <c r="AC69" s="109">
        <v>36.378999999999998</v>
      </c>
      <c r="AD69" s="109">
        <v>26.314</v>
      </c>
      <c r="AE69" s="109">
        <v>68.406000000000006</v>
      </c>
      <c r="AF69" s="109">
        <v>42.9</v>
      </c>
      <c r="AG69" s="109">
        <v>64.843000000000004</v>
      </c>
      <c r="AH69" s="109">
        <v>64.843000000000004</v>
      </c>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263"/>
      <c r="B70" s="281"/>
      <c r="C70" s="271"/>
      <c r="D70" s="276"/>
      <c r="E70" s="108"/>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263"/>
      <c r="B71" s="281"/>
      <c r="C71" s="271"/>
      <c r="D71" s="276"/>
      <c r="E71" s="11"/>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201"/>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201"/>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I73" s="126"/>
      <c r="AJ73" s="126"/>
      <c r="AK73" s="126"/>
      <c r="AL73" s="126"/>
      <c r="AM73" s="126"/>
      <c r="AN73" s="126"/>
      <c r="AO73" s="126"/>
      <c r="AP73" s="126"/>
      <c r="AQ73" s="126"/>
      <c r="AR73" s="126"/>
      <c r="AS73" s="126"/>
      <c r="AT73" s="126"/>
      <c r="AU73" s="126"/>
      <c r="AV73" s="126"/>
      <c r="AW73" s="126"/>
      <c r="AX73" s="126"/>
      <c r="AY73" s="126"/>
    </row>
    <row r="74" spans="1:1005" ht="15" x14ac:dyDescent="0.25">
      <c r="A74" s="201"/>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I74" s="126"/>
      <c r="AJ74" s="126"/>
      <c r="AK74" s="126"/>
      <c r="AL74" s="126"/>
      <c r="AM74" s="126"/>
      <c r="AN74" s="126"/>
      <c r="AO74" s="126"/>
      <c r="AP74" s="126"/>
      <c r="AQ74" s="126"/>
      <c r="AR74" s="126"/>
      <c r="AS74" s="126"/>
      <c r="AT74" s="126"/>
      <c r="AU74" s="126"/>
      <c r="AV74" s="126"/>
      <c r="AW74" s="126"/>
      <c r="AX74" s="126"/>
      <c r="AY74" s="126"/>
    </row>
    <row r="75" spans="1:1005" ht="15" x14ac:dyDescent="0.25">
      <c r="A75" s="201"/>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I75" s="126"/>
      <c r="AJ75" s="126"/>
      <c r="AK75" s="126"/>
      <c r="AL75" s="126"/>
      <c r="AM75" s="126"/>
      <c r="AN75" s="126"/>
      <c r="AO75" s="126"/>
      <c r="AP75" s="126"/>
      <c r="AQ75" s="126"/>
      <c r="AR75" s="126"/>
      <c r="AS75" s="126"/>
      <c r="AT75" s="126"/>
      <c r="AU75" s="126"/>
      <c r="AV75" s="126"/>
      <c r="AW75" s="126"/>
      <c r="AX75" s="126"/>
      <c r="AY75" s="126"/>
    </row>
    <row r="76" spans="1:1005" ht="15" x14ac:dyDescent="0.25">
      <c r="A76" s="201"/>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I76" s="126"/>
      <c r="AJ76" s="126"/>
      <c r="AK76" s="126"/>
      <c r="AL76" s="126"/>
      <c r="AM76" s="126"/>
      <c r="AN76" s="126"/>
      <c r="AO76" s="126"/>
      <c r="AP76" s="126"/>
      <c r="AQ76" s="126"/>
      <c r="AR76" s="126"/>
      <c r="AS76" s="126"/>
      <c r="AT76" s="126"/>
      <c r="AU76" s="126"/>
      <c r="AV76" s="126"/>
      <c r="AW76" s="126"/>
      <c r="AX76" s="126"/>
      <c r="AY76" s="126"/>
    </row>
    <row r="77" spans="1:1005" ht="15" x14ac:dyDescent="0.25">
      <c r="A77" s="201"/>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I77" s="126"/>
      <c r="AJ77" s="126"/>
      <c r="AK77" s="126"/>
      <c r="AL77" s="126"/>
      <c r="AM77" s="126"/>
      <c r="AN77" s="126"/>
      <c r="AO77" s="126"/>
      <c r="AP77" s="126"/>
      <c r="AQ77" s="126"/>
      <c r="AR77" s="126"/>
      <c r="AS77" s="126"/>
      <c r="AT77" s="126"/>
      <c r="AU77" s="126"/>
      <c r="AV77" s="126"/>
      <c r="AW77" s="126"/>
      <c r="AX77" s="126"/>
      <c r="AY77" s="126"/>
    </row>
    <row r="78" spans="1:1005" ht="15" x14ac:dyDescent="0.25">
      <c r="A78" s="201"/>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I78" s="126"/>
      <c r="AJ78" s="126"/>
      <c r="AK78" s="126"/>
      <c r="AL78" s="126"/>
      <c r="AM78" s="126"/>
      <c r="AN78" s="126"/>
      <c r="AO78" s="126"/>
      <c r="AP78" s="126"/>
      <c r="AQ78" s="126"/>
      <c r="AR78" s="126"/>
      <c r="AS78" s="126"/>
      <c r="AT78" s="126"/>
      <c r="AU78" s="126"/>
      <c r="AV78" s="126"/>
      <c r="AW78" s="126"/>
      <c r="AX78" s="126"/>
      <c r="AY78" s="126"/>
    </row>
    <row r="79" spans="1:1005" ht="15" x14ac:dyDescent="0.25">
      <c r="A79" s="201"/>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I79" s="126"/>
      <c r="AJ79" s="126"/>
      <c r="AK79" s="126"/>
      <c r="AL79" s="126"/>
      <c r="AM79" s="126"/>
      <c r="AN79" s="126"/>
      <c r="AO79" s="126"/>
      <c r="AP79" s="126"/>
      <c r="AQ79" s="126"/>
      <c r="AR79" s="126"/>
      <c r="AS79" s="126"/>
      <c r="AT79" s="126"/>
      <c r="AU79" s="126"/>
      <c r="AV79" s="126"/>
      <c r="AW79" s="126"/>
      <c r="AX79" s="126"/>
      <c r="AY79" s="126"/>
    </row>
    <row r="80" spans="1:1005" ht="15" x14ac:dyDescent="0.25">
      <c r="A80" s="201"/>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288"/>
      <c r="B81" s="289"/>
      <c r="C81" s="261"/>
      <c r="D81" s="27"/>
    </row>
    <row r="82" spans="1:4" ht="12.75" customHeight="1" x14ac:dyDescent="0.25">
      <c r="A82" s="288"/>
      <c r="B82" s="289"/>
      <c r="C82" s="261"/>
      <c r="D82" s="27"/>
    </row>
    <row r="83" spans="1:4" ht="12.75" customHeight="1" x14ac:dyDescent="0.25">
      <c r="A83" s="288"/>
      <c r="B83" s="289"/>
      <c r="C83" s="261"/>
      <c r="D83" s="27"/>
    </row>
    <row r="84" spans="1:4" ht="12.75" customHeight="1" x14ac:dyDescent="0.25">
      <c r="A84" s="288"/>
      <c r="B84" s="289"/>
      <c r="C84" s="261"/>
      <c r="D84" s="27"/>
    </row>
  </sheetData>
  <mergeCells count="1">
    <mergeCell ref="B1:AH1"/>
  </mergeCells>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4"/>
  <sheetViews>
    <sheetView topLeftCell="A64" workbookViewId="0">
      <selection activeCell="D4" sqref="D4"/>
    </sheetView>
  </sheetViews>
  <sheetFormatPr defaultColWidth="18.7109375" defaultRowHeight="12.75" customHeight="1" x14ac:dyDescent="0.25"/>
  <cols>
    <col min="1" max="1" width="7.5703125" style="162" customWidth="1"/>
    <col min="2" max="4" width="7.5703125" style="282" customWidth="1"/>
    <col min="5" max="30" width="8" style="2" customWidth="1"/>
    <col min="31" max="31" width="8.28515625" style="37" customWidth="1"/>
    <col min="32" max="34" width="8.85546875" style="2" customWidth="1"/>
    <col min="35" max="39" width="8.85546875" style="249" customWidth="1"/>
    <col min="40" max="54" width="8.85546875" style="2" customWidth="1"/>
    <col min="55" max="16384" width="18.7109375" style="2"/>
  </cols>
  <sheetData>
    <row r="1" spans="1:54" s="167" customFormat="1" ht="15" x14ac:dyDescent="0.25">
      <c r="A1" s="161"/>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325"/>
      <c r="AJ1" s="325"/>
      <c r="AK1" s="325"/>
      <c r="AL1" s="325"/>
      <c r="AM1" s="325"/>
      <c r="AN1" s="325"/>
      <c r="AO1" s="325"/>
      <c r="AP1" s="325"/>
      <c r="AQ1" s="325"/>
      <c r="AR1" s="325"/>
      <c r="AS1" s="325"/>
      <c r="AT1" s="325"/>
      <c r="AU1" s="325"/>
      <c r="AV1" s="325"/>
      <c r="AW1" s="325"/>
      <c r="AX1" s="325"/>
      <c r="AY1" s="325"/>
      <c r="AZ1" s="325"/>
      <c r="BA1" s="325"/>
      <c r="BB1" s="325"/>
    </row>
    <row r="2" spans="1:54" s="162" customFormat="1" ht="15" x14ac:dyDescent="0.25">
      <c r="A2" s="161"/>
      <c r="B2" s="150" t="s">
        <v>45</v>
      </c>
      <c r="C2" s="150" t="s">
        <v>46</v>
      </c>
      <c r="D2" s="150" t="s">
        <v>47</v>
      </c>
      <c r="E2" s="150">
        <v>1991</v>
      </c>
      <c r="F2" s="150">
        <v>1992</v>
      </c>
      <c r="G2" s="150">
        <v>1993</v>
      </c>
      <c r="H2" s="150">
        <v>1994</v>
      </c>
      <c r="I2" s="150">
        <v>1995</v>
      </c>
      <c r="J2" s="150">
        <v>1996</v>
      </c>
      <c r="K2" s="150">
        <v>1997</v>
      </c>
      <c r="L2" s="150">
        <v>1998</v>
      </c>
      <c r="M2" s="150">
        <v>1999</v>
      </c>
      <c r="N2" s="150">
        <v>2000</v>
      </c>
      <c r="O2" s="150">
        <v>2001</v>
      </c>
      <c r="P2" s="150">
        <v>2002</v>
      </c>
      <c r="Q2" s="150">
        <v>2003</v>
      </c>
      <c r="R2" s="150">
        <v>2004</v>
      </c>
      <c r="S2" s="150">
        <v>2005</v>
      </c>
      <c r="T2" s="150">
        <v>2006</v>
      </c>
      <c r="U2" s="150">
        <v>2007</v>
      </c>
      <c r="V2" s="150">
        <v>2008</v>
      </c>
      <c r="W2" s="150">
        <v>2009</v>
      </c>
      <c r="X2" s="150">
        <v>2010</v>
      </c>
      <c r="Y2" s="150">
        <v>2011</v>
      </c>
      <c r="Z2" s="150">
        <v>2012</v>
      </c>
      <c r="AA2" s="150">
        <v>2013</v>
      </c>
      <c r="AB2" s="150">
        <v>2014</v>
      </c>
      <c r="AC2" s="150">
        <v>2015</v>
      </c>
      <c r="AD2" s="150">
        <v>2016</v>
      </c>
      <c r="AE2" s="168">
        <v>2017</v>
      </c>
      <c r="AF2" s="150">
        <v>2018</v>
      </c>
      <c r="AG2" s="150">
        <v>2019</v>
      </c>
      <c r="AH2" s="150">
        <v>2020</v>
      </c>
    </row>
    <row r="3" spans="1:54" s="162" customFormat="1" ht="15" x14ac:dyDescent="0.25">
      <c r="A3" s="163"/>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row>
    <row r="4" spans="1:54" s="171" customFormat="1" ht="15" x14ac:dyDescent="0.25">
      <c r="A4" s="164">
        <v>44652</v>
      </c>
      <c r="B4" s="277">
        <v>61.2</v>
      </c>
      <c r="C4" s="278">
        <v>106.8</v>
      </c>
      <c r="D4" s="273">
        <v>75</v>
      </c>
      <c r="E4" s="169">
        <v>63.472999999999999</v>
      </c>
      <c r="F4" s="169">
        <v>107.28</v>
      </c>
      <c r="G4" s="169">
        <v>59.222000000000001</v>
      </c>
      <c r="H4" s="169">
        <v>93.117000000000004</v>
      </c>
      <c r="I4" s="169">
        <v>55.752000000000002</v>
      </c>
      <c r="J4" s="169">
        <v>79.59</v>
      </c>
      <c r="K4" s="169">
        <v>62.731000000000002</v>
      </c>
      <c r="L4" s="169">
        <v>58.759</v>
      </c>
      <c r="M4" s="169">
        <v>62.447000000000003</v>
      </c>
      <c r="N4" s="169">
        <v>95.49</v>
      </c>
      <c r="O4" s="169">
        <v>91.055999999999997</v>
      </c>
      <c r="P4" s="169">
        <v>91.462000000000003</v>
      </c>
      <c r="Q4" s="169">
        <v>74.081999999999994</v>
      </c>
      <c r="R4" s="169">
        <v>110.739</v>
      </c>
      <c r="S4" s="169">
        <v>77.167000000000002</v>
      </c>
      <c r="T4" s="169">
        <v>96.85</v>
      </c>
      <c r="U4" s="169">
        <v>84.180999999999997</v>
      </c>
      <c r="V4" s="169">
        <v>51.091999999999999</v>
      </c>
      <c r="W4" s="169">
        <v>67.888000000000005</v>
      </c>
      <c r="X4" s="169">
        <v>74.168999999999997</v>
      </c>
      <c r="Y4" s="169">
        <v>73.367000000000004</v>
      </c>
      <c r="Z4" s="169">
        <v>112.096</v>
      </c>
      <c r="AA4" s="169">
        <v>62.646000000000001</v>
      </c>
      <c r="AB4" s="169">
        <v>67.695999999999998</v>
      </c>
      <c r="AC4" s="169">
        <v>67.328000000000003</v>
      </c>
      <c r="AD4" s="169">
        <v>76.08</v>
      </c>
      <c r="AE4" s="169">
        <v>82.933000000000007</v>
      </c>
      <c r="AF4" s="169">
        <v>86.212000000000003</v>
      </c>
      <c r="AG4" s="169">
        <v>75.831000000000003</v>
      </c>
      <c r="AH4" s="170">
        <v>64.525999999999996</v>
      </c>
      <c r="AI4" s="167"/>
      <c r="AJ4" s="167"/>
      <c r="AK4" s="167"/>
      <c r="AL4" s="167"/>
      <c r="AM4" s="167"/>
    </row>
    <row r="5" spans="1:54" ht="15" x14ac:dyDescent="0.25">
      <c r="A5" s="164">
        <v>44682</v>
      </c>
      <c r="B5" s="279">
        <v>179.52</v>
      </c>
      <c r="C5" s="269">
        <v>313.27999999999997</v>
      </c>
      <c r="D5" s="274">
        <v>220</v>
      </c>
      <c r="E5" s="108">
        <v>140.768</v>
      </c>
      <c r="F5" s="108">
        <v>280.70400000000001</v>
      </c>
      <c r="G5" s="108">
        <v>216.24600000000001</v>
      </c>
      <c r="H5" s="108">
        <v>259.40300000000002</v>
      </c>
      <c r="I5" s="108">
        <v>195.244</v>
      </c>
      <c r="J5" s="108">
        <v>254.54900000000001</v>
      </c>
      <c r="K5" s="108">
        <v>237.40100000000001</v>
      </c>
      <c r="L5" s="108">
        <v>176.63399999999999</v>
      </c>
      <c r="M5" s="108">
        <v>256.7</v>
      </c>
      <c r="N5" s="108">
        <v>258.072</v>
      </c>
      <c r="O5" s="108">
        <v>333.52499999999998</v>
      </c>
      <c r="P5" s="108">
        <v>163.172</v>
      </c>
      <c r="Q5" s="108">
        <v>208.76499999999999</v>
      </c>
      <c r="R5" s="108">
        <v>285.78399999999999</v>
      </c>
      <c r="S5" s="108">
        <v>237.71899999999999</v>
      </c>
      <c r="T5" s="108">
        <v>218.74700000000001</v>
      </c>
      <c r="U5" s="108">
        <v>273.74200000000002</v>
      </c>
      <c r="V5" s="108">
        <v>151.03899999999999</v>
      </c>
      <c r="W5" s="108">
        <v>310.23099999999999</v>
      </c>
      <c r="X5" s="108">
        <v>151.77600000000001</v>
      </c>
      <c r="Y5" s="108">
        <v>171.28399999999999</v>
      </c>
      <c r="Z5" s="108">
        <v>234.74199999999999</v>
      </c>
      <c r="AA5" s="108">
        <v>221.25299999999999</v>
      </c>
      <c r="AB5" s="108">
        <v>188.96</v>
      </c>
      <c r="AC5" s="108">
        <v>169.279</v>
      </c>
      <c r="AD5" s="108">
        <v>199.327</v>
      </c>
      <c r="AE5" s="108">
        <v>199.44800000000001</v>
      </c>
      <c r="AF5" s="108">
        <v>288.69</v>
      </c>
      <c r="AG5" s="108">
        <v>180.36699999999999</v>
      </c>
      <c r="AH5" s="110">
        <v>238.732</v>
      </c>
      <c r="AN5" s="130"/>
      <c r="AO5" s="130"/>
      <c r="AP5" s="130"/>
      <c r="AQ5" s="130"/>
      <c r="AR5" s="130"/>
      <c r="AS5" s="130"/>
      <c r="AT5" s="130"/>
      <c r="AU5" s="130"/>
      <c r="AV5" s="130"/>
      <c r="AW5" s="130"/>
      <c r="AX5" s="130"/>
      <c r="AY5" s="130"/>
    </row>
    <row r="6" spans="1:54" ht="15" x14ac:dyDescent="0.25">
      <c r="A6" s="164">
        <v>44713</v>
      </c>
      <c r="B6" s="279">
        <v>208.08</v>
      </c>
      <c r="C6" s="269">
        <v>363.12</v>
      </c>
      <c r="D6" s="274">
        <v>255</v>
      </c>
      <c r="E6" s="108">
        <v>279.09800000000001</v>
      </c>
      <c r="F6" s="108">
        <v>191.40199999999999</v>
      </c>
      <c r="G6" s="108">
        <v>288.858</v>
      </c>
      <c r="H6" s="108">
        <v>259.26</v>
      </c>
      <c r="I6" s="108">
        <v>461.70100000000002</v>
      </c>
      <c r="J6" s="108">
        <v>186.97800000000001</v>
      </c>
      <c r="K6" s="108">
        <v>355.87900000000002</v>
      </c>
      <c r="L6" s="108">
        <v>210.17599999999999</v>
      </c>
      <c r="M6" s="108">
        <v>405.24299999999999</v>
      </c>
      <c r="N6" s="108">
        <v>162.08699999999999</v>
      </c>
      <c r="O6" s="108">
        <v>219.55099999999999</v>
      </c>
      <c r="P6" s="108">
        <v>149.95699999999999</v>
      </c>
      <c r="Q6" s="108">
        <v>252.52799999999999</v>
      </c>
      <c r="R6" s="108">
        <v>205.761</v>
      </c>
      <c r="S6" s="108">
        <v>215.88399999999999</v>
      </c>
      <c r="T6" s="108">
        <v>165.357</v>
      </c>
      <c r="U6" s="108">
        <v>235.94200000000001</v>
      </c>
      <c r="V6" s="108">
        <v>292.20600000000002</v>
      </c>
      <c r="W6" s="108">
        <v>234.553</v>
      </c>
      <c r="X6" s="108">
        <v>309.774</v>
      </c>
      <c r="Y6" s="108">
        <v>371.87599999999998</v>
      </c>
      <c r="Z6" s="108">
        <v>118.583</v>
      </c>
      <c r="AA6" s="108">
        <v>288.76900000000001</v>
      </c>
      <c r="AB6" s="108">
        <v>271.47500000000002</v>
      </c>
      <c r="AC6" s="108">
        <v>443.18200000000002</v>
      </c>
      <c r="AD6" s="108">
        <v>320.57499999999999</v>
      </c>
      <c r="AE6" s="108">
        <v>257.47199999999998</v>
      </c>
      <c r="AF6" s="108">
        <v>165.929</v>
      </c>
      <c r="AG6" s="108">
        <v>320.88600000000002</v>
      </c>
      <c r="AH6" s="110">
        <v>198.101</v>
      </c>
      <c r="AN6" s="130"/>
      <c r="AO6" s="130"/>
      <c r="AP6" s="130"/>
      <c r="AQ6" s="130"/>
      <c r="AR6" s="130"/>
      <c r="AS6" s="130"/>
      <c r="AT6" s="130"/>
      <c r="AU6" s="130"/>
      <c r="AV6" s="130"/>
      <c r="AW6" s="130"/>
      <c r="AX6" s="130"/>
      <c r="AY6" s="130"/>
    </row>
    <row r="7" spans="1:54" ht="15" x14ac:dyDescent="0.25">
      <c r="A7" s="164">
        <v>44743</v>
      </c>
      <c r="B7" s="279">
        <v>61.2</v>
      </c>
      <c r="C7" s="269">
        <v>106.8</v>
      </c>
      <c r="D7" s="274">
        <v>75</v>
      </c>
      <c r="E7" s="108">
        <v>110.874</v>
      </c>
      <c r="F7" s="108">
        <v>72.361999999999995</v>
      </c>
      <c r="G7" s="108">
        <v>105.18</v>
      </c>
      <c r="H7" s="108">
        <v>65.930000000000007</v>
      </c>
      <c r="I7" s="108">
        <v>302.88600000000002</v>
      </c>
      <c r="J7" s="108">
        <v>61.718000000000004</v>
      </c>
      <c r="K7" s="108">
        <v>99.992999999999995</v>
      </c>
      <c r="L7" s="108">
        <v>91.784000000000006</v>
      </c>
      <c r="M7" s="108">
        <v>231.786</v>
      </c>
      <c r="N7" s="108">
        <v>47.582999999999998</v>
      </c>
      <c r="O7" s="108">
        <v>61.523000000000003</v>
      </c>
      <c r="P7" s="108">
        <v>42.558999999999997</v>
      </c>
      <c r="Q7" s="108">
        <v>61.298000000000002</v>
      </c>
      <c r="R7" s="108">
        <v>68.207999999999998</v>
      </c>
      <c r="S7" s="108">
        <v>74.340999999999994</v>
      </c>
      <c r="T7" s="108">
        <v>59.22</v>
      </c>
      <c r="U7" s="108">
        <v>76.097999999999999</v>
      </c>
      <c r="V7" s="108">
        <v>106.432</v>
      </c>
      <c r="W7" s="108">
        <v>100.601</v>
      </c>
      <c r="X7" s="108">
        <v>75.659000000000006</v>
      </c>
      <c r="Y7" s="108">
        <v>155.351</v>
      </c>
      <c r="Z7" s="108">
        <v>40.543999999999997</v>
      </c>
      <c r="AA7" s="108">
        <v>87.822999999999993</v>
      </c>
      <c r="AB7" s="108">
        <v>69.488</v>
      </c>
      <c r="AC7" s="108">
        <v>155.56</v>
      </c>
      <c r="AD7" s="108">
        <v>87.254999999999995</v>
      </c>
      <c r="AE7" s="108">
        <v>73.328000000000003</v>
      </c>
      <c r="AF7" s="108">
        <v>47.905999999999999</v>
      </c>
      <c r="AG7" s="108">
        <v>142.86799999999999</v>
      </c>
      <c r="AH7" s="110">
        <v>54.433</v>
      </c>
      <c r="AN7" s="130"/>
      <c r="AO7" s="130"/>
      <c r="AP7" s="130"/>
      <c r="AQ7" s="130"/>
      <c r="AR7" s="130"/>
      <c r="AS7" s="130"/>
      <c r="AT7" s="130"/>
      <c r="AU7" s="130"/>
      <c r="AV7" s="130"/>
      <c r="AW7" s="130"/>
      <c r="AX7" s="130"/>
      <c r="AY7" s="130"/>
    </row>
    <row r="8" spans="1:54" ht="15" x14ac:dyDescent="0.25">
      <c r="A8" s="164">
        <v>44774</v>
      </c>
      <c r="B8" s="279">
        <v>47.24</v>
      </c>
      <c r="C8" s="269">
        <v>73.31</v>
      </c>
      <c r="D8" s="274">
        <v>56</v>
      </c>
      <c r="E8" s="108">
        <v>59.728000000000002</v>
      </c>
      <c r="F8" s="108">
        <v>66.281000000000006</v>
      </c>
      <c r="G8" s="108">
        <v>55.932000000000002</v>
      </c>
      <c r="H8" s="108">
        <v>49.536999999999999</v>
      </c>
      <c r="I8" s="108">
        <v>106.381</v>
      </c>
      <c r="J8" s="108">
        <v>43.573</v>
      </c>
      <c r="K8" s="108">
        <v>68.995000000000005</v>
      </c>
      <c r="L8" s="108">
        <v>52.854999999999997</v>
      </c>
      <c r="M8" s="108">
        <v>110.741</v>
      </c>
      <c r="N8" s="108">
        <v>49.426000000000002</v>
      </c>
      <c r="O8" s="108">
        <v>63.969000000000001</v>
      </c>
      <c r="P8" s="108">
        <v>37.33</v>
      </c>
      <c r="Q8" s="108">
        <v>51.320999999999998</v>
      </c>
      <c r="R8" s="108">
        <v>49.764000000000003</v>
      </c>
      <c r="S8" s="108">
        <v>55.741</v>
      </c>
      <c r="T8" s="108">
        <v>53.853000000000002</v>
      </c>
      <c r="U8" s="108">
        <v>60.63</v>
      </c>
      <c r="V8" s="108">
        <v>59.521000000000001</v>
      </c>
      <c r="W8" s="108">
        <v>54.137</v>
      </c>
      <c r="X8" s="108">
        <v>60.177999999999997</v>
      </c>
      <c r="Y8" s="108">
        <v>65.516000000000005</v>
      </c>
      <c r="Z8" s="108">
        <v>40.497</v>
      </c>
      <c r="AA8" s="108">
        <v>64.037000000000006</v>
      </c>
      <c r="AB8" s="108">
        <v>56.067999999999998</v>
      </c>
      <c r="AC8" s="108">
        <v>69.335999999999999</v>
      </c>
      <c r="AD8" s="108">
        <v>59.64</v>
      </c>
      <c r="AE8" s="108">
        <v>54.161000000000001</v>
      </c>
      <c r="AF8" s="108">
        <v>40.634999999999998</v>
      </c>
      <c r="AG8" s="108">
        <v>64.744</v>
      </c>
      <c r="AH8" s="110">
        <v>43.561</v>
      </c>
      <c r="AN8" s="130"/>
      <c r="AO8" s="130"/>
      <c r="AP8" s="130"/>
      <c r="AQ8" s="130"/>
      <c r="AR8" s="130"/>
      <c r="AS8" s="130"/>
      <c r="AT8" s="130"/>
      <c r="AU8" s="130"/>
      <c r="AV8" s="130"/>
      <c r="AW8" s="130"/>
      <c r="AX8" s="130"/>
      <c r="AY8" s="130"/>
    </row>
    <row r="9" spans="1:54" ht="15" x14ac:dyDescent="0.25">
      <c r="A9" s="164">
        <v>44805</v>
      </c>
      <c r="B9" s="279">
        <v>34.1</v>
      </c>
      <c r="C9" s="269">
        <v>47.39</v>
      </c>
      <c r="D9" s="274">
        <v>38</v>
      </c>
      <c r="E9" s="108">
        <v>35.523000000000003</v>
      </c>
      <c r="F9" s="108">
        <v>44.473999999999997</v>
      </c>
      <c r="G9" s="108">
        <v>41.222000000000001</v>
      </c>
      <c r="H9" s="108">
        <v>38.387</v>
      </c>
      <c r="I9" s="108">
        <v>55.817</v>
      </c>
      <c r="J9" s="108">
        <v>32.264000000000003</v>
      </c>
      <c r="K9" s="108">
        <v>50.960999999999999</v>
      </c>
      <c r="L9" s="108">
        <v>32.084000000000003</v>
      </c>
      <c r="M9" s="108">
        <v>55.673000000000002</v>
      </c>
      <c r="N9" s="108">
        <v>34.685000000000002</v>
      </c>
      <c r="O9" s="108">
        <v>36.220999999999997</v>
      </c>
      <c r="P9" s="108">
        <v>30.785</v>
      </c>
      <c r="Q9" s="108">
        <v>68.287999999999997</v>
      </c>
      <c r="R9" s="108">
        <v>44.241</v>
      </c>
      <c r="S9" s="108">
        <v>35.549999999999997</v>
      </c>
      <c r="T9" s="108">
        <v>38.021000000000001</v>
      </c>
      <c r="U9" s="108">
        <v>51.637999999999998</v>
      </c>
      <c r="V9" s="108">
        <v>34.892000000000003</v>
      </c>
      <c r="W9" s="108">
        <v>35.207999999999998</v>
      </c>
      <c r="X9" s="108">
        <v>32.837000000000003</v>
      </c>
      <c r="Y9" s="108">
        <v>37.978999999999999</v>
      </c>
      <c r="Z9" s="108">
        <v>29.300999999999998</v>
      </c>
      <c r="AA9" s="108">
        <v>73.429000000000002</v>
      </c>
      <c r="AB9" s="108">
        <v>51.292999999999999</v>
      </c>
      <c r="AC9" s="108">
        <v>45.292999999999999</v>
      </c>
      <c r="AD9" s="108">
        <v>38.143999999999998</v>
      </c>
      <c r="AE9" s="108">
        <v>32.36</v>
      </c>
      <c r="AF9" s="108">
        <v>29.148</v>
      </c>
      <c r="AG9" s="108">
        <v>35.991999999999997</v>
      </c>
      <c r="AH9" s="110">
        <v>38.548000000000002</v>
      </c>
      <c r="AN9" s="130"/>
      <c r="AO9" s="130"/>
      <c r="AP9" s="130"/>
      <c r="AQ9" s="130"/>
      <c r="AR9" s="130"/>
      <c r="AS9" s="130"/>
      <c r="AT9" s="130"/>
      <c r="AU9" s="130"/>
      <c r="AV9" s="130"/>
      <c r="AW9" s="130"/>
      <c r="AX9" s="130"/>
      <c r="AY9" s="130"/>
    </row>
    <row r="10" spans="1:54" ht="15" x14ac:dyDescent="0.25">
      <c r="A10" s="164">
        <v>44835</v>
      </c>
      <c r="B10" s="279">
        <v>38.229999999999997</v>
      </c>
      <c r="C10" s="269">
        <v>47.85</v>
      </c>
      <c r="D10" s="274">
        <v>40.700000000000003</v>
      </c>
      <c r="E10" s="108">
        <v>31.280999999999999</v>
      </c>
      <c r="F10" s="108">
        <v>33.340000000000003</v>
      </c>
      <c r="G10" s="108">
        <v>40.665999999999997</v>
      </c>
      <c r="H10" s="108">
        <v>50.636000000000003</v>
      </c>
      <c r="I10" s="108">
        <v>60.441000000000003</v>
      </c>
      <c r="J10" s="108">
        <v>48.930999999999997</v>
      </c>
      <c r="K10" s="108">
        <v>60.975999999999999</v>
      </c>
      <c r="L10" s="108">
        <v>48.06</v>
      </c>
      <c r="M10" s="108">
        <v>44.837000000000003</v>
      </c>
      <c r="N10" s="108">
        <v>34.082000000000001</v>
      </c>
      <c r="O10" s="108">
        <v>35.435000000000002</v>
      </c>
      <c r="P10" s="108">
        <v>46.161999999999999</v>
      </c>
      <c r="Q10" s="108">
        <v>41.807000000000002</v>
      </c>
      <c r="R10" s="108">
        <v>43.448999999999998</v>
      </c>
      <c r="S10" s="108">
        <v>55.625999999999998</v>
      </c>
      <c r="T10" s="108">
        <v>78.391000000000005</v>
      </c>
      <c r="U10" s="108">
        <v>57.826999999999998</v>
      </c>
      <c r="V10" s="108">
        <v>35.006999999999998</v>
      </c>
      <c r="W10" s="108">
        <v>40.131999999999998</v>
      </c>
      <c r="X10" s="108">
        <v>35.976999999999997</v>
      </c>
      <c r="Y10" s="108">
        <v>41.957999999999998</v>
      </c>
      <c r="Z10" s="108">
        <v>28.53</v>
      </c>
      <c r="AA10" s="108">
        <v>70.42</v>
      </c>
      <c r="AB10" s="108">
        <v>67.144000000000005</v>
      </c>
      <c r="AC10" s="108">
        <v>40.210999999999999</v>
      </c>
      <c r="AD10" s="108">
        <v>34.594999999999999</v>
      </c>
      <c r="AE10" s="108">
        <v>36.734999999999999</v>
      </c>
      <c r="AF10" s="108">
        <v>33.281999999999996</v>
      </c>
      <c r="AG10" s="108">
        <v>34.014000000000003</v>
      </c>
      <c r="AH10" s="110">
        <v>32.475000000000001</v>
      </c>
      <c r="AN10" s="130"/>
      <c r="AO10" s="130"/>
      <c r="AP10" s="130"/>
      <c r="AQ10" s="130"/>
      <c r="AR10" s="130"/>
      <c r="AS10" s="130"/>
      <c r="AT10" s="130"/>
      <c r="AU10" s="130"/>
      <c r="AV10" s="130"/>
      <c r="AW10" s="130"/>
      <c r="AX10" s="130"/>
      <c r="AY10" s="130"/>
    </row>
    <row r="11" spans="1:54" ht="15" x14ac:dyDescent="0.25">
      <c r="A11" s="164">
        <v>44866</v>
      </c>
      <c r="B11" s="279">
        <v>34.840000000000003</v>
      </c>
      <c r="C11" s="269">
        <v>37.840000000000003</v>
      </c>
      <c r="D11" s="274">
        <v>35.5</v>
      </c>
      <c r="E11" s="108">
        <v>31.245000000000001</v>
      </c>
      <c r="F11" s="108">
        <v>29.518999999999998</v>
      </c>
      <c r="G11" s="108">
        <v>33.670999999999999</v>
      </c>
      <c r="H11" s="108">
        <v>39.404000000000003</v>
      </c>
      <c r="I11" s="108">
        <v>44.530999999999999</v>
      </c>
      <c r="J11" s="108">
        <v>39.363999999999997</v>
      </c>
      <c r="K11" s="108">
        <v>44.79</v>
      </c>
      <c r="L11" s="108">
        <v>41.026000000000003</v>
      </c>
      <c r="M11" s="108">
        <v>36.518000000000001</v>
      </c>
      <c r="N11" s="108">
        <v>30.81</v>
      </c>
      <c r="O11" s="108">
        <v>34.816000000000003</v>
      </c>
      <c r="P11" s="108">
        <v>30.251999999999999</v>
      </c>
      <c r="Q11" s="108">
        <v>31.324999999999999</v>
      </c>
      <c r="R11" s="108">
        <v>39.564999999999998</v>
      </c>
      <c r="S11" s="108">
        <v>43.716000000000001</v>
      </c>
      <c r="T11" s="108">
        <v>52.343000000000004</v>
      </c>
      <c r="U11" s="108">
        <v>46.067</v>
      </c>
      <c r="V11" s="108">
        <v>31.613</v>
      </c>
      <c r="W11" s="108">
        <v>37.436</v>
      </c>
      <c r="X11" s="108">
        <v>37.268000000000001</v>
      </c>
      <c r="Y11" s="108">
        <v>35.243000000000002</v>
      </c>
      <c r="Z11" s="108">
        <v>25.201000000000001</v>
      </c>
      <c r="AA11" s="108">
        <v>45.72</v>
      </c>
      <c r="AB11" s="108">
        <v>40.006999999999998</v>
      </c>
      <c r="AC11" s="108">
        <v>37.097000000000001</v>
      </c>
      <c r="AD11" s="108">
        <v>30.315000000000001</v>
      </c>
      <c r="AE11" s="108">
        <v>32.363999999999997</v>
      </c>
      <c r="AF11" s="108">
        <v>32.031999999999996</v>
      </c>
      <c r="AG11" s="108">
        <v>31.039000000000001</v>
      </c>
      <c r="AH11" s="110">
        <v>30.614999999999998</v>
      </c>
      <c r="AN11" s="130"/>
      <c r="AO11" s="130"/>
      <c r="AP11" s="130"/>
      <c r="AQ11" s="130"/>
      <c r="AR11" s="130"/>
      <c r="AS11" s="130"/>
      <c r="AT11" s="130"/>
      <c r="AU11" s="130"/>
      <c r="AV11" s="130"/>
      <c r="AW11" s="130"/>
      <c r="AX11" s="130"/>
      <c r="AY11" s="130"/>
    </row>
    <row r="12" spans="1:54" ht="15" x14ac:dyDescent="0.25">
      <c r="A12" s="164">
        <v>44896</v>
      </c>
      <c r="B12" s="279">
        <v>31.27</v>
      </c>
      <c r="C12" s="269">
        <v>32.19</v>
      </c>
      <c r="D12" s="274">
        <v>32.21</v>
      </c>
      <c r="E12" s="108">
        <v>28.452000000000002</v>
      </c>
      <c r="F12" s="108">
        <v>26.523</v>
      </c>
      <c r="G12" s="108">
        <v>28.306000000000001</v>
      </c>
      <c r="H12" s="108">
        <v>30.899000000000001</v>
      </c>
      <c r="I12" s="108">
        <v>41.293999999999997</v>
      </c>
      <c r="J12" s="108">
        <v>31.547999999999998</v>
      </c>
      <c r="K12" s="108">
        <v>33.72</v>
      </c>
      <c r="L12" s="108">
        <v>36.218000000000004</v>
      </c>
      <c r="M12" s="108">
        <v>32.529000000000003</v>
      </c>
      <c r="N12" s="108">
        <v>26.297999999999998</v>
      </c>
      <c r="O12" s="108">
        <v>28.64</v>
      </c>
      <c r="P12" s="108">
        <v>25.616</v>
      </c>
      <c r="Q12" s="108">
        <v>28.597000000000001</v>
      </c>
      <c r="R12" s="108">
        <v>31.044</v>
      </c>
      <c r="S12" s="108">
        <v>31.224</v>
      </c>
      <c r="T12" s="108">
        <v>35.497999999999998</v>
      </c>
      <c r="U12" s="108">
        <v>32.238999999999997</v>
      </c>
      <c r="V12" s="108">
        <v>27.786999999999999</v>
      </c>
      <c r="W12" s="108">
        <v>29.869</v>
      </c>
      <c r="X12" s="108">
        <v>31.018999999999998</v>
      </c>
      <c r="Y12" s="108">
        <v>30.536000000000001</v>
      </c>
      <c r="Z12" s="108">
        <v>22.914000000000001</v>
      </c>
      <c r="AA12" s="108">
        <v>34.466999999999999</v>
      </c>
      <c r="AB12" s="108">
        <v>32.287999999999997</v>
      </c>
      <c r="AC12" s="108">
        <v>32.613999999999997</v>
      </c>
      <c r="AD12" s="108">
        <v>28.23</v>
      </c>
      <c r="AE12" s="108">
        <v>30.170999999999999</v>
      </c>
      <c r="AF12" s="108">
        <v>25.991</v>
      </c>
      <c r="AG12" s="108">
        <v>29.067</v>
      </c>
      <c r="AH12" s="110">
        <v>28.96</v>
      </c>
      <c r="AN12" s="130"/>
      <c r="AO12" s="130"/>
      <c r="AP12" s="130"/>
      <c r="AQ12" s="130"/>
      <c r="AR12" s="130"/>
      <c r="AS12" s="130"/>
      <c r="AT12" s="130"/>
      <c r="AU12" s="130"/>
      <c r="AV12" s="130"/>
      <c r="AW12" s="130"/>
      <c r="AX12" s="130"/>
      <c r="AY12" s="130"/>
    </row>
    <row r="13" spans="1:54" ht="15" x14ac:dyDescent="0.25">
      <c r="A13" s="164">
        <v>44927</v>
      </c>
      <c r="B13" s="279">
        <v>30.05</v>
      </c>
      <c r="C13" s="269">
        <v>30.48</v>
      </c>
      <c r="D13" s="274">
        <v>30.7</v>
      </c>
      <c r="E13" s="108">
        <v>25.405000000000001</v>
      </c>
      <c r="F13" s="108">
        <v>24.826000000000001</v>
      </c>
      <c r="G13" s="108">
        <v>25.888000000000002</v>
      </c>
      <c r="H13" s="108">
        <v>27.867000000000001</v>
      </c>
      <c r="I13" s="108">
        <v>34.692</v>
      </c>
      <c r="J13" s="108">
        <v>27.004999999999999</v>
      </c>
      <c r="K13" s="108">
        <v>29.997</v>
      </c>
      <c r="L13" s="108">
        <v>31.030999999999999</v>
      </c>
      <c r="M13" s="108">
        <v>32.399000000000001</v>
      </c>
      <c r="N13" s="108">
        <v>24.216000000000001</v>
      </c>
      <c r="O13" s="108">
        <v>25.192</v>
      </c>
      <c r="P13" s="108">
        <v>23.87</v>
      </c>
      <c r="Q13" s="108">
        <v>25.581</v>
      </c>
      <c r="R13" s="108">
        <v>30.055</v>
      </c>
      <c r="S13" s="108">
        <v>26.797999999999998</v>
      </c>
      <c r="T13" s="108">
        <v>29.797000000000001</v>
      </c>
      <c r="U13" s="108">
        <v>26.683</v>
      </c>
      <c r="V13" s="108">
        <v>25.161000000000001</v>
      </c>
      <c r="W13" s="108">
        <v>26.334</v>
      </c>
      <c r="X13" s="108">
        <v>28.233000000000001</v>
      </c>
      <c r="Y13" s="108">
        <v>29.253</v>
      </c>
      <c r="Z13" s="108">
        <v>21.158999999999999</v>
      </c>
      <c r="AA13" s="108">
        <v>29.978000000000002</v>
      </c>
      <c r="AB13" s="108">
        <v>28.024000000000001</v>
      </c>
      <c r="AC13" s="108">
        <v>29.652999999999999</v>
      </c>
      <c r="AD13" s="108">
        <v>26.481000000000002</v>
      </c>
      <c r="AE13" s="108">
        <v>26.33</v>
      </c>
      <c r="AF13" s="108">
        <v>23.760999999999999</v>
      </c>
      <c r="AG13" s="108">
        <v>26.524000000000001</v>
      </c>
      <c r="AH13" s="110">
        <v>27.17</v>
      </c>
      <c r="AN13" s="130"/>
      <c r="AO13" s="130"/>
      <c r="AP13" s="130"/>
      <c r="AQ13" s="130"/>
      <c r="AR13" s="130"/>
      <c r="AS13" s="130"/>
      <c r="AT13" s="130"/>
      <c r="AU13" s="130"/>
      <c r="AV13" s="130"/>
      <c r="AW13" s="130"/>
      <c r="AX13" s="130"/>
      <c r="AY13" s="130"/>
    </row>
    <row r="14" spans="1:54" ht="15" x14ac:dyDescent="0.25">
      <c r="A14" s="164">
        <v>44958</v>
      </c>
      <c r="B14" s="279">
        <v>28.37</v>
      </c>
      <c r="C14" s="269">
        <v>28.5</v>
      </c>
      <c r="D14" s="274">
        <v>28.77</v>
      </c>
      <c r="E14" s="108">
        <v>23.39</v>
      </c>
      <c r="F14" s="108">
        <v>22.709</v>
      </c>
      <c r="G14" s="108">
        <v>21.902999999999999</v>
      </c>
      <c r="H14" s="108">
        <v>29.998000000000001</v>
      </c>
      <c r="I14" s="108">
        <v>34.034999999999997</v>
      </c>
      <c r="J14" s="108">
        <v>21.873999999999999</v>
      </c>
      <c r="K14" s="108">
        <v>25.867999999999999</v>
      </c>
      <c r="L14" s="108">
        <v>30.16</v>
      </c>
      <c r="M14" s="108">
        <v>32.149000000000001</v>
      </c>
      <c r="N14" s="108">
        <v>23.113</v>
      </c>
      <c r="O14" s="108">
        <v>21.234999999999999</v>
      </c>
      <c r="P14" s="108">
        <v>26.401</v>
      </c>
      <c r="Q14" s="108">
        <v>21.783000000000001</v>
      </c>
      <c r="R14" s="108">
        <v>26.173999999999999</v>
      </c>
      <c r="S14" s="108">
        <v>21.89</v>
      </c>
      <c r="T14" s="108">
        <v>29.494</v>
      </c>
      <c r="U14" s="108">
        <v>21.6</v>
      </c>
      <c r="V14" s="108">
        <v>22.536999999999999</v>
      </c>
      <c r="W14" s="108">
        <v>21.783000000000001</v>
      </c>
      <c r="X14" s="108">
        <v>23.274999999999999</v>
      </c>
      <c r="Y14" s="108">
        <v>24.321999999999999</v>
      </c>
      <c r="Z14" s="108">
        <v>18.454999999999998</v>
      </c>
      <c r="AA14" s="108">
        <v>29.859000000000002</v>
      </c>
      <c r="AB14" s="108">
        <v>33.665999999999997</v>
      </c>
      <c r="AC14" s="108">
        <v>27.510999999999999</v>
      </c>
      <c r="AD14" s="108">
        <v>32.494</v>
      </c>
      <c r="AE14" s="108">
        <v>28.416</v>
      </c>
      <c r="AF14" s="108">
        <v>20.452000000000002</v>
      </c>
      <c r="AG14" s="108">
        <v>23.677</v>
      </c>
      <c r="AH14" s="110">
        <v>23.568999999999999</v>
      </c>
      <c r="AN14" s="130"/>
      <c r="AO14" s="130"/>
      <c r="AP14" s="130"/>
      <c r="AQ14" s="130"/>
      <c r="AR14" s="130"/>
      <c r="AS14" s="130"/>
      <c r="AT14" s="130"/>
      <c r="AU14" s="130"/>
      <c r="AV14" s="130"/>
      <c r="AW14" s="130"/>
      <c r="AX14" s="130"/>
      <c r="AY14" s="130"/>
    </row>
    <row r="15" spans="1:54" ht="15" x14ac:dyDescent="0.25">
      <c r="A15" s="164">
        <v>44986</v>
      </c>
      <c r="B15" s="279">
        <v>42.49</v>
      </c>
      <c r="C15" s="269">
        <v>50.04</v>
      </c>
      <c r="D15" s="274">
        <v>46.25</v>
      </c>
      <c r="E15" s="108">
        <v>41.353000000000002</v>
      </c>
      <c r="F15" s="108">
        <v>40.713999999999999</v>
      </c>
      <c r="G15" s="108">
        <v>42.917000000000002</v>
      </c>
      <c r="H15" s="108">
        <v>60.857999999999997</v>
      </c>
      <c r="I15" s="108">
        <v>46.398000000000003</v>
      </c>
      <c r="J15" s="108">
        <v>50.271999999999998</v>
      </c>
      <c r="K15" s="108">
        <v>45.387</v>
      </c>
      <c r="L15" s="108">
        <v>46.786999999999999</v>
      </c>
      <c r="M15" s="108">
        <v>39.539000000000001</v>
      </c>
      <c r="N15" s="108">
        <v>35.31</v>
      </c>
      <c r="O15" s="108">
        <v>27.483000000000001</v>
      </c>
      <c r="P15" s="108">
        <v>41.942999999999998</v>
      </c>
      <c r="Q15" s="108">
        <v>58.204999999999998</v>
      </c>
      <c r="R15" s="108">
        <v>33.679000000000002</v>
      </c>
      <c r="S15" s="108">
        <v>32.838999999999999</v>
      </c>
      <c r="T15" s="108">
        <v>76.331999999999994</v>
      </c>
      <c r="U15" s="108">
        <v>23.771000000000001</v>
      </c>
      <c r="V15" s="108">
        <v>45.131</v>
      </c>
      <c r="W15" s="108">
        <v>26.373000000000001</v>
      </c>
      <c r="X15" s="108">
        <v>39.960999999999999</v>
      </c>
      <c r="Y15" s="108">
        <v>45.606000000000002</v>
      </c>
      <c r="Z15" s="108">
        <v>27.039000000000001</v>
      </c>
      <c r="AA15" s="108">
        <v>41.851999999999997</v>
      </c>
      <c r="AB15" s="108">
        <v>59.113999999999997</v>
      </c>
      <c r="AC15" s="108">
        <v>48.426000000000002</v>
      </c>
      <c r="AD15" s="108">
        <v>75.867000000000004</v>
      </c>
      <c r="AE15" s="108">
        <v>31.053999999999998</v>
      </c>
      <c r="AF15" s="108">
        <v>30.286999999999999</v>
      </c>
      <c r="AG15" s="108">
        <v>38.124000000000002</v>
      </c>
      <c r="AH15" s="110">
        <v>29.529</v>
      </c>
      <c r="AN15" s="130"/>
      <c r="AO15" s="130"/>
      <c r="AP15" s="130"/>
      <c r="AQ15" s="130"/>
      <c r="AR15" s="130"/>
      <c r="AS15" s="130"/>
      <c r="AT15" s="130"/>
      <c r="AU15" s="130"/>
      <c r="AV15" s="130"/>
      <c r="AW15" s="130"/>
      <c r="AX15" s="130"/>
      <c r="AY15" s="130"/>
    </row>
    <row r="16" spans="1:54" ht="15" x14ac:dyDescent="0.25">
      <c r="A16" s="164">
        <v>45017</v>
      </c>
      <c r="B16" s="279">
        <v>81.88</v>
      </c>
      <c r="C16" s="269">
        <v>117.1</v>
      </c>
      <c r="D16" s="274">
        <v>99.53</v>
      </c>
      <c r="E16" s="108">
        <v>89.165999999999997</v>
      </c>
      <c r="F16" s="108">
        <v>93.5</v>
      </c>
      <c r="G16" s="108">
        <v>82.459000000000003</v>
      </c>
      <c r="H16" s="108">
        <v>73.466999999999999</v>
      </c>
      <c r="I16" s="108">
        <v>112.74</v>
      </c>
      <c r="J16" s="108">
        <v>100.316</v>
      </c>
      <c r="K16" s="108">
        <v>76.897999999999996</v>
      </c>
      <c r="L16" s="108">
        <v>68.531000000000006</v>
      </c>
      <c r="M16" s="108">
        <v>104.044</v>
      </c>
      <c r="N16" s="108">
        <v>77.462999999999994</v>
      </c>
      <c r="O16" s="108">
        <v>67.126000000000005</v>
      </c>
      <c r="P16" s="108">
        <v>76.527000000000001</v>
      </c>
      <c r="Q16" s="108">
        <v>135.78299999999999</v>
      </c>
      <c r="R16" s="108">
        <v>84.275000000000006</v>
      </c>
      <c r="S16" s="108">
        <v>107.006</v>
      </c>
      <c r="T16" s="108">
        <v>126.19799999999999</v>
      </c>
      <c r="U16" s="108">
        <v>71.843999999999994</v>
      </c>
      <c r="V16" s="108">
        <v>71.614999999999995</v>
      </c>
      <c r="W16" s="108">
        <v>66.33</v>
      </c>
      <c r="X16" s="108">
        <v>94.26</v>
      </c>
      <c r="Y16" s="108">
        <v>107.51</v>
      </c>
      <c r="Z16" s="108">
        <v>51.314</v>
      </c>
      <c r="AA16" s="108">
        <v>91.123000000000005</v>
      </c>
      <c r="AB16" s="108">
        <v>94.263999999999996</v>
      </c>
      <c r="AC16" s="108">
        <v>83.605999999999995</v>
      </c>
      <c r="AD16" s="108">
        <v>140.67500000000001</v>
      </c>
      <c r="AE16" s="108">
        <v>56.133000000000003</v>
      </c>
      <c r="AF16" s="108">
        <v>110.366</v>
      </c>
      <c r="AG16" s="108">
        <v>56.237000000000002</v>
      </c>
      <c r="AH16" s="110">
        <v>67.653999999999996</v>
      </c>
      <c r="AN16" s="130"/>
      <c r="AO16" s="130"/>
      <c r="AP16" s="130"/>
      <c r="AQ16" s="130"/>
      <c r="AR16" s="130"/>
      <c r="AS16" s="130"/>
      <c r="AT16" s="130"/>
      <c r="AU16" s="130"/>
      <c r="AV16" s="130"/>
      <c r="AW16" s="130"/>
      <c r="AX16" s="130"/>
      <c r="AY16" s="130"/>
    </row>
    <row r="17" spans="1:1005" ht="15" x14ac:dyDescent="0.25">
      <c r="A17" s="164">
        <v>45047</v>
      </c>
      <c r="B17" s="279">
        <v>194.89</v>
      </c>
      <c r="C17" s="269">
        <v>307.94</v>
      </c>
      <c r="D17" s="274">
        <v>251.24</v>
      </c>
      <c r="E17" s="108">
        <v>247.892</v>
      </c>
      <c r="F17" s="108">
        <v>326.09699999999998</v>
      </c>
      <c r="G17" s="108">
        <v>236.96</v>
      </c>
      <c r="H17" s="108">
        <v>298.45600000000002</v>
      </c>
      <c r="I17" s="108">
        <v>402.96300000000002</v>
      </c>
      <c r="J17" s="108">
        <v>380.75200000000001</v>
      </c>
      <c r="K17" s="108">
        <v>232.33099999999999</v>
      </c>
      <c r="L17" s="108">
        <v>267.15300000000002</v>
      </c>
      <c r="M17" s="108">
        <v>295.322</v>
      </c>
      <c r="N17" s="108">
        <v>308.012</v>
      </c>
      <c r="O17" s="108">
        <v>108.69499999999999</v>
      </c>
      <c r="P17" s="108">
        <v>198.01900000000001</v>
      </c>
      <c r="Q17" s="108">
        <v>276.11399999999998</v>
      </c>
      <c r="R17" s="108">
        <v>321.55200000000002</v>
      </c>
      <c r="S17" s="108">
        <v>275.18900000000002</v>
      </c>
      <c r="T17" s="108">
        <v>292.99599999999998</v>
      </c>
      <c r="U17" s="108">
        <v>317.05399999999997</v>
      </c>
      <c r="V17" s="108">
        <v>338.42099999999999</v>
      </c>
      <c r="W17" s="108">
        <v>145.35499999999999</v>
      </c>
      <c r="X17" s="108">
        <v>204.65100000000001</v>
      </c>
      <c r="Y17" s="108">
        <v>173.60499999999999</v>
      </c>
      <c r="Z17" s="108">
        <v>131.56100000000001</v>
      </c>
      <c r="AA17" s="108">
        <v>298.27699999999999</v>
      </c>
      <c r="AB17" s="108">
        <v>193.136</v>
      </c>
      <c r="AC17" s="108">
        <v>204.77199999999999</v>
      </c>
      <c r="AD17" s="108">
        <v>301.75700000000001</v>
      </c>
      <c r="AE17" s="108">
        <v>181.96299999999999</v>
      </c>
      <c r="AF17" s="108">
        <v>270.14</v>
      </c>
      <c r="AG17" s="108">
        <v>195.571</v>
      </c>
      <c r="AH17" s="110">
        <v>150.346</v>
      </c>
      <c r="AN17" s="130"/>
      <c r="AO17" s="130"/>
      <c r="AP17" s="130"/>
      <c r="AQ17" s="130"/>
      <c r="AR17" s="130"/>
      <c r="AS17" s="130"/>
      <c r="AT17" s="130"/>
      <c r="AU17" s="130"/>
      <c r="AV17" s="130"/>
      <c r="AW17" s="130"/>
      <c r="AX17" s="130"/>
      <c r="AY17" s="130"/>
    </row>
    <row r="18" spans="1:1005" ht="15" x14ac:dyDescent="0.25">
      <c r="A18" s="164">
        <v>45078</v>
      </c>
      <c r="B18" s="279">
        <v>189.74</v>
      </c>
      <c r="C18" s="269">
        <v>398.01</v>
      </c>
      <c r="D18" s="274">
        <v>292.8</v>
      </c>
      <c r="E18" s="108">
        <v>199.125</v>
      </c>
      <c r="F18" s="108">
        <v>470.1</v>
      </c>
      <c r="G18" s="108">
        <v>243.261</v>
      </c>
      <c r="H18" s="108">
        <v>664.76199999999994</v>
      </c>
      <c r="I18" s="108">
        <v>345.35199999999998</v>
      </c>
      <c r="J18" s="108">
        <v>563.60500000000002</v>
      </c>
      <c r="K18" s="108">
        <v>248.65100000000001</v>
      </c>
      <c r="L18" s="108">
        <v>394.13099999999997</v>
      </c>
      <c r="M18" s="108">
        <v>190.41200000000001</v>
      </c>
      <c r="N18" s="108">
        <v>228.60900000000001</v>
      </c>
      <c r="O18" s="108">
        <v>66.331999999999994</v>
      </c>
      <c r="P18" s="108">
        <v>254.61699999999999</v>
      </c>
      <c r="Q18" s="108">
        <v>170.60599999999999</v>
      </c>
      <c r="R18" s="108">
        <v>338.32100000000003</v>
      </c>
      <c r="S18" s="108">
        <v>212.82599999999999</v>
      </c>
      <c r="T18" s="108">
        <v>213.86799999999999</v>
      </c>
      <c r="U18" s="108">
        <v>578.09100000000001</v>
      </c>
      <c r="V18" s="108">
        <v>293.01299999999998</v>
      </c>
      <c r="W18" s="108">
        <v>323.61500000000001</v>
      </c>
      <c r="X18" s="108">
        <v>512.952</v>
      </c>
      <c r="Y18" s="108">
        <v>65.552999999999997</v>
      </c>
      <c r="Z18" s="108">
        <v>178.446</v>
      </c>
      <c r="AA18" s="108">
        <v>406.27800000000002</v>
      </c>
      <c r="AB18" s="108">
        <v>407.774</v>
      </c>
      <c r="AC18" s="108">
        <v>354.81</v>
      </c>
      <c r="AD18" s="108">
        <v>459.04199999999997</v>
      </c>
      <c r="AE18" s="108">
        <v>80.805000000000007</v>
      </c>
      <c r="AF18" s="108">
        <v>488.58600000000001</v>
      </c>
      <c r="AG18" s="108">
        <v>223.53700000000001</v>
      </c>
      <c r="AH18" s="110">
        <v>153.654</v>
      </c>
      <c r="AN18" s="130"/>
      <c r="AO18" s="130"/>
      <c r="AP18" s="130"/>
      <c r="AQ18" s="130"/>
      <c r="AR18" s="130"/>
      <c r="AS18" s="130"/>
      <c r="AT18" s="130"/>
      <c r="AU18" s="130"/>
      <c r="AV18" s="130"/>
      <c r="AW18" s="130"/>
      <c r="AX18" s="130"/>
      <c r="AY18" s="130"/>
    </row>
    <row r="19" spans="1:1005" ht="15" x14ac:dyDescent="0.25">
      <c r="A19" s="164">
        <v>45108</v>
      </c>
      <c r="B19" s="279">
        <v>57.45</v>
      </c>
      <c r="C19" s="269">
        <v>163.21</v>
      </c>
      <c r="D19" s="274">
        <v>97.54</v>
      </c>
      <c r="E19" s="108">
        <v>72.968000000000004</v>
      </c>
      <c r="F19" s="108">
        <v>203.21700000000001</v>
      </c>
      <c r="G19" s="108">
        <v>67.807000000000002</v>
      </c>
      <c r="H19" s="108">
        <v>500.77100000000002</v>
      </c>
      <c r="I19" s="108">
        <v>121.114</v>
      </c>
      <c r="J19" s="108">
        <v>188.69900000000001</v>
      </c>
      <c r="K19" s="108">
        <v>115.32599999999999</v>
      </c>
      <c r="L19" s="108">
        <v>257.82499999999999</v>
      </c>
      <c r="M19" s="108">
        <v>56.100999999999999</v>
      </c>
      <c r="N19" s="108">
        <v>63.615000000000002</v>
      </c>
      <c r="O19" s="108">
        <v>27.361000000000001</v>
      </c>
      <c r="P19" s="108">
        <v>63.234000000000002</v>
      </c>
      <c r="Q19" s="108">
        <v>59.728000000000002</v>
      </c>
      <c r="R19" s="108">
        <v>126.492</v>
      </c>
      <c r="S19" s="108">
        <v>75.69</v>
      </c>
      <c r="T19" s="108">
        <v>72.450999999999993</v>
      </c>
      <c r="U19" s="108">
        <v>249.846</v>
      </c>
      <c r="V19" s="108">
        <v>144.583</v>
      </c>
      <c r="W19" s="108">
        <v>78.763000000000005</v>
      </c>
      <c r="X19" s="108">
        <v>262.56200000000001</v>
      </c>
      <c r="Y19" s="108">
        <v>30.143000000000001</v>
      </c>
      <c r="Z19" s="108">
        <v>61.256999999999998</v>
      </c>
      <c r="AA19" s="108">
        <v>116.36</v>
      </c>
      <c r="AB19" s="108">
        <v>132.52000000000001</v>
      </c>
      <c r="AC19" s="108">
        <v>109.408</v>
      </c>
      <c r="AD19" s="108">
        <v>143.459</v>
      </c>
      <c r="AE19" s="108">
        <v>32.484000000000002</v>
      </c>
      <c r="AF19" s="108">
        <v>312.44499999999999</v>
      </c>
      <c r="AG19" s="108">
        <v>63.646999999999998</v>
      </c>
      <c r="AH19" s="110">
        <v>61.01</v>
      </c>
      <c r="AN19" s="130"/>
      <c r="AO19" s="130"/>
      <c r="AP19" s="130"/>
      <c r="AQ19" s="130"/>
      <c r="AR19" s="130"/>
      <c r="AS19" s="130"/>
      <c r="AT19" s="130"/>
      <c r="AU19" s="130"/>
      <c r="AV19" s="130"/>
      <c r="AW19" s="130"/>
      <c r="AX19" s="130"/>
      <c r="AY19" s="130"/>
    </row>
    <row r="20" spans="1:1005" ht="15" x14ac:dyDescent="0.25">
      <c r="A20" s="164">
        <v>45139</v>
      </c>
      <c r="B20" s="279">
        <v>47.66</v>
      </c>
      <c r="C20" s="269">
        <v>79.069999999999993</v>
      </c>
      <c r="D20" s="274">
        <v>62.68</v>
      </c>
      <c r="E20" s="108">
        <v>60.2</v>
      </c>
      <c r="F20" s="108">
        <v>74.509</v>
      </c>
      <c r="G20" s="108">
        <v>43.715000000000003</v>
      </c>
      <c r="H20" s="108">
        <v>137.928</v>
      </c>
      <c r="I20" s="108">
        <v>57.503999999999998</v>
      </c>
      <c r="J20" s="108">
        <v>89.347999999999999</v>
      </c>
      <c r="K20" s="108">
        <v>54.423000000000002</v>
      </c>
      <c r="L20" s="108">
        <v>101.70099999999999</v>
      </c>
      <c r="M20" s="108">
        <v>49.436</v>
      </c>
      <c r="N20" s="108">
        <v>57.034999999999997</v>
      </c>
      <c r="O20" s="108">
        <v>24.236000000000001</v>
      </c>
      <c r="P20" s="108">
        <v>47.279000000000003</v>
      </c>
      <c r="Q20" s="108">
        <v>42.246000000000002</v>
      </c>
      <c r="R20" s="108">
        <v>64.123000000000005</v>
      </c>
      <c r="S20" s="108">
        <v>55.662999999999997</v>
      </c>
      <c r="T20" s="108">
        <v>54.231999999999999</v>
      </c>
      <c r="U20" s="108">
        <v>87.981999999999999</v>
      </c>
      <c r="V20" s="108">
        <v>57.13</v>
      </c>
      <c r="W20" s="108">
        <v>55.518000000000001</v>
      </c>
      <c r="X20" s="108">
        <v>77.787999999999997</v>
      </c>
      <c r="Y20" s="108">
        <v>31.483000000000001</v>
      </c>
      <c r="Z20" s="108">
        <v>45.253999999999998</v>
      </c>
      <c r="AA20" s="108">
        <v>66.233000000000004</v>
      </c>
      <c r="AB20" s="108">
        <v>57.206000000000003</v>
      </c>
      <c r="AC20" s="108">
        <v>58.91</v>
      </c>
      <c r="AD20" s="108">
        <v>69.989000000000004</v>
      </c>
      <c r="AE20" s="108">
        <v>27.538</v>
      </c>
      <c r="AF20" s="108">
        <v>93.203000000000003</v>
      </c>
      <c r="AG20" s="108">
        <v>41.878</v>
      </c>
      <c r="AH20" s="110">
        <v>38.154000000000003</v>
      </c>
      <c r="AN20" s="130"/>
      <c r="AO20" s="130"/>
      <c r="AP20" s="130"/>
      <c r="AQ20" s="130"/>
      <c r="AR20" s="130"/>
      <c r="AS20" s="130"/>
      <c r="AT20" s="130"/>
      <c r="AU20" s="130"/>
      <c r="AV20" s="130"/>
      <c r="AW20" s="130"/>
      <c r="AX20" s="130"/>
      <c r="AY20" s="130"/>
    </row>
    <row r="21" spans="1:1005" ht="15" x14ac:dyDescent="0.25">
      <c r="A21" s="164">
        <v>45170</v>
      </c>
      <c r="B21" s="279">
        <v>34.04</v>
      </c>
      <c r="C21" s="269">
        <v>48.64</v>
      </c>
      <c r="D21" s="274">
        <v>41.62</v>
      </c>
      <c r="E21" s="108">
        <v>44.186999999999998</v>
      </c>
      <c r="F21" s="108">
        <v>53.886000000000003</v>
      </c>
      <c r="G21" s="108">
        <v>36.536999999999999</v>
      </c>
      <c r="H21" s="108">
        <v>69.495999999999995</v>
      </c>
      <c r="I21" s="108">
        <v>42.433</v>
      </c>
      <c r="J21" s="108">
        <v>63.9</v>
      </c>
      <c r="K21" s="108">
        <v>34.917999999999999</v>
      </c>
      <c r="L21" s="108">
        <v>54.298000000000002</v>
      </c>
      <c r="M21" s="108">
        <v>37.53</v>
      </c>
      <c r="N21" s="108">
        <v>34.207000000000001</v>
      </c>
      <c r="O21" s="108">
        <v>23.488</v>
      </c>
      <c r="P21" s="108">
        <v>67.292000000000002</v>
      </c>
      <c r="Q21" s="108">
        <v>40.86</v>
      </c>
      <c r="R21" s="108">
        <v>41.122999999999998</v>
      </c>
      <c r="S21" s="108">
        <v>40.857999999999997</v>
      </c>
      <c r="T21" s="108">
        <v>49.78</v>
      </c>
      <c r="U21" s="108">
        <v>50.259</v>
      </c>
      <c r="V21" s="108">
        <v>37.99</v>
      </c>
      <c r="W21" s="108">
        <v>31.71</v>
      </c>
      <c r="X21" s="108">
        <v>44.923000000000002</v>
      </c>
      <c r="Y21" s="108">
        <v>25.297999999999998</v>
      </c>
      <c r="Z21" s="108">
        <v>61.302</v>
      </c>
      <c r="AA21" s="108">
        <v>60.281999999999996</v>
      </c>
      <c r="AB21" s="108">
        <v>40.975000000000001</v>
      </c>
      <c r="AC21" s="108">
        <v>40.188000000000002</v>
      </c>
      <c r="AD21" s="108">
        <v>43.134999999999998</v>
      </c>
      <c r="AE21" s="108">
        <v>22.353000000000002</v>
      </c>
      <c r="AF21" s="108">
        <v>48.713000000000001</v>
      </c>
      <c r="AG21" s="108">
        <v>38.366</v>
      </c>
      <c r="AH21" s="110">
        <v>29.07</v>
      </c>
      <c r="AN21" s="130"/>
      <c r="AO21" s="130"/>
      <c r="AP21" s="130"/>
      <c r="AQ21" s="130"/>
      <c r="AR21" s="130"/>
      <c r="AS21" s="130"/>
      <c r="AT21" s="130"/>
      <c r="AU21" s="130"/>
      <c r="AV21" s="130"/>
      <c r="AW21" s="130"/>
      <c r="AX21" s="130"/>
      <c r="AY21" s="130"/>
    </row>
    <row r="22" spans="1:1005" ht="15" x14ac:dyDescent="0.25">
      <c r="A22" s="164">
        <v>45200</v>
      </c>
      <c r="B22" s="279">
        <v>38.61</v>
      </c>
      <c r="C22" s="269">
        <v>47.85</v>
      </c>
      <c r="D22" s="274">
        <v>43.2</v>
      </c>
      <c r="E22" s="108">
        <v>33.426000000000002</v>
      </c>
      <c r="F22" s="108">
        <v>51.893000000000001</v>
      </c>
      <c r="G22" s="108">
        <v>49.23</v>
      </c>
      <c r="H22" s="108">
        <v>70.911000000000001</v>
      </c>
      <c r="I22" s="108">
        <v>59.997</v>
      </c>
      <c r="J22" s="108">
        <v>73.239000000000004</v>
      </c>
      <c r="K22" s="108">
        <v>52.405999999999999</v>
      </c>
      <c r="L22" s="108">
        <v>44.136000000000003</v>
      </c>
      <c r="M22" s="108">
        <v>37.383000000000003</v>
      </c>
      <c r="N22" s="108">
        <v>34.252000000000002</v>
      </c>
      <c r="O22" s="108">
        <v>38.720999999999997</v>
      </c>
      <c r="P22" s="108">
        <v>41.545999999999999</v>
      </c>
      <c r="Q22" s="108">
        <v>42.898000000000003</v>
      </c>
      <c r="R22" s="108">
        <v>62.308999999999997</v>
      </c>
      <c r="S22" s="108">
        <v>83.992999999999995</v>
      </c>
      <c r="T22" s="108">
        <v>57.100999999999999</v>
      </c>
      <c r="U22" s="108">
        <v>48.543999999999997</v>
      </c>
      <c r="V22" s="108">
        <v>42.960999999999999</v>
      </c>
      <c r="W22" s="108">
        <v>35.652999999999999</v>
      </c>
      <c r="X22" s="108">
        <v>48.182000000000002</v>
      </c>
      <c r="Y22" s="108">
        <v>25.774999999999999</v>
      </c>
      <c r="Z22" s="108">
        <v>61.981000000000002</v>
      </c>
      <c r="AA22" s="108">
        <v>76.997</v>
      </c>
      <c r="AB22" s="108">
        <v>38.326000000000001</v>
      </c>
      <c r="AC22" s="108">
        <v>36.731000000000002</v>
      </c>
      <c r="AD22" s="108">
        <v>46.689</v>
      </c>
      <c r="AE22" s="108">
        <v>26.925999999999998</v>
      </c>
      <c r="AF22" s="108">
        <v>44.334000000000003</v>
      </c>
      <c r="AG22" s="108">
        <v>33.335999999999999</v>
      </c>
      <c r="AH22" s="110">
        <v>32.659999999999997</v>
      </c>
      <c r="AN22" s="130"/>
      <c r="AO22" s="130"/>
      <c r="AP22" s="130"/>
      <c r="AQ22" s="130"/>
      <c r="AR22" s="130"/>
      <c r="AS22" s="130"/>
      <c r="AT22" s="130"/>
      <c r="AU22" s="130"/>
      <c r="AV22" s="130"/>
      <c r="AW22" s="130"/>
      <c r="AX22" s="130"/>
      <c r="AY22" s="130"/>
    </row>
    <row r="23" spans="1:1005" ht="15" x14ac:dyDescent="0.25">
      <c r="A23" s="164">
        <v>45231</v>
      </c>
      <c r="B23" s="279">
        <v>35.54</v>
      </c>
      <c r="C23" s="269">
        <v>37.85</v>
      </c>
      <c r="D23" s="274">
        <v>36.56</v>
      </c>
      <c r="E23" s="108">
        <v>29.282</v>
      </c>
      <c r="F23" s="108">
        <v>42.713999999999999</v>
      </c>
      <c r="G23" s="108">
        <v>38.386000000000003</v>
      </c>
      <c r="H23" s="108">
        <v>51.994999999999997</v>
      </c>
      <c r="I23" s="108">
        <v>48.646000000000001</v>
      </c>
      <c r="J23" s="108">
        <v>53.701999999999998</v>
      </c>
      <c r="K23" s="108">
        <v>44.31</v>
      </c>
      <c r="L23" s="108">
        <v>35.935000000000002</v>
      </c>
      <c r="M23" s="108">
        <v>34.088000000000001</v>
      </c>
      <c r="N23" s="108">
        <v>33.735999999999997</v>
      </c>
      <c r="O23" s="108">
        <v>25.134</v>
      </c>
      <c r="P23" s="108">
        <v>31.323</v>
      </c>
      <c r="Q23" s="108">
        <v>38.972999999999999</v>
      </c>
      <c r="R23" s="108">
        <v>48.259</v>
      </c>
      <c r="S23" s="108">
        <v>55.741</v>
      </c>
      <c r="T23" s="108">
        <v>45.302999999999997</v>
      </c>
      <c r="U23" s="108">
        <v>43.027000000000001</v>
      </c>
      <c r="V23" s="108">
        <v>39.875999999999998</v>
      </c>
      <c r="W23" s="108">
        <v>36.914000000000001</v>
      </c>
      <c r="X23" s="108">
        <v>40.058999999999997</v>
      </c>
      <c r="Y23" s="108">
        <v>22.373999999999999</v>
      </c>
      <c r="Z23" s="108">
        <v>39.929000000000002</v>
      </c>
      <c r="AA23" s="108">
        <v>46.616999999999997</v>
      </c>
      <c r="AB23" s="108">
        <v>35.844999999999999</v>
      </c>
      <c r="AC23" s="108">
        <v>32.018999999999998</v>
      </c>
      <c r="AD23" s="108">
        <v>40.658000000000001</v>
      </c>
      <c r="AE23" s="108">
        <v>26.172999999999998</v>
      </c>
      <c r="AF23" s="108">
        <v>39.51</v>
      </c>
      <c r="AG23" s="108">
        <v>31.213999999999999</v>
      </c>
      <c r="AH23" s="110">
        <v>33.33</v>
      </c>
      <c r="AN23" s="130"/>
      <c r="AO23" s="130"/>
      <c r="AP23" s="130"/>
      <c r="AQ23" s="130"/>
      <c r="AR23" s="130"/>
      <c r="AS23" s="130"/>
      <c r="AT23" s="130"/>
      <c r="AU23" s="130"/>
      <c r="AV23" s="130"/>
      <c r="AW23" s="130"/>
      <c r="AX23" s="130"/>
      <c r="AY23" s="130"/>
    </row>
    <row r="24" spans="1:1005" ht="15" x14ac:dyDescent="0.25">
      <c r="A24" s="164">
        <v>45261</v>
      </c>
      <c r="B24" s="279">
        <v>32.21</v>
      </c>
      <c r="C24" s="269">
        <v>32.21</v>
      </c>
      <c r="D24" s="274">
        <v>32.21</v>
      </c>
      <c r="E24" s="108">
        <v>26.376999999999999</v>
      </c>
      <c r="F24" s="108">
        <v>36.308</v>
      </c>
      <c r="G24" s="108">
        <v>29.972000000000001</v>
      </c>
      <c r="H24" s="108">
        <v>47.926000000000002</v>
      </c>
      <c r="I24" s="108">
        <v>39.493000000000002</v>
      </c>
      <c r="J24" s="108">
        <v>40.709000000000003</v>
      </c>
      <c r="K24" s="108">
        <v>39.195999999999998</v>
      </c>
      <c r="L24" s="108">
        <v>31.995999999999999</v>
      </c>
      <c r="M24" s="108">
        <v>28.97</v>
      </c>
      <c r="N24" s="108">
        <v>27.704000000000001</v>
      </c>
      <c r="O24" s="108">
        <v>21.175999999999998</v>
      </c>
      <c r="P24" s="108">
        <v>28.64</v>
      </c>
      <c r="Q24" s="108">
        <v>30.286000000000001</v>
      </c>
      <c r="R24" s="108">
        <v>34.906999999999996</v>
      </c>
      <c r="S24" s="108">
        <v>37.890999999999998</v>
      </c>
      <c r="T24" s="108">
        <v>31.643000000000001</v>
      </c>
      <c r="U24" s="108">
        <v>38.155999999999999</v>
      </c>
      <c r="V24" s="108">
        <v>31.838999999999999</v>
      </c>
      <c r="W24" s="108">
        <v>30.661999999999999</v>
      </c>
      <c r="X24" s="108">
        <v>34.875</v>
      </c>
      <c r="Y24" s="108">
        <v>20.492999999999999</v>
      </c>
      <c r="Z24" s="108">
        <v>29.667999999999999</v>
      </c>
      <c r="AA24" s="108">
        <v>37.844999999999999</v>
      </c>
      <c r="AB24" s="108">
        <v>31.526</v>
      </c>
      <c r="AC24" s="108">
        <v>29.82</v>
      </c>
      <c r="AD24" s="108">
        <v>37.692999999999998</v>
      </c>
      <c r="AE24" s="108">
        <v>20.952000000000002</v>
      </c>
      <c r="AF24" s="108">
        <v>36.805999999999997</v>
      </c>
      <c r="AG24" s="108">
        <v>29.481999999999999</v>
      </c>
      <c r="AH24" s="110">
        <v>27.17</v>
      </c>
      <c r="AN24" s="130"/>
      <c r="AO24" s="130"/>
      <c r="AP24" s="130"/>
      <c r="AQ24" s="130"/>
      <c r="AR24" s="130"/>
      <c r="AS24" s="130"/>
      <c r="AT24" s="130"/>
      <c r="AU24" s="130"/>
      <c r="AV24" s="130"/>
      <c r="AW24" s="130"/>
      <c r="AX24" s="130"/>
      <c r="AY24" s="130"/>
    </row>
    <row r="25" spans="1:1005" ht="15" x14ac:dyDescent="0.25">
      <c r="A25" s="164">
        <v>45292</v>
      </c>
      <c r="B25" s="279">
        <v>30.7</v>
      </c>
      <c r="C25" s="269">
        <v>30.7</v>
      </c>
      <c r="D25" s="274">
        <v>30.7</v>
      </c>
      <c r="E25" s="108">
        <v>24.670999999999999</v>
      </c>
      <c r="F25" s="108">
        <v>33.078000000000003</v>
      </c>
      <c r="G25" s="108">
        <v>27.035</v>
      </c>
      <c r="H25" s="108">
        <v>40.362000000000002</v>
      </c>
      <c r="I25" s="108">
        <v>33.762999999999998</v>
      </c>
      <c r="J25" s="108">
        <v>36.034999999999997</v>
      </c>
      <c r="K25" s="108">
        <v>33.478999999999999</v>
      </c>
      <c r="L25" s="108">
        <v>31.89</v>
      </c>
      <c r="M25" s="108">
        <v>26.593</v>
      </c>
      <c r="N25" s="108">
        <v>24.361000000000001</v>
      </c>
      <c r="O25" s="108">
        <v>19.95</v>
      </c>
      <c r="P25" s="108">
        <v>25.600999999999999</v>
      </c>
      <c r="Q25" s="108">
        <v>29.23</v>
      </c>
      <c r="R25" s="108">
        <v>30.047999999999998</v>
      </c>
      <c r="S25" s="108">
        <v>31.718</v>
      </c>
      <c r="T25" s="108">
        <v>26.16</v>
      </c>
      <c r="U25" s="108">
        <v>34.368000000000002</v>
      </c>
      <c r="V25" s="108">
        <v>28.059000000000001</v>
      </c>
      <c r="W25" s="108">
        <v>27.885000000000002</v>
      </c>
      <c r="X25" s="108">
        <v>33.225999999999999</v>
      </c>
      <c r="Y25" s="108">
        <v>18.965</v>
      </c>
      <c r="Z25" s="108">
        <v>25.684000000000001</v>
      </c>
      <c r="AA25" s="108">
        <v>32.863</v>
      </c>
      <c r="AB25" s="108">
        <v>28.68</v>
      </c>
      <c r="AC25" s="108">
        <v>27.951000000000001</v>
      </c>
      <c r="AD25" s="108">
        <v>33.024000000000001</v>
      </c>
      <c r="AE25" s="108">
        <v>19.241</v>
      </c>
      <c r="AF25" s="108">
        <v>33.44</v>
      </c>
      <c r="AG25" s="108">
        <v>27.864000000000001</v>
      </c>
      <c r="AH25" s="110">
        <v>22.925000000000001</v>
      </c>
      <c r="AN25" s="130"/>
      <c r="AO25" s="130"/>
      <c r="AP25" s="130"/>
      <c r="AQ25" s="130"/>
      <c r="AR25" s="130"/>
      <c r="AS25" s="130"/>
      <c r="AT25" s="130"/>
      <c r="AU25" s="130"/>
      <c r="AV25" s="130"/>
      <c r="AW25" s="130"/>
      <c r="AX25" s="130"/>
      <c r="AY25" s="130"/>
    </row>
    <row r="26" spans="1:1005" ht="15" x14ac:dyDescent="0.25">
      <c r="A26" s="164">
        <v>45323</v>
      </c>
      <c r="B26" s="279">
        <v>28.77</v>
      </c>
      <c r="C26" s="269">
        <v>28.77</v>
      </c>
      <c r="D26" s="274">
        <v>28.77</v>
      </c>
      <c r="E26" s="108">
        <v>23.372</v>
      </c>
      <c r="F26" s="108">
        <v>28.847000000000001</v>
      </c>
      <c r="G26" s="108">
        <v>30.696999999999999</v>
      </c>
      <c r="H26" s="108">
        <v>40.545000000000002</v>
      </c>
      <c r="I26" s="108">
        <v>28.236000000000001</v>
      </c>
      <c r="J26" s="108">
        <v>31.864000000000001</v>
      </c>
      <c r="K26" s="108">
        <v>33.593000000000004</v>
      </c>
      <c r="L26" s="108">
        <v>32.905000000000001</v>
      </c>
      <c r="M26" s="108">
        <v>25.885000000000002</v>
      </c>
      <c r="N26" s="108">
        <v>21.318999999999999</v>
      </c>
      <c r="O26" s="108">
        <v>23.888000000000002</v>
      </c>
      <c r="P26" s="108">
        <v>22.683</v>
      </c>
      <c r="Q26" s="108">
        <v>26.440999999999999</v>
      </c>
      <c r="R26" s="108">
        <v>25.401</v>
      </c>
      <c r="S26" s="108">
        <v>32.365000000000002</v>
      </c>
      <c r="T26" s="108">
        <v>21.914000000000001</v>
      </c>
      <c r="U26" s="108">
        <v>31.428999999999998</v>
      </c>
      <c r="V26" s="108">
        <v>23.986000000000001</v>
      </c>
      <c r="W26" s="108">
        <v>23.817</v>
      </c>
      <c r="X26" s="108">
        <v>28.556999999999999</v>
      </c>
      <c r="Y26" s="108">
        <v>17.314</v>
      </c>
      <c r="Z26" s="108">
        <v>27.748999999999999</v>
      </c>
      <c r="AA26" s="108">
        <v>39.466000000000001</v>
      </c>
      <c r="AB26" s="108">
        <v>27.856999999999999</v>
      </c>
      <c r="AC26" s="108">
        <v>35.030999999999999</v>
      </c>
      <c r="AD26" s="108">
        <v>35.347999999999999</v>
      </c>
      <c r="AE26" s="108">
        <v>17.324000000000002</v>
      </c>
      <c r="AF26" s="108">
        <v>30.474</v>
      </c>
      <c r="AG26" s="108">
        <v>24.792999999999999</v>
      </c>
      <c r="AH26" s="110">
        <v>20.324000000000002</v>
      </c>
      <c r="AN26" s="130"/>
      <c r="AO26" s="130"/>
      <c r="AP26" s="130"/>
      <c r="AQ26" s="130"/>
      <c r="AR26" s="130"/>
      <c r="AS26" s="130"/>
      <c r="AT26" s="130"/>
      <c r="AU26" s="130"/>
      <c r="AV26" s="130"/>
      <c r="AW26" s="130"/>
      <c r="AX26" s="130"/>
      <c r="AY26" s="130"/>
    </row>
    <row r="27" spans="1:1005" ht="15" x14ac:dyDescent="0.25">
      <c r="A27" s="164">
        <v>45352</v>
      </c>
      <c r="B27" s="279">
        <v>46.25</v>
      </c>
      <c r="C27" s="269">
        <v>46.25</v>
      </c>
      <c r="D27" s="274">
        <v>46.25</v>
      </c>
      <c r="E27" s="108">
        <v>40.972000000000001</v>
      </c>
      <c r="F27" s="108">
        <v>50.98</v>
      </c>
      <c r="G27" s="108">
        <v>60.38</v>
      </c>
      <c r="H27" s="108">
        <v>52.323</v>
      </c>
      <c r="I27" s="108">
        <v>58.298999999999999</v>
      </c>
      <c r="J27" s="108">
        <v>53.225000000000001</v>
      </c>
      <c r="K27" s="108">
        <v>50.953000000000003</v>
      </c>
      <c r="L27" s="108">
        <v>39.685000000000002</v>
      </c>
      <c r="M27" s="108">
        <v>37.682000000000002</v>
      </c>
      <c r="N27" s="108">
        <v>27.335999999999999</v>
      </c>
      <c r="O27" s="108">
        <v>38.978000000000002</v>
      </c>
      <c r="P27" s="108">
        <v>60.473999999999997</v>
      </c>
      <c r="Q27" s="108">
        <v>33.124000000000002</v>
      </c>
      <c r="R27" s="108">
        <v>36.191000000000003</v>
      </c>
      <c r="S27" s="108">
        <v>81.744</v>
      </c>
      <c r="T27" s="108">
        <v>24.166</v>
      </c>
      <c r="U27" s="108">
        <v>55.521999999999998</v>
      </c>
      <c r="V27" s="108">
        <v>28.456</v>
      </c>
      <c r="W27" s="108">
        <v>40.401000000000003</v>
      </c>
      <c r="X27" s="108">
        <v>52.088000000000001</v>
      </c>
      <c r="Y27" s="108">
        <v>25.277000000000001</v>
      </c>
      <c r="Z27" s="108">
        <v>38.345999999999997</v>
      </c>
      <c r="AA27" s="108">
        <v>68.406999999999996</v>
      </c>
      <c r="AB27" s="108">
        <v>48.293999999999997</v>
      </c>
      <c r="AC27" s="108">
        <v>78.92</v>
      </c>
      <c r="AD27" s="108">
        <v>37.222000000000001</v>
      </c>
      <c r="AE27" s="108">
        <v>27.068000000000001</v>
      </c>
      <c r="AF27" s="108">
        <v>45.710999999999999</v>
      </c>
      <c r="AG27" s="108">
        <v>29.995000000000001</v>
      </c>
      <c r="AH27" s="110">
        <v>36.192</v>
      </c>
      <c r="AN27" s="130"/>
      <c r="AO27" s="130"/>
      <c r="AP27" s="130"/>
      <c r="AQ27" s="130"/>
      <c r="AR27" s="130"/>
      <c r="AS27" s="130"/>
      <c r="AT27" s="130"/>
      <c r="AU27" s="130"/>
      <c r="AV27" s="130"/>
      <c r="AW27" s="130"/>
      <c r="AX27" s="130"/>
      <c r="AY27" s="130"/>
    </row>
    <row r="28" spans="1:1005" ht="15" x14ac:dyDescent="0.25">
      <c r="A28" s="164">
        <v>45383</v>
      </c>
      <c r="B28" s="279">
        <v>99.53</v>
      </c>
      <c r="C28" s="269">
        <v>99.53</v>
      </c>
      <c r="D28" s="274">
        <v>99.53</v>
      </c>
      <c r="E28" s="108">
        <v>94.930999999999997</v>
      </c>
      <c r="F28" s="108">
        <v>96.191999999999993</v>
      </c>
      <c r="G28" s="108">
        <v>77.44</v>
      </c>
      <c r="H28" s="108">
        <v>125.839</v>
      </c>
      <c r="I28" s="108">
        <v>111.398</v>
      </c>
      <c r="J28" s="108">
        <v>89.180999999999997</v>
      </c>
      <c r="K28" s="108">
        <v>76.275000000000006</v>
      </c>
      <c r="L28" s="108">
        <v>108.45399999999999</v>
      </c>
      <c r="M28" s="108">
        <v>82.048000000000002</v>
      </c>
      <c r="N28" s="108">
        <v>67.603999999999999</v>
      </c>
      <c r="O28" s="108">
        <v>73.507999999999996</v>
      </c>
      <c r="P28" s="108">
        <v>140.49799999999999</v>
      </c>
      <c r="Q28" s="108">
        <v>83.465999999999994</v>
      </c>
      <c r="R28" s="108">
        <v>119.971</v>
      </c>
      <c r="S28" s="108">
        <v>138.14699999999999</v>
      </c>
      <c r="T28" s="108">
        <v>75.766999999999996</v>
      </c>
      <c r="U28" s="108">
        <v>85.852000000000004</v>
      </c>
      <c r="V28" s="108">
        <v>71.34</v>
      </c>
      <c r="W28" s="108">
        <v>96.85</v>
      </c>
      <c r="X28" s="108">
        <v>116.849</v>
      </c>
      <c r="Y28" s="108">
        <v>49.505000000000003</v>
      </c>
      <c r="Z28" s="108">
        <v>86.111000000000004</v>
      </c>
      <c r="AA28" s="108">
        <v>103.328</v>
      </c>
      <c r="AB28" s="108">
        <v>84.210999999999999</v>
      </c>
      <c r="AC28" s="108">
        <v>145.15199999999999</v>
      </c>
      <c r="AD28" s="108">
        <v>67.277000000000001</v>
      </c>
      <c r="AE28" s="108">
        <v>110.908</v>
      </c>
      <c r="AF28" s="108">
        <v>66.929000000000002</v>
      </c>
      <c r="AG28" s="108">
        <v>68.308999999999997</v>
      </c>
      <c r="AH28" s="110">
        <v>51.776000000000003</v>
      </c>
      <c r="AN28" s="130"/>
      <c r="AO28" s="130"/>
      <c r="AP28" s="130"/>
      <c r="AQ28" s="130"/>
      <c r="AR28" s="130"/>
      <c r="AS28" s="130"/>
      <c r="AT28" s="130"/>
      <c r="AU28" s="130"/>
      <c r="AV28" s="130"/>
      <c r="AW28" s="130"/>
      <c r="AX28" s="130"/>
      <c r="AY28" s="130"/>
      <c r="ALQ28" s="2" t="e">
        <v>#N/A</v>
      </c>
    </row>
    <row r="29" spans="1:1005" ht="15" x14ac:dyDescent="0.25">
      <c r="A29" s="164">
        <v>45413</v>
      </c>
      <c r="B29" s="279">
        <v>251.24</v>
      </c>
      <c r="C29" s="269">
        <v>251.24</v>
      </c>
      <c r="D29" s="274">
        <v>251.24</v>
      </c>
      <c r="E29" s="108">
        <v>329.33800000000002</v>
      </c>
      <c r="F29" s="108">
        <v>266.02300000000002</v>
      </c>
      <c r="G29" s="108">
        <v>306.80099999999999</v>
      </c>
      <c r="H29" s="108">
        <v>431.19</v>
      </c>
      <c r="I29" s="108">
        <v>411.63200000000001</v>
      </c>
      <c r="J29" s="108">
        <v>260.07900000000001</v>
      </c>
      <c r="K29" s="108">
        <v>286.63299999999998</v>
      </c>
      <c r="L29" s="108">
        <v>298.14499999999998</v>
      </c>
      <c r="M29" s="108">
        <v>316.89400000000001</v>
      </c>
      <c r="N29" s="108">
        <v>111.61199999999999</v>
      </c>
      <c r="O29" s="108">
        <v>200.83</v>
      </c>
      <c r="P29" s="108">
        <v>280.45800000000003</v>
      </c>
      <c r="Q29" s="108">
        <v>318.10599999999999</v>
      </c>
      <c r="R29" s="108">
        <v>292.08499999999998</v>
      </c>
      <c r="S29" s="108">
        <v>299.33300000000003</v>
      </c>
      <c r="T29" s="108">
        <v>329.29</v>
      </c>
      <c r="U29" s="108">
        <v>374.33</v>
      </c>
      <c r="V29" s="108">
        <v>161.24199999999999</v>
      </c>
      <c r="W29" s="108">
        <v>216.9</v>
      </c>
      <c r="X29" s="108">
        <v>181.19399999999999</v>
      </c>
      <c r="Y29" s="108">
        <v>124.491</v>
      </c>
      <c r="Z29" s="108">
        <v>296.95499999999998</v>
      </c>
      <c r="AA29" s="108">
        <v>212.29300000000001</v>
      </c>
      <c r="AB29" s="108">
        <v>207.435</v>
      </c>
      <c r="AC29" s="108">
        <v>305.79700000000003</v>
      </c>
      <c r="AD29" s="108">
        <v>197.90199999999999</v>
      </c>
      <c r="AE29" s="108">
        <v>253.005</v>
      </c>
      <c r="AF29" s="108">
        <v>222.971</v>
      </c>
      <c r="AG29" s="108">
        <v>151.434</v>
      </c>
      <c r="AH29" s="110">
        <v>199.00299999999999</v>
      </c>
      <c r="AN29" s="130"/>
      <c r="AO29" s="130"/>
      <c r="AP29" s="130"/>
      <c r="AQ29" s="130"/>
      <c r="AR29" s="130"/>
      <c r="AS29" s="130"/>
      <c r="AT29" s="130"/>
      <c r="AU29" s="130"/>
      <c r="AV29" s="130"/>
      <c r="AW29" s="130"/>
      <c r="AX29" s="130"/>
      <c r="AY29" s="130"/>
      <c r="ALQ29" s="2" t="e">
        <v>#N/A</v>
      </c>
    </row>
    <row r="30" spans="1:1005" ht="15" x14ac:dyDescent="0.25">
      <c r="A30" s="164">
        <v>45444</v>
      </c>
      <c r="B30" s="279">
        <v>292.8</v>
      </c>
      <c r="C30" s="269">
        <v>292.8</v>
      </c>
      <c r="D30" s="274">
        <v>292.8</v>
      </c>
      <c r="E30" s="108">
        <v>470.47300000000001</v>
      </c>
      <c r="F30" s="108">
        <v>246.01499999999999</v>
      </c>
      <c r="G30" s="108">
        <v>673.53099999999995</v>
      </c>
      <c r="H30" s="108">
        <v>352.435</v>
      </c>
      <c r="I30" s="108">
        <v>578.88300000000004</v>
      </c>
      <c r="J30" s="108">
        <v>251.44399999999999</v>
      </c>
      <c r="K30" s="108">
        <v>403.23200000000003</v>
      </c>
      <c r="L30" s="108">
        <v>182.74700000000001</v>
      </c>
      <c r="M30" s="108">
        <v>231.37299999999999</v>
      </c>
      <c r="N30" s="108">
        <v>62.762</v>
      </c>
      <c r="O30" s="108">
        <v>236.30099999999999</v>
      </c>
      <c r="P30" s="108">
        <v>166.86600000000001</v>
      </c>
      <c r="Q30" s="108">
        <v>337.09199999999998</v>
      </c>
      <c r="R30" s="108">
        <v>212.71</v>
      </c>
      <c r="S30" s="108">
        <v>212.52</v>
      </c>
      <c r="T30" s="108">
        <v>574.63400000000001</v>
      </c>
      <c r="U30" s="108">
        <v>306.64499999999998</v>
      </c>
      <c r="V30" s="108">
        <v>321.85199999999998</v>
      </c>
      <c r="W30" s="108">
        <v>516.96400000000006</v>
      </c>
      <c r="X30" s="108">
        <v>66.533000000000001</v>
      </c>
      <c r="Y30" s="108">
        <v>173.73099999999999</v>
      </c>
      <c r="Z30" s="108">
        <v>386.767</v>
      </c>
      <c r="AA30" s="108">
        <v>417.81799999999998</v>
      </c>
      <c r="AB30" s="108">
        <v>353.05</v>
      </c>
      <c r="AC30" s="108">
        <v>461.14600000000002</v>
      </c>
      <c r="AD30" s="108">
        <v>82.328000000000003</v>
      </c>
      <c r="AE30" s="108">
        <v>490.42099999999999</v>
      </c>
      <c r="AF30" s="108">
        <v>226.239</v>
      </c>
      <c r="AG30" s="108">
        <v>154.27699999999999</v>
      </c>
      <c r="AH30" s="110">
        <v>367.72699999999998</v>
      </c>
      <c r="AN30" s="130"/>
      <c r="AO30" s="130"/>
      <c r="AP30" s="130"/>
      <c r="AQ30" s="130"/>
      <c r="AR30" s="130"/>
      <c r="AS30" s="130"/>
      <c r="AT30" s="130"/>
      <c r="AU30" s="130"/>
      <c r="AV30" s="130"/>
      <c r="AW30" s="130"/>
      <c r="AX30" s="130"/>
      <c r="AY30" s="130"/>
      <c r="ALQ30" s="2" t="e">
        <v>#N/A</v>
      </c>
    </row>
    <row r="31" spans="1:1005" ht="15" x14ac:dyDescent="0.25">
      <c r="A31" s="164">
        <v>45474</v>
      </c>
      <c r="B31" s="279">
        <v>97.54</v>
      </c>
      <c r="C31" s="269">
        <v>97.54</v>
      </c>
      <c r="D31" s="274">
        <v>97.54</v>
      </c>
      <c r="E31" s="108">
        <v>203.898</v>
      </c>
      <c r="F31" s="108">
        <v>69.611999999999995</v>
      </c>
      <c r="G31" s="108">
        <v>487.19799999999998</v>
      </c>
      <c r="H31" s="108">
        <v>118.989</v>
      </c>
      <c r="I31" s="108">
        <v>193.05500000000001</v>
      </c>
      <c r="J31" s="108">
        <v>115.017</v>
      </c>
      <c r="K31" s="108">
        <v>251.52699999999999</v>
      </c>
      <c r="L31" s="108">
        <v>55.295999999999999</v>
      </c>
      <c r="M31" s="108">
        <v>64.867000000000004</v>
      </c>
      <c r="N31" s="108">
        <v>26.741</v>
      </c>
      <c r="O31" s="108">
        <v>60.718000000000004</v>
      </c>
      <c r="P31" s="108">
        <v>59.481999999999999</v>
      </c>
      <c r="Q31" s="108">
        <v>126.557</v>
      </c>
      <c r="R31" s="108">
        <v>77.037000000000006</v>
      </c>
      <c r="S31" s="108">
        <v>71.975999999999999</v>
      </c>
      <c r="T31" s="108">
        <v>238.19499999999999</v>
      </c>
      <c r="U31" s="108">
        <v>150.01</v>
      </c>
      <c r="V31" s="108">
        <v>77.474000000000004</v>
      </c>
      <c r="W31" s="108">
        <v>250.51900000000001</v>
      </c>
      <c r="X31" s="108">
        <v>31.91</v>
      </c>
      <c r="Y31" s="108">
        <v>60.152000000000001</v>
      </c>
      <c r="Z31" s="108">
        <v>110.91200000000001</v>
      </c>
      <c r="AA31" s="108">
        <v>130.11099999999999</v>
      </c>
      <c r="AB31" s="108">
        <v>105.95099999999999</v>
      </c>
      <c r="AC31" s="108">
        <v>144.46</v>
      </c>
      <c r="AD31" s="108">
        <v>35.584000000000003</v>
      </c>
      <c r="AE31" s="108">
        <v>294.83199999999999</v>
      </c>
      <c r="AF31" s="108">
        <v>66.022999999999996</v>
      </c>
      <c r="AG31" s="108">
        <v>61.94</v>
      </c>
      <c r="AH31" s="110">
        <v>198.34899999999999</v>
      </c>
      <c r="AN31" s="130"/>
      <c r="AO31" s="130"/>
      <c r="AP31" s="130"/>
      <c r="AQ31" s="130"/>
      <c r="AR31" s="130"/>
      <c r="AS31" s="130"/>
      <c r="AT31" s="130"/>
      <c r="AU31" s="130"/>
      <c r="AV31" s="130"/>
      <c r="AW31" s="130"/>
      <c r="AX31" s="130"/>
      <c r="AY31" s="130"/>
      <c r="ALQ31" s="2" t="e">
        <v>#N/A</v>
      </c>
    </row>
    <row r="32" spans="1:1005" ht="15" x14ac:dyDescent="0.25">
      <c r="A32" s="164">
        <v>45505</v>
      </c>
      <c r="B32" s="279">
        <v>62.68</v>
      </c>
      <c r="C32" s="269">
        <v>62.68</v>
      </c>
      <c r="D32" s="274">
        <v>62.68</v>
      </c>
      <c r="E32" s="108">
        <v>74.594999999999999</v>
      </c>
      <c r="F32" s="108">
        <v>46.405999999999999</v>
      </c>
      <c r="G32" s="108">
        <v>133.24600000000001</v>
      </c>
      <c r="H32" s="108">
        <v>58.606000000000002</v>
      </c>
      <c r="I32" s="108">
        <v>91.72</v>
      </c>
      <c r="J32" s="108">
        <v>55.68</v>
      </c>
      <c r="K32" s="108">
        <v>99.212999999999994</v>
      </c>
      <c r="L32" s="108">
        <v>49.167000000000002</v>
      </c>
      <c r="M32" s="108">
        <v>57.826999999999998</v>
      </c>
      <c r="N32" s="108">
        <v>23.988</v>
      </c>
      <c r="O32" s="108">
        <v>45.895000000000003</v>
      </c>
      <c r="P32" s="108">
        <v>41.716999999999999</v>
      </c>
      <c r="Q32" s="108">
        <v>63.75</v>
      </c>
      <c r="R32" s="108">
        <v>56.427</v>
      </c>
      <c r="S32" s="108">
        <v>54.11</v>
      </c>
      <c r="T32" s="108">
        <v>85.372</v>
      </c>
      <c r="U32" s="108">
        <v>60.22</v>
      </c>
      <c r="V32" s="108">
        <v>55.749000000000002</v>
      </c>
      <c r="W32" s="108">
        <v>75.814999999999998</v>
      </c>
      <c r="X32" s="108">
        <v>33.051000000000002</v>
      </c>
      <c r="Y32" s="108">
        <v>44.247</v>
      </c>
      <c r="Z32" s="108">
        <v>63.713999999999999</v>
      </c>
      <c r="AA32" s="108">
        <v>58.295000000000002</v>
      </c>
      <c r="AB32" s="108">
        <v>58.234000000000002</v>
      </c>
      <c r="AC32" s="108">
        <v>70.244</v>
      </c>
      <c r="AD32" s="108">
        <v>29.82</v>
      </c>
      <c r="AE32" s="108">
        <v>89.590999999999994</v>
      </c>
      <c r="AF32" s="108">
        <v>44.131999999999998</v>
      </c>
      <c r="AG32" s="108">
        <v>38.353999999999999</v>
      </c>
      <c r="AH32" s="110">
        <v>102.438</v>
      </c>
      <c r="AN32" s="130"/>
      <c r="AO32" s="130"/>
      <c r="AP32" s="130"/>
      <c r="AQ32" s="130"/>
      <c r="AR32" s="130"/>
      <c r="AS32" s="130"/>
      <c r="AT32" s="130"/>
      <c r="AU32" s="130"/>
      <c r="AV32" s="130"/>
      <c r="AW32" s="130"/>
      <c r="AX32" s="130"/>
      <c r="AY32" s="130"/>
      <c r="ALQ32" s="2" t="e">
        <v>#N/A</v>
      </c>
    </row>
    <row r="33" spans="1:1005" ht="15" x14ac:dyDescent="0.25">
      <c r="A33" s="164">
        <v>45536</v>
      </c>
      <c r="B33" s="280">
        <v>41.62</v>
      </c>
      <c r="C33" s="270">
        <v>41.62</v>
      </c>
      <c r="D33" s="274">
        <v>41.62</v>
      </c>
      <c r="E33" s="108">
        <v>54.012999999999998</v>
      </c>
      <c r="F33" s="108">
        <v>39.142000000000003</v>
      </c>
      <c r="G33" s="108">
        <v>70.667000000000002</v>
      </c>
      <c r="H33" s="108">
        <v>44.15</v>
      </c>
      <c r="I33" s="108">
        <v>65.861999999999995</v>
      </c>
      <c r="J33" s="108">
        <v>36.542000000000002</v>
      </c>
      <c r="K33" s="108">
        <v>54.170999999999999</v>
      </c>
      <c r="L33" s="108">
        <v>36.893999999999998</v>
      </c>
      <c r="M33" s="108">
        <v>34.875999999999998</v>
      </c>
      <c r="N33" s="108">
        <v>23.803999999999998</v>
      </c>
      <c r="O33" s="108">
        <v>66.122</v>
      </c>
      <c r="P33" s="108">
        <v>41.646000000000001</v>
      </c>
      <c r="Q33" s="108">
        <v>40.869</v>
      </c>
      <c r="R33" s="108">
        <v>42.323999999999998</v>
      </c>
      <c r="S33" s="108">
        <v>50.673000000000002</v>
      </c>
      <c r="T33" s="108">
        <v>49.51</v>
      </c>
      <c r="U33" s="108">
        <v>40.645000000000003</v>
      </c>
      <c r="V33" s="108">
        <v>32.003999999999998</v>
      </c>
      <c r="W33" s="108">
        <v>44.322000000000003</v>
      </c>
      <c r="X33" s="108">
        <v>26.82</v>
      </c>
      <c r="Y33" s="108">
        <v>60.328000000000003</v>
      </c>
      <c r="Z33" s="108">
        <v>60.597999999999999</v>
      </c>
      <c r="AA33" s="108">
        <v>42.292999999999999</v>
      </c>
      <c r="AB33" s="108">
        <v>39.201999999999998</v>
      </c>
      <c r="AC33" s="108">
        <v>43.366</v>
      </c>
      <c r="AD33" s="108">
        <v>24.649000000000001</v>
      </c>
      <c r="AE33" s="108">
        <v>47.152000000000001</v>
      </c>
      <c r="AF33" s="108">
        <v>40.756999999999998</v>
      </c>
      <c r="AG33" s="108">
        <v>29.361000000000001</v>
      </c>
      <c r="AH33" s="110">
        <v>82.808999999999997</v>
      </c>
      <c r="AN33" s="130"/>
      <c r="AO33" s="130"/>
      <c r="AP33" s="130"/>
      <c r="AQ33" s="130"/>
      <c r="AR33" s="130"/>
      <c r="AS33" s="130"/>
      <c r="AT33" s="130"/>
      <c r="AU33" s="130"/>
      <c r="AV33" s="130"/>
      <c r="AW33" s="130"/>
      <c r="AX33" s="130"/>
      <c r="AY33" s="130"/>
      <c r="ALQ33" s="2" t="e">
        <v>#N/A</v>
      </c>
    </row>
    <row r="34" spans="1:1005" ht="15" x14ac:dyDescent="0.25">
      <c r="A34" s="164">
        <v>45566</v>
      </c>
      <c r="B34" s="279">
        <v>38.61</v>
      </c>
      <c r="C34" s="269">
        <v>47.85</v>
      </c>
      <c r="D34" s="274">
        <v>43.2</v>
      </c>
      <c r="E34" s="108">
        <v>52.079000000000001</v>
      </c>
      <c r="F34" s="108">
        <v>52.148000000000003</v>
      </c>
      <c r="G34" s="108">
        <v>67.882000000000005</v>
      </c>
      <c r="H34" s="108">
        <v>61.792000000000002</v>
      </c>
      <c r="I34" s="108">
        <v>75.149000000000001</v>
      </c>
      <c r="J34" s="108">
        <v>54.906999999999996</v>
      </c>
      <c r="K34" s="108">
        <v>44.38</v>
      </c>
      <c r="L34" s="108">
        <v>37.283999999999999</v>
      </c>
      <c r="M34" s="108">
        <v>34.969000000000001</v>
      </c>
      <c r="N34" s="108">
        <v>37.909999999999997</v>
      </c>
      <c r="O34" s="108">
        <v>40.024999999999999</v>
      </c>
      <c r="P34" s="108">
        <v>42.124000000000002</v>
      </c>
      <c r="Q34" s="108">
        <v>62.16</v>
      </c>
      <c r="R34" s="108">
        <v>84.984999999999999</v>
      </c>
      <c r="S34" s="108">
        <v>57.15</v>
      </c>
      <c r="T34" s="108">
        <v>48.176000000000002</v>
      </c>
      <c r="U34" s="108">
        <v>45.790999999999997</v>
      </c>
      <c r="V34" s="108">
        <v>36.381</v>
      </c>
      <c r="W34" s="108">
        <v>48.039000000000001</v>
      </c>
      <c r="X34" s="108">
        <v>27.082999999999998</v>
      </c>
      <c r="Y34" s="108">
        <v>61.338000000000001</v>
      </c>
      <c r="Z34" s="108">
        <v>73.143000000000001</v>
      </c>
      <c r="AA34" s="108">
        <v>39.893000000000001</v>
      </c>
      <c r="AB34" s="108">
        <v>36.206000000000003</v>
      </c>
      <c r="AC34" s="108">
        <v>46.997</v>
      </c>
      <c r="AD34" s="108">
        <v>29.571999999999999</v>
      </c>
      <c r="AE34" s="108">
        <v>43.305</v>
      </c>
      <c r="AF34" s="108">
        <v>35.47</v>
      </c>
      <c r="AG34" s="108">
        <v>32.963999999999999</v>
      </c>
      <c r="AH34" s="110">
        <v>54.188000000000002</v>
      </c>
      <c r="AN34" s="130"/>
      <c r="AO34" s="130"/>
      <c r="AP34" s="130"/>
      <c r="AQ34" s="130"/>
      <c r="AR34" s="130"/>
      <c r="AS34" s="130"/>
      <c r="AT34" s="130"/>
      <c r="AU34" s="130"/>
      <c r="AV34" s="130"/>
      <c r="AW34" s="130"/>
      <c r="AX34" s="130"/>
      <c r="AY34" s="130"/>
      <c r="ALQ34" s="2" t="e">
        <v>#N/A</v>
      </c>
    </row>
    <row r="35" spans="1:1005" ht="15" x14ac:dyDescent="0.25">
      <c r="A35" s="164">
        <v>45597</v>
      </c>
      <c r="B35" s="279">
        <v>35.54</v>
      </c>
      <c r="C35" s="269">
        <v>37.85</v>
      </c>
      <c r="D35" s="274">
        <v>36.56</v>
      </c>
      <c r="E35" s="108">
        <v>42.783000000000001</v>
      </c>
      <c r="F35" s="108">
        <v>40.015000000000001</v>
      </c>
      <c r="G35" s="108">
        <v>51.546999999999997</v>
      </c>
      <c r="H35" s="108">
        <v>49.886000000000003</v>
      </c>
      <c r="I35" s="108">
        <v>55.26</v>
      </c>
      <c r="J35" s="108">
        <v>45.514000000000003</v>
      </c>
      <c r="K35" s="108">
        <v>36.253999999999998</v>
      </c>
      <c r="L35" s="108">
        <v>33.450000000000003</v>
      </c>
      <c r="M35" s="108">
        <v>34.287999999999997</v>
      </c>
      <c r="N35" s="108">
        <v>24.536999999999999</v>
      </c>
      <c r="O35" s="108">
        <v>30.402999999999999</v>
      </c>
      <c r="P35" s="108">
        <v>38.472000000000001</v>
      </c>
      <c r="Q35" s="108">
        <v>48.024999999999999</v>
      </c>
      <c r="R35" s="108">
        <v>55.326000000000001</v>
      </c>
      <c r="S35" s="108">
        <v>44.46</v>
      </c>
      <c r="T35" s="108">
        <v>42.466000000000001</v>
      </c>
      <c r="U35" s="108">
        <v>42.390999999999998</v>
      </c>
      <c r="V35" s="108">
        <v>36.996000000000002</v>
      </c>
      <c r="W35" s="108">
        <v>39.57</v>
      </c>
      <c r="X35" s="108">
        <v>23.579000000000001</v>
      </c>
      <c r="Y35" s="108">
        <v>39.334000000000003</v>
      </c>
      <c r="Z35" s="108">
        <v>44.584000000000003</v>
      </c>
      <c r="AA35" s="108">
        <v>36.847000000000001</v>
      </c>
      <c r="AB35" s="108">
        <v>31.603999999999999</v>
      </c>
      <c r="AC35" s="108">
        <v>40.853000000000002</v>
      </c>
      <c r="AD35" s="108">
        <v>28.021000000000001</v>
      </c>
      <c r="AE35" s="108">
        <v>38.420999999999999</v>
      </c>
      <c r="AF35" s="108">
        <v>33.265999999999998</v>
      </c>
      <c r="AG35" s="108">
        <v>33.545999999999999</v>
      </c>
      <c r="AH35" s="110">
        <v>39.542000000000002</v>
      </c>
      <c r="AN35" s="130"/>
      <c r="AO35" s="130"/>
      <c r="AP35" s="130"/>
      <c r="AQ35" s="130"/>
      <c r="AR35" s="130"/>
      <c r="AS35" s="130"/>
      <c r="AT35" s="130"/>
      <c r="AU35" s="130"/>
      <c r="AV35" s="130"/>
      <c r="AW35" s="130"/>
      <c r="AX35" s="130"/>
      <c r="AY35" s="130"/>
      <c r="ALQ35" s="2" t="e">
        <v>#N/A</v>
      </c>
    </row>
    <row r="36" spans="1:1005" ht="15" x14ac:dyDescent="0.25">
      <c r="A36" s="164">
        <v>45627</v>
      </c>
      <c r="B36" s="279">
        <v>32.21</v>
      </c>
      <c r="C36" s="269">
        <v>32.21</v>
      </c>
      <c r="D36" s="276">
        <v>32.21</v>
      </c>
      <c r="E36" s="108">
        <v>36.383000000000003</v>
      </c>
      <c r="F36" s="108">
        <v>31.811</v>
      </c>
      <c r="G36" s="108">
        <v>47.447000000000003</v>
      </c>
      <c r="H36" s="108">
        <v>40.518999999999998</v>
      </c>
      <c r="I36" s="108">
        <v>42.168999999999997</v>
      </c>
      <c r="J36" s="108">
        <v>40.270000000000003</v>
      </c>
      <c r="K36" s="108">
        <v>32.402999999999999</v>
      </c>
      <c r="L36" s="108">
        <v>28.649000000000001</v>
      </c>
      <c r="M36" s="108">
        <v>28.242000000000001</v>
      </c>
      <c r="N36" s="108">
        <v>20.77</v>
      </c>
      <c r="O36" s="108">
        <v>27.797999999999998</v>
      </c>
      <c r="P36" s="108">
        <v>30.018999999999998</v>
      </c>
      <c r="Q36" s="108">
        <v>34.71</v>
      </c>
      <c r="R36" s="108">
        <v>38.067999999999998</v>
      </c>
      <c r="S36" s="108">
        <v>31.6</v>
      </c>
      <c r="T36" s="108">
        <v>37.756999999999998</v>
      </c>
      <c r="U36" s="108">
        <v>34.158000000000001</v>
      </c>
      <c r="V36" s="108">
        <v>31.004000000000001</v>
      </c>
      <c r="W36" s="108">
        <v>34.536000000000001</v>
      </c>
      <c r="X36" s="108">
        <v>21.645</v>
      </c>
      <c r="Y36" s="108">
        <v>29.15</v>
      </c>
      <c r="Z36" s="108">
        <v>36.484999999999999</v>
      </c>
      <c r="AA36" s="108">
        <v>32.548999999999999</v>
      </c>
      <c r="AB36" s="108">
        <v>29.501000000000001</v>
      </c>
      <c r="AC36" s="108">
        <v>37.89</v>
      </c>
      <c r="AD36" s="108">
        <v>22.815000000000001</v>
      </c>
      <c r="AE36" s="110">
        <v>35.784999999999997</v>
      </c>
      <c r="AF36" s="108">
        <v>31.529</v>
      </c>
      <c r="AG36" s="109">
        <v>27.366</v>
      </c>
      <c r="AH36" s="109">
        <v>33.624000000000002</v>
      </c>
      <c r="AN36" s="130"/>
      <c r="AO36" s="130"/>
      <c r="AP36" s="130"/>
      <c r="AQ36" s="130"/>
      <c r="AR36" s="130"/>
      <c r="AS36" s="130"/>
      <c r="AT36" s="130"/>
      <c r="AU36" s="130"/>
      <c r="AV36" s="130"/>
      <c r="AW36" s="130"/>
      <c r="AX36" s="130"/>
      <c r="AY36" s="130"/>
      <c r="ALQ36" s="2" t="e">
        <v>#N/A</v>
      </c>
    </row>
    <row r="37" spans="1:1005" ht="15" x14ac:dyDescent="0.25">
      <c r="A37" s="164">
        <v>45658</v>
      </c>
      <c r="B37" s="281">
        <v>30.7</v>
      </c>
      <c r="C37" s="271">
        <v>30.7</v>
      </c>
      <c r="D37" s="276">
        <v>30.7</v>
      </c>
      <c r="E37" s="108">
        <v>33.142000000000003</v>
      </c>
      <c r="F37" s="108">
        <v>28.792999999999999</v>
      </c>
      <c r="G37" s="108">
        <v>40.087000000000003</v>
      </c>
      <c r="H37" s="108">
        <v>34.860999999999997</v>
      </c>
      <c r="I37" s="108">
        <v>37.375999999999998</v>
      </c>
      <c r="J37" s="108">
        <v>34.738999999999997</v>
      </c>
      <c r="K37" s="108">
        <v>32.494999999999997</v>
      </c>
      <c r="L37" s="108">
        <v>26.338000000000001</v>
      </c>
      <c r="M37" s="108">
        <v>24.853000000000002</v>
      </c>
      <c r="N37" s="108">
        <v>19.809999999999999</v>
      </c>
      <c r="O37" s="108">
        <v>24.872</v>
      </c>
      <c r="P37" s="108">
        <v>29.166</v>
      </c>
      <c r="Q37" s="108">
        <v>29.870999999999999</v>
      </c>
      <c r="R37" s="108">
        <v>32.119999999999997</v>
      </c>
      <c r="S37" s="108">
        <v>26.309000000000001</v>
      </c>
      <c r="T37" s="108">
        <v>34.136000000000003</v>
      </c>
      <c r="U37" s="108">
        <v>30.173999999999999</v>
      </c>
      <c r="V37" s="108">
        <v>28.103999999999999</v>
      </c>
      <c r="W37" s="108">
        <v>32.97</v>
      </c>
      <c r="X37" s="108">
        <v>20.071999999999999</v>
      </c>
      <c r="Y37" s="108">
        <v>25.231999999999999</v>
      </c>
      <c r="Z37" s="108">
        <v>31.815999999999999</v>
      </c>
      <c r="AA37" s="108">
        <v>29.631</v>
      </c>
      <c r="AB37" s="108">
        <v>27.65</v>
      </c>
      <c r="AC37" s="108">
        <v>33.210999999999999</v>
      </c>
      <c r="AD37" s="108">
        <v>20.94</v>
      </c>
      <c r="AE37" s="110">
        <v>32.555</v>
      </c>
      <c r="AF37" s="108">
        <v>29.495000000000001</v>
      </c>
      <c r="AG37" s="109">
        <v>23.094999999999999</v>
      </c>
      <c r="AH37" s="109">
        <v>30.709</v>
      </c>
      <c r="AN37" s="130"/>
      <c r="AO37" s="130"/>
      <c r="AP37" s="130"/>
      <c r="AQ37" s="130"/>
      <c r="AR37" s="130"/>
      <c r="AS37" s="130"/>
      <c r="AT37" s="130"/>
      <c r="AU37" s="130"/>
      <c r="AV37" s="130"/>
      <c r="AW37" s="130"/>
      <c r="AX37" s="130"/>
      <c r="AY37" s="130"/>
      <c r="ALQ37" s="2" t="e">
        <v>#N/A</v>
      </c>
    </row>
    <row r="38" spans="1:1005" ht="15" x14ac:dyDescent="0.25">
      <c r="A38" s="164">
        <v>45689</v>
      </c>
      <c r="B38" s="281">
        <v>28.77</v>
      </c>
      <c r="C38" s="271">
        <v>28.77</v>
      </c>
      <c r="D38" s="276">
        <v>28.77</v>
      </c>
      <c r="E38" s="108">
        <v>27.847999999999999</v>
      </c>
      <c r="F38" s="108">
        <v>31.385000000000002</v>
      </c>
      <c r="G38" s="108">
        <v>39.112000000000002</v>
      </c>
      <c r="H38" s="108">
        <v>28.253</v>
      </c>
      <c r="I38" s="108">
        <v>31.861999999999998</v>
      </c>
      <c r="J38" s="108">
        <v>33.585000000000001</v>
      </c>
      <c r="K38" s="108">
        <v>32.142000000000003</v>
      </c>
      <c r="L38" s="108">
        <v>24.89</v>
      </c>
      <c r="M38" s="108">
        <v>20.975999999999999</v>
      </c>
      <c r="N38" s="108">
        <v>22.879000000000001</v>
      </c>
      <c r="O38" s="108">
        <v>21.355</v>
      </c>
      <c r="P38" s="108">
        <v>25.451000000000001</v>
      </c>
      <c r="Q38" s="108">
        <v>24.390999999999998</v>
      </c>
      <c r="R38" s="108">
        <v>31.873000000000001</v>
      </c>
      <c r="S38" s="108">
        <v>21.335999999999999</v>
      </c>
      <c r="T38" s="108">
        <v>30.135999999999999</v>
      </c>
      <c r="U38" s="108">
        <v>24.949000000000002</v>
      </c>
      <c r="V38" s="108">
        <v>23.321000000000002</v>
      </c>
      <c r="W38" s="108">
        <v>27.378</v>
      </c>
      <c r="X38" s="108">
        <v>17.609000000000002</v>
      </c>
      <c r="Y38" s="108">
        <v>26.091000000000001</v>
      </c>
      <c r="Z38" s="108">
        <v>37.307000000000002</v>
      </c>
      <c r="AA38" s="108">
        <v>27.815000000000001</v>
      </c>
      <c r="AB38" s="108">
        <v>33.828000000000003</v>
      </c>
      <c r="AC38" s="108">
        <v>34.402000000000001</v>
      </c>
      <c r="AD38" s="108">
        <v>18.189</v>
      </c>
      <c r="AE38" s="110">
        <v>28.748999999999999</v>
      </c>
      <c r="AF38" s="108">
        <v>25.533999999999999</v>
      </c>
      <c r="AG38" s="109">
        <v>19.667999999999999</v>
      </c>
      <c r="AH38" s="109">
        <v>27.045999999999999</v>
      </c>
      <c r="AN38" s="130"/>
      <c r="AO38" s="130"/>
      <c r="AP38" s="130"/>
      <c r="AQ38" s="130"/>
      <c r="AR38" s="130"/>
      <c r="AS38" s="130"/>
      <c r="AT38" s="130"/>
      <c r="AU38" s="130"/>
      <c r="AV38" s="130"/>
      <c r="AW38" s="130"/>
      <c r="AX38" s="130"/>
      <c r="AY38" s="130"/>
      <c r="ALQ38" s="2" t="e">
        <v>#N/A</v>
      </c>
    </row>
    <row r="39" spans="1:1005" ht="15" x14ac:dyDescent="0.25">
      <c r="A39" s="164">
        <v>45717</v>
      </c>
      <c r="B39" s="281">
        <v>46.25</v>
      </c>
      <c r="C39" s="271">
        <v>46.25</v>
      </c>
      <c r="D39" s="276">
        <v>46.25</v>
      </c>
      <c r="E39" s="108">
        <v>50.534999999999997</v>
      </c>
      <c r="F39" s="108">
        <v>62.466000000000001</v>
      </c>
      <c r="G39" s="108">
        <v>52.104999999999997</v>
      </c>
      <c r="H39" s="108">
        <v>59.633000000000003</v>
      </c>
      <c r="I39" s="108">
        <v>53.472000000000001</v>
      </c>
      <c r="J39" s="108">
        <v>52.329000000000001</v>
      </c>
      <c r="K39" s="108">
        <v>40.192</v>
      </c>
      <c r="L39" s="108">
        <v>37.524000000000001</v>
      </c>
      <c r="M39" s="108">
        <v>27.295999999999999</v>
      </c>
      <c r="N39" s="108">
        <v>38.722999999999999</v>
      </c>
      <c r="O39" s="108">
        <v>59.463999999999999</v>
      </c>
      <c r="P39" s="108">
        <v>33.088000000000001</v>
      </c>
      <c r="Q39" s="108">
        <v>35.673999999999999</v>
      </c>
      <c r="R39" s="108">
        <v>82.203000000000003</v>
      </c>
      <c r="S39" s="108">
        <v>24.363</v>
      </c>
      <c r="T39" s="108">
        <v>55.311999999999998</v>
      </c>
      <c r="U39" s="108">
        <v>29.774000000000001</v>
      </c>
      <c r="V39" s="108">
        <v>40.808999999999997</v>
      </c>
      <c r="W39" s="108">
        <v>51.881</v>
      </c>
      <c r="X39" s="108">
        <v>26.315999999999999</v>
      </c>
      <c r="Y39" s="108">
        <v>38.115000000000002</v>
      </c>
      <c r="Z39" s="108">
        <v>66.900999999999996</v>
      </c>
      <c r="AA39" s="108">
        <v>49.31</v>
      </c>
      <c r="AB39" s="108">
        <v>78.561999999999998</v>
      </c>
      <c r="AC39" s="108">
        <v>37.311</v>
      </c>
      <c r="AD39" s="108">
        <v>28.716999999999999</v>
      </c>
      <c r="AE39" s="110">
        <v>44.99</v>
      </c>
      <c r="AF39" s="108">
        <v>31.71</v>
      </c>
      <c r="AG39" s="109">
        <v>35.886000000000003</v>
      </c>
      <c r="AH39" s="109">
        <v>46.707000000000001</v>
      </c>
      <c r="AN39" s="130"/>
      <c r="AO39" s="130"/>
      <c r="AP39" s="130"/>
      <c r="AQ39" s="130"/>
      <c r="AR39" s="130"/>
      <c r="AS39" s="130"/>
      <c r="AT39" s="130"/>
      <c r="AU39" s="130"/>
      <c r="AV39" s="130"/>
      <c r="AW39" s="130"/>
      <c r="AX39" s="130"/>
      <c r="AY39" s="130"/>
      <c r="ALQ39" s="2" t="e">
        <v>#N/A</v>
      </c>
    </row>
    <row r="40" spans="1:1005" ht="15" x14ac:dyDescent="0.25">
      <c r="A40" s="164">
        <v>45748</v>
      </c>
      <c r="B40" s="281">
        <v>99.53</v>
      </c>
      <c r="C40" s="271">
        <v>99.53</v>
      </c>
      <c r="D40" s="276">
        <v>99.53</v>
      </c>
      <c r="E40" s="108">
        <v>94.834999999999994</v>
      </c>
      <c r="F40" s="108">
        <v>79.817999999999998</v>
      </c>
      <c r="G40" s="108">
        <v>125.378</v>
      </c>
      <c r="H40" s="108">
        <v>113.26600000000001</v>
      </c>
      <c r="I40" s="108">
        <v>88.058999999999997</v>
      </c>
      <c r="J40" s="108">
        <v>77.977999999999994</v>
      </c>
      <c r="K40" s="108">
        <v>108.73</v>
      </c>
      <c r="L40" s="108">
        <v>81.856999999999999</v>
      </c>
      <c r="M40" s="108">
        <v>67.031000000000006</v>
      </c>
      <c r="N40" s="108">
        <v>73.436999999999998</v>
      </c>
      <c r="O40" s="108">
        <v>138.733</v>
      </c>
      <c r="P40" s="108">
        <v>83.435000000000002</v>
      </c>
      <c r="Q40" s="108">
        <v>116.482</v>
      </c>
      <c r="R40" s="108">
        <v>138.91</v>
      </c>
      <c r="S40" s="108">
        <v>76.075999999999993</v>
      </c>
      <c r="T40" s="108">
        <v>85.899000000000001</v>
      </c>
      <c r="U40" s="108">
        <v>72.478999999999999</v>
      </c>
      <c r="V40" s="108">
        <v>97.697000000000003</v>
      </c>
      <c r="W40" s="108">
        <v>116.57</v>
      </c>
      <c r="X40" s="108">
        <v>50.927</v>
      </c>
      <c r="Y40" s="108">
        <v>83.742999999999995</v>
      </c>
      <c r="Z40" s="108">
        <v>101.583</v>
      </c>
      <c r="AA40" s="108">
        <v>85.974000000000004</v>
      </c>
      <c r="AB40" s="108">
        <v>144.55799999999999</v>
      </c>
      <c r="AC40" s="108">
        <v>64.873000000000005</v>
      </c>
      <c r="AD40" s="108">
        <v>114.145</v>
      </c>
      <c r="AE40" s="110">
        <v>66.322999999999993</v>
      </c>
      <c r="AF40" s="108">
        <v>70.453000000000003</v>
      </c>
      <c r="AG40" s="109">
        <v>50.081000000000003</v>
      </c>
      <c r="AH40" s="109">
        <v>55.552999999999997</v>
      </c>
      <c r="AN40" s="130"/>
      <c r="AO40" s="130"/>
      <c r="AP40" s="130"/>
      <c r="AQ40" s="130"/>
      <c r="AR40" s="130"/>
      <c r="AS40" s="130"/>
      <c r="AT40" s="130"/>
      <c r="AU40" s="130"/>
      <c r="AV40" s="130"/>
      <c r="AW40" s="130"/>
      <c r="AX40" s="130"/>
      <c r="AY40" s="130"/>
      <c r="ALQ40" s="2" t="e">
        <v>#N/A</v>
      </c>
    </row>
    <row r="41" spans="1:1005" ht="15" x14ac:dyDescent="0.25">
      <c r="A41" s="164">
        <v>45778</v>
      </c>
      <c r="B41" s="281">
        <v>251.24</v>
      </c>
      <c r="C41" s="271">
        <v>251.24</v>
      </c>
      <c r="D41" s="276">
        <v>251.24</v>
      </c>
      <c r="E41" s="108">
        <v>256.84100000000001</v>
      </c>
      <c r="F41" s="108">
        <v>310.49599999999998</v>
      </c>
      <c r="G41" s="108">
        <v>429.197</v>
      </c>
      <c r="H41" s="108">
        <v>413.00799999999998</v>
      </c>
      <c r="I41" s="108">
        <v>252.363</v>
      </c>
      <c r="J41" s="108">
        <v>288.70999999999998</v>
      </c>
      <c r="K41" s="108">
        <v>297.39100000000002</v>
      </c>
      <c r="L41" s="108">
        <v>315.709</v>
      </c>
      <c r="M41" s="108">
        <v>108.679</v>
      </c>
      <c r="N41" s="108">
        <v>200.13499999999999</v>
      </c>
      <c r="O41" s="108">
        <v>278.37400000000002</v>
      </c>
      <c r="P41" s="108">
        <v>317.3</v>
      </c>
      <c r="Q41" s="108">
        <v>286.60500000000002</v>
      </c>
      <c r="R41" s="108">
        <v>300.32400000000001</v>
      </c>
      <c r="S41" s="108">
        <v>329.31</v>
      </c>
      <c r="T41" s="108">
        <v>372.25599999999997</v>
      </c>
      <c r="U41" s="108">
        <v>153.63999999999999</v>
      </c>
      <c r="V41" s="108">
        <v>216.92</v>
      </c>
      <c r="W41" s="108">
        <v>180.72499999999999</v>
      </c>
      <c r="X41" s="108">
        <v>125.745</v>
      </c>
      <c r="Y41" s="108">
        <v>279.92599999999999</v>
      </c>
      <c r="Z41" s="108">
        <v>210.34299999999999</v>
      </c>
      <c r="AA41" s="108">
        <v>208.417</v>
      </c>
      <c r="AB41" s="108">
        <v>304.57499999999999</v>
      </c>
      <c r="AC41" s="108">
        <v>195.29</v>
      </c>
      <c r="AD41" s="108">
        <v>257.05099999999999</v>
      </c>
      <c r="AE41" s="110">
        <v>221.35599999999999</v>
      </c>
      <c r="AF41" s="108">
        <v>153.12700000000001</v>
      </c>
      <c r="AG41" s="109">
        <v>191.17699999999999</v>
      </c>
      <c r="AH41" s="109">
        <v>182.68199999999999</v>
      </c>
      <c r="AN41" s="130"/>
      <c r="AO41" s="130"/>
      <c r="AP41" s="130"/>
      <c r="AQ41" s="130"/>
      <c r="AR41" s="130"/>
      <c r="AS41" s="130"/>
      <c r="AT41" s="130"/>
      <c r="AU41" s="130"/>
      <c r="AV41" s="130"/>
      <c r="AW41" s="130"/>
      <c r="AX41" s="130"/>
      <c r="AY41" s="130"/>
      <c r="ALQ41" s="2" t="e">
        <v>#N/A</v>
      </c>
    </row>
    <row r="42" spans="1:1005" ht="15" x14ac:dyDescent="0.25">
      <c r="A42" s="164">
        <v>45809</v>
      </c>
      <c r="B42" s="281">
        <v>292.8</v>
      </c>
      <c r="C42" s="271">
        <v>292.8</v>
      </c>
      <c r="D42" s="276">
        <v>292.8</v>
      </c>
      <c r="E42" s="108">
        <v>251.517</v>
      </c>
      <c r="F42" s="109">
        <v>675.40099999999995</v>
      </c>
      <c r="G42" s="109">
        <v>351.28100000000001</v>
      </c>
      <c r="H42" s="109">
        <v>578.67899999999997</v>
      </c>
      <c r="I42" s="109">
        <v>256.49599999999998</v>
      </c>
      <c r="J42" s="109">
        <v>403.49</v>
      </c>
      <c r="K42" s="109">
        <v>182.45</v>
      </c>
      <c r="L42" s="109">
        <v>230.53700000000001</v>
      </c>
      <c r="M42" s="109">
        <v>65.885999999999996</v>
      </c>
      <c r="N42" s="109">
        <v>235.285</v>
      </c>
      <c r="O42" s="109">
        <v>165.83799999999999</v>
      </c>
      <c r="P42" s="109">
        <v>336.08499999999998</v>
      </c>
      <c r="Q42" s="109">
        <v>216.04900000000001</v>
      </c>
      <c r="R42" s="109">
        <v>211.74700000000001</v>
      </c>
      <c r="S42" s="109">
        <v>573.89400000000001</v>
      </c>
      <c r="T42" s="109">
        <v>304.89299999999997</v>
      </c>
      <c r="U42" s="109">
        <v>329.36700000000002</v>
      </c>
      <c r="V42" s="109">
        <v>515.97500000000002</v>
      </c>
      <c r="W42" s="109">
        <v>66.138999999999996</v>
      </c>
      <c r="X42" s="109">
        <v>174.02199999999999</v>
      </c>
      <c r="Y42" s="109">
        <v>394.53500000000003</v>
      </c>
      <c r="Z42" s="109">
        <v>416.08499999999998</v>
      </c>
      <c r="AA42" s="109">
        <v>352.995</v>
      </c>
      <c r="AB42" s="109">
        <v>459.94099999999997</v>
      </c>
      <c r="AC42" s="109">
        <v>84.899000000000001</v>
      </c>
      <c r="AD42" s="109">
        <v>492.428</v>
      </c>
      <c r="AE42" s="110">
        <v>224.886</v>
      </c>
      <c r="AF42" s="109">
        <v>155.00399999999999</v>
      </c>
      <c r="AG42" s="109">
        <v>363.14100000000002</v>
      </c>
      <c r="AH42" s="109">
        <v>461.827</v>
      </c>
      <c r="AN42" s="130"/>
      <c r="AO42" s="130"/>
      <c r="AP42" s="130"/>
      <c r="AQ42" s="130"/>
      <c r="AR42" s="130"/>
      <c r="AS42" s="130"/>
      <c r="AT42" s="130"/>
      <c r="AU42" s="130"/>
      <c r="AV42" s="130"/>
      <c r="AW42" s="130"/>
      <c r="AX42" s="130"/>
      <c r="AY42" s="130"/>
      <c r="ALQ42" s="2" t="e">
        <v>#N/A</v>
      </c>
    </row>
    <row r="43" spans="1:1005" ht="15" x14ac:dyDescent="0.25">
      <c r="A43" s="164">
        <v>45839</v>
      </c>
      <c r="B43" s="281">
        <v>97.54</v>
      </c>
      <c r="C43" s="271">
        <v>97.54</v>
      </c>
      <c r="D43" s="276">
        <v>97.54</v>
      </c>
      <c r="E43" s="108">
        <v>71.129000000000005</v>
      </c>
      <c r="F43" s="109">
        <v>487.22500000000002</v>
      </c>
      <c r="G43" s="109">
        <v>118.22199999999999</v>
      </c>
      <c r="H43" s="109">
        <v>192.73699999999999</v>
      </c>
      <c r="I43" s="109">
        <v>119.09</v>
      </c>
      <c r="J43" s="109">
        <v>251.56700000000001</v>
      </c>
      <c r="K43" s="109">
        <v>55.06</v>
      </c>
      <c r="L43" s="109">
        <v>64.298000000000002</v>
      </c>
      <c r="M43" s="109">
        <v>27.044</v>
      </c>
      <c r="N43" s="109">
        <v>60.131</v>
      </c>
      <c r="O43" s="109">
        <v>58.734999999999999</v>
      </c>
      <c r="P43" s="109">
        <v>125.819</v>
      </c>
      <c r="Q43" s="109">
        <v>77.075000000000003</v>
      </c>
      <c r="R43" s="109">
        <v>71.438000000000002</v>
      </c>
      <c r="S43" s="109">
        <v>237.56700000000001</v>
      </c>
      <c r="T43" s="109">
        <v>149.239</v>
      </c>
      <c r="U43" s="109">
        <v>80.587999999999994</v>
      </c>
      <c r="V43" s="109">
        <v>249.827</v>
      </c>
      <c r="W43" s="109">
        <v>31.349</v>
      </c>
      <c r="X43" s="109">
        <v>60.15</v>
      </c>
      <c r="Y43" s="109">
        <v>113.398</v>
      </c>
      <c r="Z43" s="109">
        <v>129.06299999999999</v>
      </c>
      <c r="AA43" s="109">
        <v>105.89400000000001</v>
      </c>
      <c r="AB43" s="109">
        <v>143.74100000000001</v>
      </c>
      <c r="AC43" s="109">
        <v>37.158000000000001</v>
      </c>
      <c r="AD43" s="109">
        <v>294.83600000000001</v>
      </c>
      <c r="AE43" s="110">
        <v>65.236000000000004</v>
      </c>
      <c r="AF43" s="109">
        <v>62.250999999999998</v>
      </c>
      <c r="AG43" s="109">
        <v>206.489</v>
      </c>
      <c r="AH43" s="109">
        <v>236.86699999999999</v>
      </c>
      <c r="AN43" s="130"/>
      <c r="AO43" s="130"/>
      <c r="AP43" s="130"/>
      <c r="AQ43" s="130"/>
      <c r="AR43" s="130"/>
      <c r="AS43" s="130"/>
      <c r="AT43" s="130"/>
      <c r="AU43" s="130"/>
      <c r="AV43" s="130"/>
      <c r="AW43" s="130"/>
      <c r="AX43" s="130"/>
      <c r="AY43" s="130"/>
      <c r="ALQ43" s="2" t="e">
        <v>#N/A</v>
      </c>
    </row>
    <row r="44" spans="1:1005" ht="15" x14ac:dyDescent="0.25">
      <c r="A44" s="164">
        <v>45870</v>
      </c>
      <c r="B44" s="281">
        <v>62.68</v>
      </c>
      <c r="C44" s="271">
        <v>62.68</v>
      </c>
      <c r="D44" s="276">
        <v>62.68</v>
      </c>
      <c r="E44" s="108">
        <v>46.594000000000001</v>
      </c>
      <c r="F44" s="109">
        <v>133.61199999999999</v>
      </c>
      <c r="G44" s="109">
        <v>58.460999999999999</v>
      </c>
      <c r="H44" s="109">
        <v>92.039000000000001</v>
      </c>
      <c r="I44" s="109">
        <v>57.161000000000001</v>
      </c>
      <c r="J44" s="109">
        <v>99.64</v>
      </c>
      <c r="K44" s="109">
        <v>49.322000000000003</v>
      </c>
      <c r="L44" s="109">
        <v>57.68</v>
      </c>
      <c r="M44" s="109">
        <v>24.16</v>
      </c>
      <c r="N44" s="109">
        <v>45.734000000000002</v>
      </c>
      <c r="O44" s="109">
        <v>41.432000000000002</v>
      </c>
      <c r="P44" s="109">
        <v>63.664999999999999</v>
      </c>
      <c r="Q44" s="109">
        <v>56.725000000000001</v>
      </c>
      <c r="R44" s="109">
        <v>54.18</v>
      </c>
      <c r="S44" s="109">
        <v>85.387</v>
      </c>
      <c r="T44" s="109">
        <v>60.052999999999997</v>
      </c>
      <c r="U44" s="109">
        <v>57.124000000000002</v>
      </c>
      <c r="V44" s="109">
        <v>75.823999999999998</v>
      </c>
      <c r="W44" s="109">
        <v>32.889000000000003</v>
      </c>
      <c r="X44" s="109">
        <v>44.67</v>
      </c>
      <c r="Y44" s="109">
        <v>64.334999999999994</v>
      </c>
      <c r="Z44" s="109">
        <v>57.875</v>
      </c>
      <c r="AA44" s="109">
        <v>58.573</v>
      </c>
      <c r="AB44" s="109">
        <v>70.105999999999995</v>
      </c>
      <c r="AC44" s="109">
        <v>30.13</v>
      </c>
      <c r="AD44" s="109">
        <v>90.02</v>
      </c>
      <c r="AE44" s="110">
        <v>43.752000000000002</v>
      </c>
      <c r="AF44" s="109">
        <v>39.161999999999999</v>
      </c>
      <c r="AG44" s="109">
        <v>103.932</v>
      </c>
      <c r="AH44" s="109">
        <v>95.019000000000005</v>
      </c>
      <c r="AN44" s="130"/>
      <c r="AO44" s="130"/>
      <c r="AP44" s="130"/>
      <c r="AQ44" s="130"/>
      <c r="AR44" s="130"/>
      <c r="AS44" s="130"/>
      <c r="AT44" s="130"/>
      <c r="AU44" s="130"/>
      <c r="AV44" s="130"/>
      <c r="AW44" s="130"/>
      <c r="AX44" s="130"/>
      <c r="AY44" s="130"/>
      <c r="ALQ44" s="2" t="e">
        <v>#N/A</v>
      </c>
    </row>
    <row r="45" spans="1:1005" ht="15" x14ac:dyDescent="0.25">
      <c r="A45" s="164">
        <v>45901</v>
      </c>
      <c r="B45" s="281">
        <v>41.62</v>
      </c>
      <c r="C45" s="271">
        <v>41.62</v>
      </c>
      <c r="D45" s="276">
        <v>41.62</v>
      </c>
      <c r="E45" s="108">
        <v>39.122999999999998</v>
      </c>
      <c r="F45" s="108">
        <v>71.007999999999996</v>
      </c>
      <c r="G45" s="109">
        <v>43.996000000000002</v>
      </c>
      <c r="H45" s="109">
        <v>66.103999999999999</v>
      </c>
      <c r="I45" s="109">
        <v>37.183</v>
      </c>
      <c r="J45" s="109">
        <v>54.475999999999999</v>
      </c>
      <c r="K45" s="109">
        <v>37.006999999999998</v>
      </c>
      <c r="L45" s="109">
        <v>34.732999999999997</v>
      </c>
      <c r="M45" s="109">
        <v>23.443000000000001</v>
      </c>
      <c r="N45" s="109">
        <v>65.918999999999997</v>
      </c>
      <c r="O45" s="109">
        <v>41.34</v>
      </c>
      <c r="P45" s="109">
        <v>40.761000000000003</v>
      </c>
      <c r="Q45" s="109">
        <v>41.765999999999998</v>
      </c>
      <c r="R45" s="109">
        <v>50.741999999999997</v>
      </c>
      <c r="S45" s="109">
        <v>49.481999999999999</v>
      </c>
      <c r="T45" s="109">
        <v>40.472000000000001</v>
      </c>
      <c r="U45" s="109">
        <v>32.981000000000002</v>
      </c>
      <c r="V45" s="109">
        <v>44.31</v>
      </c>
      <c r="W45" s="109">
        <v>26.625</v>
      </c>
      <c r="X45" s="109">
        <v>60.764000000000003</v>
      </c>
      <c r="Y45" s="109">
        <v>58.66</v>
      </c>
      <c r="Z45" s="109">
        <v>41.871000000000002</v>
      </c>
      <c r="AA45" s="109">
        <v>39.478999999999999</v>
      </c>
      <c r="AB45" s="109">
        <v>43.223999999999997</v>
      </c>
      <c r="AC45" s="109">
        <v>24.663</v>
      </c>
      <c r="AD45" s="109">
        <v>47.503999999999998</v>
      </c>
      <c r="AE45" s="110">
        <v>40.368000000000002</v>
      </c>
      <c r="AF45" s="109">
        <v>29.951000000000001</v>
      </c>
      <c r="AG45" s="109">
        <v>84.218000000000004</v>
      </c>
      <c r="AH45" s="109">
        <v>46.655000000000001</v>
      </c>
      <c r="AN45" s="130"/>
      <c r="AO45" s="130"/>
      <c r="AP45" s="130"/>
      <c r="AQ45" s="130"/>
      <c r="AR45" s="130"/>
      <c r="AS45" s="130"/>
      <c r="AT45" s="130"/>
      <c r="AU45" s="130"/>
      <c r="AV45" s="130"/>
      <c r="AW45" s="130"/>
      <c r="AX45" s="130"/>
      <c r="AY45" s="130"/>
      <c r="ALQ45" s="2" t="e">
        <v>#N/A</v>
      </c>
    </row>
    <row r="46" spans="1:1005" ht="15" x14ac:dyDescent="0.25">
      <c r="A46" s="164">
        <v>45931</v>
      </c>
      <c r="B46" s="281">
        <v>38.61</v>
      </c>
      <c r="C46" s="271">
        <v>47.85</v>
      </c>
      <c r="D46" s="276">
        <v>43.2</v>
      </c>
      <c r="E46" s="108">
        <v>51.905999999999999</v>
      </c>
      <c r="F46" s="108">
        <v>68.159000000000006</v>
      </c>
      <c r="G46" s="109">
        <v>61.591000000000001</v>
      </c>
      <c r="H46" s="109">
        <v>75.361999999999995</v>
      </c>
      <c r="I46" s="109">
        <v>54.899000000000001</v>
      </c>
      <c r="J46" s="109">
        <v>44.656999999999996</v>
      </c>
      <c r="K46" s="109">
        <v>37.359000000000002</v>
      </c>
      <c r="L46" s="109">
        <v>34.802999999999997</v>
      </c>
      <c r="M46" s="109">
        <v>38.719000000000001</v>
      </c>
      <c r="N46" s="109">
        <v>39.829000000000001</v>
      </c>
      <c r="O46" s="109">
        <v>41.798999999999999</v>
      </c>
      <c r="P46" s="109">
        <v>62.005000000000003</v>
      </c>
      <c r="Q46" s="109">
        <v>85.186999999999998</v>
      </c>
      <c r="R46" s="109">
        <v>57.146000000000001</v>
      </c>
      <c r="S46" s="109">
        <v>48.116999999999997</v>
      </c>
      <c r="T46" s="109">
        <v>45.63</v>
      </c>
      <c r="U46" s="109">
        <v>37.014000000000003</v>
      </c>
      <c r="V46" s="109">
        <v>47.991</v>
      </c>
      <c r="W46" s="109">
        <v>26.931000000000001</v>
      </c>
      <c r="X46" s="109">
        <v>61.664000000000001</v>
      </c>
      <c r="Y46" s="109">
        <v>75.361000000000004</v>
      </c>
      <c r="Z46" s="109">
        <v>39.454999999999998</v>
      </c>
      <c r="AA46" s="109">
        <v>36.409999999999997</v>
      </c>
      <c r="AB46" s="109">
        <v>46.82</v>
      </c>
      <c r="AC46" s="109">
        <v>29.324000000000002</v>
      </c>
      <c r="AD46" s="109">
        <v>43.655999999999999</v>
      </c>
      <c r="AE46" s="110">
        <v>35.088999999999999</v>
      </c>
      <c r="AF46" s="109">
        <v>33.594000000000001</v>
      </c>
      <c r="AG46" s="109">
        <v>55.363999999999997</v>
      </c>
      <c r="AH46" s="109">
        <v>41.473999999999997</v>
      </c>
      <c r="AN46" s="130"/>
      <c r="AO46" s="130"/>
      <c r="AP46" s="130"/>
      <c r="AQ46" s="130"/>
      <c r="AR46" s="130"/>
      <c r="AS46" s="130"/>
      <c r="AT46" s="130"/>
      <c r="AU46" s="130"/>
      <c r="AV46" s="130"/>
      <c r="AW46" s="130"/>
      <c r="AX46" s="130"/>
      <c r="AY46" s="130"/>
      <c r="ALQ46" s="2" t="e">
        <v>#N/A</v>
      </c>
    </row>
    <row r="47" spans="1:1005" ht="15" x14ac:dyDescent="0.25">
      <c r="A47" s="164">
        <v>45962</v>
      </c>
      <c r="B47" s="281">
        <v>35.54</v>
      </c>
      <c r="C47" s="271">
        <v>37.85</v>
      </c>
      <c r="D47" s="276">
        <v>36.56</v>
      </c>
      <c r="E47" s="108">
        <v>40.645000000000003</v>
      </c>
      <c r="F47" s="108">
        <v>51.895000000000003</v>
      </c>
      <c r="G47" s="109">
        <v>49.798999999999999</v>
      </c>
      <c r="H47" s="109">
        <v>55.524000000000001</v>
      </c>
      <c r="I47" s="109">
        <v>46.514000000000003</v>
      </c>
      <c r="J47" s="109">
        <v>36.585999999999999</v>
      </c>
      <c r="K47" s="109">
        <v>33.631</v>
      </c>
      <c r="L47" s="109">
        <v>34.225999999999999</v>
      </c>
      <c r="M47" s="109">
        <v>25.105</v>
      </c>
      <c r="N47" s="109">
        <v>30.335000000000001</v>
      </c>
      <c r="O47" s="109">
        <v>38.261000000000003</v>
      </c>
      <c r="P47" s="109">
        <v>48.002000000000002</v>
      </c>
      <c r="Q47" s="109">
        <v>56.606999999999999</v>
      </c>
      <c r="R47" s="109">
        <v>44.573999999999998</v>
      </c>
      <c r="S47" s="109">
        <v>42.512</v>
      </c>
      <c r="T47" s="109">
        <v>42.305</v>
      </c>
      <c r="U47" s="109">
        <v>38.192</v>
      </c>
      <c r="V47" s="109">
        <v>39.624000000000002</v>
      </c>
      <c r="W47" s="109">
        <v>23.494</v>
      </c>
      <c r="X47" s="109">
        <v>39.701000000000001</v>
      </c>
      <c r="Y47" s="109">
        <v>45.378</v>
      </c>
      <c r="Z47" s="109">
        <v>36.555999999999997</v>
      </c>
      <c r="AA47" s="109">
        <v>31.89</v>
      </c>
      <c r="AB47" s="109">
        <v>40.784999999999997</v>
      </c>
      <c r="AC47" s="109">
        <v>28.437999999999999</v>
      </c>
      <c r="AD47" s="109">
        <v>38.781999999999996</v>
      </c>
      <c r="AE47" s="110">
        <v>32.991999999999997</v>
      </c>
      <c r="AF47" s="109">
        <v>34.195999999999998</v>
      </c>
      <c r="AG47" s="109">
        <v>40.020000000000003</v>
      </c>
      <c r="AH47" s="109">
        <v>36.363</v>
      </c>
      <c r="AN47" s="130"/>
      <c r="AO47" s="130"/>
      <c r="AP47" s="130"/>
      <c r="AQ47" s="130"/>
      <c r="AR47" s="130"/>
      <c r="AS47" s="130"/>
      <c r="AT47" s="130"/>
      <c r="AU47" s="130"/>
      <c r="AV47" s="130"/>
      <c r="AW47" s="130"/>
      <c r="AX47" s="130"/>
      <c r="AY47" s="130"/>
      <c r="ALQ47" s="2" t="e">
        <v>#N/A</v>
      </c>
    </row>
    <row r="48" spans="1:1005" ht="15" x14ac:dyDescent="0.25">
      <c r="A48" s="164">
        <v>45992</v>
      </c>
      <c r="B48" s="281">
        <v>32.21</v>
      </c>
      <c r="C48" s="271">
        <v>32.21</v>
      </c>
      <c r="D48" s="276">
        <v>32.21</v>
      </c>
      <c r="E48" s="108">
        <v>32.018000000000001</v>
      </c>
      <c r="F48" s="108">
        <v>47.759</v>
      </c>
      <c r="G48" s="109">
        <v>40.427</v>
      </c>
      <c r="H48" s="109">
        <v>42.411000000000001</v>
      </c>
      <c r="I48" s="109">
        <v>41.232999999999997</v>
      </c>
      <c r="J48" s="109">
        <v>32.704999999999998</v>
      </c>
      <c r="K48" s="109">
        <v>28.794</v>
      </c>
      <c r="L48" s="109">
        <v>28.167000000000002</v>
      </c>
      <c r="M48" s="109">
        <v>21.146000000000001</v>
      </c>
      <c r="N48" s="109">
        <v>27.707999999999998</v>
      </c>
      <c r="O48" s="109">
        <v>29.814</v>
      </c>
      <c r="P48" s="109">
        <v>34.677</v>
      </c>
      <c r="Q48" s="109">
        <v>38.597999999999999</v>
      </c>
      <c r="R48" s="109">
        <v>31.693000000000001</v>
      </c>
      <c r="S48" s="109">
        <v>37.779000000000003</v>
      </c>
      <c r="T48" s="109">
        <v>34.078000000000003</v>
      </c>
      <c r="U48" s="109">
        <v>31.849</v>
      </c>
      <c r="V48" s="109">
        <v>34.567</v>
      </c>
      <c r="W48" s="109">
        <v>21.553000000000001</v>
      </c>
      <c r="X48" s="109">
        <v>29.47</v>
      </c>
      <c r="Y48" s="109">
        <v>36.682000000000002</v>
      </c>
      <c r="Z48" s="109">
        <v>32.249000000000002</v>
      </c>
      <c r="AA48" s="109">
        <v>29.75</v>
      </c>
      <c r="AB48" s="109">
        <v>37.807000000000002</v>
      </c>
      <c r="AC48" s="109">
        <v>22.974</v>
      </c>
      <c r="AD48" s="109">
        <v>36.125999999999998</v>
      </c>
      <c r="AE48" s="110">
        <v>31.257999999999999</v>
      </c>
      <c r="AF48" s="109">
        <v>27.960999999999999</v>
      </c>
      <c r="AG48" s="109">
        <v>33.878999999999998</v>
      </c>
      <c r="AH48" s="109">
        <v>33.463000000000001</v>
      </c>
      <c r="AN48" s="130"/>
      <c r="AO48" s="130"/>
      <c r="AP48" s="130"/>
      <c r="AQ48" s="130"/>
      <c r="AR48" s="130"/>
      <c r="AS48" s="130"/>
      <c r="AT48" s="130"/>
      <c r="AU48" s="130"/>
      <c r="AV48" s="130"/>
      <c r="AW48" s="130"/>
      <c r="AX48" s="130"/>
      <c r="AY48" s="130"/>
      <c r="ALQ48" s="2" t="e">
        <v>#N/A</v>
      </c>
    </row>
    <row r="49" spans="1:1005" ht="15" x14ac:dyDescent="0.25">
      <c r="A49" s="164">
        <v>46023</v>
      </c>
      <c r="B49" s="281">
        <v>30.7</v>
      </c>
      <c r="C49" s="271">
        <v>30.7</v>
      </c>
      <c r="D49" s="276">
        <v>30.7</v>
      </c>
      <c r="E49" s="108">
        <v>28.893000000000001</v>
      </c>
      <c r="F49" s="108">
        <v>40.366</v>
      </c>
      <c r="G49" s="109">
        <v>34.780999999999999</v>
      </c>
      <c r="H49" s="109">
        <v>37.603999999999999</v>
      </c>
      <c r="I49" s="109">
        <v>35.253</v>
      </c>
      <c r="J49" s="109">
        <v>32.783999999999999</v>
      </c>
      <c r="K49" s="109">
        <v>26.475999999999999</v>
      </c>
      <c r="L49" s="109">
        <v>24.786999999999999</v>
      </c>
      <c r="M49" s="109">
        <v>19.925000000000001</v>
      </c>
      <c r="N49" s="109">
        <v>24.791</v>
      </c>
      <c r="O49" s="109">
        <v>28.977</v>
      </c>
      <c r="P49" s="109">
        <v>29.843</v>
      </c>
      <c r="Q49" s="109">
        <v>32.343000000000004</v>
      </c>
      <c r="R49" s="109">
        <v>26.399000000000001</v>
      </c>
      <c r="S49" s="109">
        <v>34.158999999999999</v>
      </c>
      <c r="T49" s="109">
        <v>30.103000000000002</v>
      </c>
      <c r="U49" s="109">
        <v>28.963999999999999</v>
      </c>
      <c r="V49" s="109">
        <v>33.003999999999998</v>
      </c>
      <c r="W49" s="109">
        <v>19.988</v>
      </c>
      <c r="X49" s="109">
        <v>25.518000000000001</v>
      </c>
      <c r="Y49" s="109">
        <v>31.806000000000001</v>
      </c>
      <c r="Z49" s="109">
        <v>29.356999999999999</v>
      </c>
      <c r="AA49" s="109">
        <v>27.88</v>
      </c>
      <c r="AB49" s="109">
        <v>33.140999999999998</v>
      </c>
      <c r="AC49" s="109">
        <v>21.084</v>
      </c>
      <c r="AD49" s="109">
        <v>32.871000000000002</v>
      </c>
      <c r="AE49" s="110">
        <v>29.245000000000001</v>
      </c>
      <c r="AF49" s="109">
        <v>23.634</v>
      </c>
      <c r="AG49" s="109">
        <v>30.855</v>
      </c>
      <c r="AH49" s="109">
        <v>32.161999999999999</v>
      </c>
      <c r="AN49" s="130"/>
      <c r="AO49" s="130"/>
      <c r="AP49" s="130"/>
      <c r="AQ49" s="130"/>
      <c r="AR49" s="130"/>
      <c r="AS49" s="130"/>
      <c r="AT49" s="130"/>
      <c r="AU49" s="130"/>
      <c r="AV49" s="130"/>
      <c r="AW49" s="130"/>
      <c r="AX49" s="130"/>
      <c r="AY49" s="130"/>
      <c r="ALQ49" s="2" t="e">
        <v>#N/A</v>
      </c>
    </row>
    <row r="50" spans="1:1005" ht="15" x14ac:dyDescent="0.25">
      <c r="A50" s="164">
        <v>46054</v>
      </c>
      <c r="B50" s="281">
        <v>28.77</v>
      </c>
      <c r="C50" s="271">
        <v>28.77</v>
      </c>
      <c r="D50" s="276">
        <v>28.77</v>
      </c>
      <c r="E50" s="108">
        <v>30.943000000000001</v>
      </c>
      <c r="F50" s="108">
        <v>39.363</v>
      </c>
      <c r="G50" s="109">
        <v>28.186</v>
      </c>
      <c r="H50" s="109">
        <v>32.054000000000002</v>
      </c>
      <c r="I50" s="109">
        <v>33.942</v>
      </c>
      <c r="J50" s="109">
        <v>32.399000000000001</v>
      </c>
      <c r="K50" s="109">
        <v>25.016999999999999</v>
      </c>
      <c r="L50" s="109">
        <v>20.920999999999999</v>
      </c>
      <c r="M50" s="109">
        <v>23.125</v>
      </c>
      <c r="N50" s="109">
        <v>21.288</v>
      </c>
      <c r="O50" s="109">
        <v>25.291</v>
      </c>
      <c r="P50" s="109">
        <v>24.367999999999999</v>
      </c>
      <c r="Q50" s="109">
        <v>31.829000000000001</v>
      </c>
      <c r="R50" s="109">
        <v>21.413</v>
      </c>
      <c r="S50" s="109">
        <v>30.155999999999999</v>
      </c>
      <c r="T50" s="109">
        <v>24.89</v>
      </c>
      <c r="U50" s="109">
        <v>23.866</v>
      </c>
      <c r="V50" s="109">
        <v>27.407</v>
      </c>
      <c r="W50" s="109">
        <v>17.539000000000001</v>
      </c>
      <c r="X50" s="109">
        <v>26.356000000000002</v>
      </c>
      <c r="Y50" s="109">
        <v>37.247999999999998</v>
      </c>
      <c r="Z50" s="109">
        <v>27.581</v>
      </c>
      <c r="AA50" s="109">
        <v>34.037999999999997</v>
      </c>
      <c r="AB50" s="109">
        <v>34.344000000000001</v>
      </c>
      <c r="AC50" s="109">
        <v>18.279</v>
      </c>
      <c r="AD50" s="109">
        <v>29.018999999999998</v>
      </c>
      <c r="AE50" s="110">
        <v>25.324000000000002</v>
      </c>
      <c r="AF50" s="109">
        <v>20.123999999999999</v>
      </c>
      <c r="AG50" s="109">
        <v>26.809000000000001</v>
      </c>
      <c r="AH50" s="109">
        <v>25.983000000000001</v>
      </c>
      <c r="AN50" s="130"/>
      <c r="AO50" s="130"/>
      <c r="AP50" s="130"/>
      <c r="AQ50" s="130"/>
      <c r="AR50" s="130"/>
      <c r="AS50" s="130"/>
      <c r="AT50" s="130"/>
      <c r="AU50" s="130"/>
      <c r="AV50" s="130"/>
      <c r="AW50" s="130"/>
      <c r="AX50" s="130"/>
      <c r="AY50" s="130"/>
      <c r="ALQ50" s="2" t="e">
        <v>#N/A</v>
      </c>
    </row>
    <row r="51" spans="1:1005" ht="15" x14ac:dyDescent="0.25">
      <c r="A51" s="164">
        <v>46082</v>
      </c>
      <c r="B51" s="281">
        <v>46.25</v>
      </c>
      <c r="C51" s="271">
        <v>46.25</v>
      </c>
      <c r="D51" s="276">
        <v>46.25</v>
      </c>
      <c r="E51" s="108">
        <v>62.484999999999999</v>
      </c>
      <c r="F51" s="108">
        <v>52.406999999999996</v>
      </c>
      <c r="G51" s="109">
        <v>59.530999999999999</v>
      </c>
      <c r="H51" s="109">
        <v>53.722999999999999</v>
      </c>
      <c r="I51" s="109">
        <v>51.976999999999997</v>
      </c>
      <c r="J51" s="109">
        <v>40.481000000000002</v>
      </c>
      <c r="K51" s="109">
        <v>37.677999999999997</v>
      </c>
      <c r="L51" s="109">
        <v>27.234000000000002</v>
      </c>
      <c r="M51" s="109">
        <v>38.368000000000002</v>
      </c>
      <c r="N51" s="109">
        <v>59.375999999999998</v>
      </c>
      <c r="O51" s="109">
        <v>32.911999999999999</v>
      </c>
      <c r="P51" s="109">
        <v>35.656999999999996</v>
      </c>
      <c r="Q51" s="109">
        <v>81.486999999999995</v>
      </c>
      <c r="R51" s="109">
        <v>24.442</v>
      </c>
      <c r="S51" s="109">
        <v>55.338999999999999</v>
      </c>
      <c r="T51" s="109">
        <v>29.718</v>
      </c>
      <c r="U51" s="109">
        <v>40.994999999999997</v>
      </c>
      <c r="V51" s="109">
        <v>51.933999999999997</v>
      </c>
      <c r="W51" s="109">
        <v>26.238</v>
      </c>
      <c r="X51" s="109">
        <v>38.415999999999997</v>
      </c>
      <c r="Y51" s="109">
        <v>64.537000000000006</v>
      </c>
      <c r="Z51" s="109">
        <v>49.036999999999999</v>
      </c>
      <c r="AA51" s="109">
        <v>78.906000000000006</v>
      </c>
      <c r="AB51" s="109">
        <v>37.249000000000002</v>
      </c>
      <c r="AC51" s="109">
        <v>28.015999999999998</v>
      </c>
      <c r="AD51" s="109">
        <v>45.337000000000003</v>
      </c>
      <c r="AE51" s="110">
        <v>31.484000000000002</v>
      </c>
      <c r="AF51" s="109">
        <v>36.454999999999998</v>
      </c>
      <c r="AG51" s="109">
        <v>46.515000000000001</v>
      </c>
      <c r="AH51" s="109">
        <v>28.012</v>
      </c>
      <c r="AN51" s="130"/>
      <c r="AO51" s="130"/>
      <c r="AP51" s="130"/>
      <c r="AQ51" s="130"/>
      <c r="AR51" s="130"/>
      <c r="AS51" s="130"/>
      <c r="AT51" s="130"/>
      <c r="AU51" s="130"/>
      <c r="AV51" s="130"/>
      <c r="AW51" s="130"/>
      <c r="AX51" s="130"/>
      <c r="AY51" s="130"/>
      <c r="ALQ51" s="2" t="e">
        <v>#N/A</v>
      </c>
    </row>
    <row r="52" spans="1:1005" ht="15" x14ac:dyDescent="0.25">
      <c r="A52" s="164">
        <v>46113</v>
      </c>
      <c r="B52" s="281">
        <v>99.53</v>
      </c>
      <c r="C52" s="271">
        <v>99.53</v>
      </c>
      <c r="D52" s="276">
        <v>99.53</v>
      </c>
      <c r="E52" s="108">
        <v>75.004000000000005</v>
      </c>
      <c r="F52" s="108">
        <v>125.82899999999999</v>
      </c>
      <c r="G52" s="109">
        <v>113.151</v>
      </c>
      <c r="H52" s="109">
        <v>88.376000000000005</v>
      </c>
      <c r="I52" s="109">
        <v>74.867999999999995</v>
      </c>
      <c r="J52" s="109">
        <v>109.181</v>
      </c>
      <c r="K52" s="109">
        <v>82.045000000000002</v>
      </c>
      <c r="L52" s="109">
        <v>66.956000000000003</v>
      </c>
      <c r="M52" s="109">
        <v>71.724999999999994</v>
      </c>
      <c r="N52" s="109">
        <v>138.624</v>
      </c>
      <c r="O52" s="109">
        <v>83.134</v>
      </c>
      <c r="P52" s="109">
        <v>116.441</v>
      </c>
      <c r="Q52" s="109">
        <v>132.90600000000001</v>
      </c>
      <c r="R52" s="109">
        <v>76.281999999999996</v>
      </c>
      <c r="S52" s="109">
        <v>85.941000000000003</v>
      </c>
      <c r="T52" s="109">
        <v>72.394999999999996</v>
      </c>
      <c r="U52" s="109">
        <v>96.492000000000004</v>
      </c>
      <c r="V52" s="109">
        <v>116.62</v>
      </c>
      <c r="W52" s="109">
        <v>50.844999999999999</v>
      </c>
      <c r="X52" s="109">
        <v>84.171000000000006</v>
      </c>
      <c r="Y52" s="109">
        <v>102.48099999999999</v>
      </c>
      <c r="Z52" s="109">
        <v>85.594999999999999</v>
      </c>
      <c r="AA52" s="109">
        <v>144.98400000000001</v>
      </c>
      <c r="AB52" s="109">
        <v>64.802999999999997</v>
      </c>
      <c r="AC52" s="109">
        <v>106.306</v>
      </c>
      <c r="AD52" s="109">
        <v>66.745999999999995</v>
      </c>
      <c r="AE52" s="110">
        <v>70.203000000000003</v>
      </c>
      <c r="AF52" s="109">
        <v>50.707999999999998</v>
      </c>
      <c r="AG52" s="109">
        <v>53.341999999999999</v>
      </c>
      <c r="AH52" s="109">
        <v>54.609000000000002</v>
      </c>
      <c r="AN52" s="130"/>
      <c r="AO52" s="130"/>
      <c r="AP52" s="130"/>
      <c r="AQ52" s="130"/>
      <c r="AR52" s="130"/>
      <c r="AS52" s="130"/>
      <c r="AT52" s="130"/>
      <c r="AU52" s="130"/>
      <c r="AV52" s="130"/>
      <c r="AW52" s="130"/>
      <c r="AX52" s="130"/>
      <c r="AY52" s="130"/>
      <c r="ALQ52" s="2" t="e">
        <v>#N/A</v>
      </c>
    </row>
    <row r="53" spans="1:1005" ht="15" x14ac:dyDescent="0.25">
      <c r="A53" s="164">
        <v>46143</v>
      </c>
      <c r="B53" s="281">
        <v>251.24</v>
      </c>
      <c r="C53" s="271">
        <v>251.24</v>
      </c>
      <c r="D53" s="276">
        <v>251.24</v>
      </c>
      <c r="E53" s="108">
        <v>300.98</v>
      </c>
      <c r="F53" s="108">
        <v>429.60199999999998</v>
      </c>
      <c r="G53" s="109">
        <v>412.78500000000003</v>
      </c>
      <c r="H53" s="109">
        <v>252.65899999999999</v>
      </c>
      <c r="I53" s="109">
        <v>281.74200000000002</v>
      </c>
      <c r="J53" s="109">
        <v>297.69400000000002</v>
      </c>
      <c r="K53" s="109">
        <v>315.86</v>
      </c>
      <c r="L53" s="109">
        <v>108.624</v>
      </c>
      <c r="M53" s="109">
        <v>186.75</v>
      </c>
      <c r="N53" s="109">
        <v>278.28800000000001</v>
      </c>
      <c r="O53" s="109">
        <v>316.94799999999998</v>
      </c>
      <c r="P53" s="109">
        <v>286.54399999999998</v>
      </c>
      <c r="Q53" s="109">
        <v>299.01799999999997</v>
      </c>
      <c r="R53" s="109">
        <v>329.74099999999999</v>
      </c>
      <c r="S53" s="109">
        <v>372.31099999999998</v>
      </c>
      <c r="T53" s="109">
        <v>153.535</v>
      </c>
      <c r="U53" s="109">
        <v>207.54900000000001</v>
      </c>
      <c r="V53" s="109">
        <v>180.74700000000001</v>
      </c>
      <c r="W53" s="109">
        <v>125.61499999999999</v>
      </c>
      <c r="X53" s="109">
        <v>280.45</v>
      </c>
      <c r="Y53" s="109">
        <v>204.232</v>
      </c>
      <c r="Z53" s="109">
        <v>208.02</v>
      </c>
      <c r="AA53" s="109">
        <v>304.99099999999999</v>
      </c>
      <c r="AB53" s="109">
        <v>195.21299999999999</v>
      </c>
      <c r="AC53" s="109">
        <v>258.18200000000002</v>
      </c>
      <c r="AD53" s="109">
        <v>221.744</v>
      </c>
      <c r="AE53" s="110">
        <v>152.88999999999999</v>
      </c>
      <c r="AF53" s="109">
        <v>192.02799999999999</v>
      </c>
      <c r="AG53" s="109">
        <v>170.03200000000001</v>
      </c>
      <c r="AH53" s="109">
        <v>530.93600000000004</v>
      </c>
      <c r="AN53" s="130"/>
      <c r="AO53" s="130"/>
      <c r="AP53" s="130"/>
      <c r="AQ53" s="130"/>
      <c r="AR53" s="130"/>
      <c r="AS53" s="130"/>
      <c r="AT53" s="130"/>
      <c r="AU53" s="130"/>
      <c r="AV53" s="130"/>
      <c r="AW53" s="130"/>
      <c r="AX53" s="130"/>
      <c r="AY53" s="130"/>
      <c r="ALQ53" s="2" t="e">
        <v>#N/A</v>
      </c>
    </row>
    <row r="54" spans="1:1005" ht="15" x14ac:dyDescent="0.25">
      <c r="A54" s="164">
        <v>46174</v>
      </c>
      <c r="B54" s="281">
        <v>292.8</v>
      </c>
      <c r="C54" s="271">
        <v>292.8</v>
      </c>
      <c r="D54" s="276">
        <v>292.8</v>
      </c>
      <c r="E54" s="108">
        <v>666.23500000000001</v>
      </c>
      <c r="F54" s="109">
        <v>351.46100000000001</v>
      </c>
      <c r="G54" s="109">
        <v>578.60400000000004</v>
      </c>
      <c r="H54" s="109">
        <v>256.649</v>
      </c>
      <c r="I54" s="109">
        <v>401.48200000000003</v>
      </c>
      <c r="J54" s="109">
        <v>182.624</v>
      </c>
      <c r="K54" s="109">
        <v>230.625</v>
      </c>
      <c r="L54" s="109">
        <v>65.858999999999995</v>
      </c>
      <c r="M54" s="109">
        <v>247.69399999999999</v>
      </c>
      <c r="N54" s="109">
        <v>165.78399999999999</v>
      </c>
      <c r="O54" s="109">
        <v>335.91399999999999</v>
      </c>
      <c r="P54" s="109">
        <v>216.023</v>
      </c>
      <c r="Q54" s="109">
        <v>215.80500000000001</v>
      </c>
      <c r="R54" s="109">
        <v>574.04</v>
      </c>
      <c r="S54" s="109">
        <v>304.92399999999998</v>
      </c>
      <c r="T54" s="109">
        <v>329.31</v>
      </c>
      <c r="U54" s="109">
        <v>512.73299999999995</v>
      </c>
      <c r="V54" s="109">
        <v>66.164000000000001</v>
      </c>
      <c r="W54" s="109">
        <v>173.941</v>
      </c>
      <c r="X54" s="109">
        <v>394.83600000000001</v>
      </c>
      <c r="Y54" s="109">
        <v>414.53500000000003</v>
      </c>
      <c r="Z54" s="109">
        <v>352.80900000000003</v>
      </c>
      <c r="AA54" s="109">
        <v>460.14</v>
      </c>
      <c r="AB54" s="109">
        <v>84.86</v>
      </c>
      <c r="AC54" s="109">
        <v>477.642</v>
      </c>
      <c r="AD54" s="109">
        <v>225.1</v>
      </c>
      <c r="AE54" s="110">
        <v>154.85400000000001</v>
      </c>
      <c r="AF54" s="109">
        <v>363.6</v>
      </c>
      <c r="AG54" s="109">
        <v>463.63099999999997</v>
      </c>
      <c r="AH54" s="109">
        <v>780.23199999999997</v>
      </c>
      <c r="AN54" s="130"/>
      <c r="AO54" s="130"/>
      <c r="AP54" s="130"/>
      <c r="AQ54" s="130"/>
      <c r="AR54" s="130"/>
      <c r="AS54" s="130"/>
      <c r="AT54" s="130"/>
      <c r="AU54" s="130"/>
      <c r="AV54" s="130"/>
      <c r="AW54" s="130"/>
      <c r="AX54" s="130"/>
      <c r="AY54" s="130"/>
      <c r="ALQ54" s="2" t="e">
        <v>#N/A</v>
      </c>
    </row>
    <row r="55" spans="1:1005" ht="15" x14ac:dyDescent="0.25">
      <c r="A55" s="164">
        <v>46204</v>
      </c>
      <c r="B55" s="281">
        <v>97.54</v>
      </c>
      <c r="C55" s="271">
        <v>97.54</v>
      </c>
      <c r="D55" s="276">
        <v>97.54</v>
      </c>
      <c r="E55" s="108">
        <v>501.34100000000001</v>
      </c>
      <c r="F55" s="109">
        <v>118.351</v>
      </c>
      <c r="G55" s="109">
        <v>192.69399999999999</v>
      </c>
      <c r="H55" s="109">
        <v>119.21299999999999</v>
      </c>
      <c r="I55" s="109">
        <v>260.51900000000001</v>
      </c>
      <c r="J55" s="109">
        <v>55.185000000000002</v>
      </c>
      <c r="K55" s="109">
        <v>64.370999999999995</v>
      </c>
      <c r="L55" s="109">
        <v>27.004000000000001</v>
      </c>
      <c r="M55" s="109">
        <v>61.515000000000001</v>
      </c>
      <c r="N55" s="109">
        <v>58.692999999999998</v>
      </c>
      <c r="O55" s="109">
        <v>125.724</v>
      </c>
      <c r="P55" s="109">
        <v>77.069999999999993</v>
      </c>
      <c r="Q55" s="109">
        <v>73.180999999999997</v>
      </c>
      <c r="R55" s="109">
        <v>237.602</v>
      </c>
      <c r="S55" s="109">
        <v>149.244</v>
      </c>
      <c r="T55" s="109">
        <v>80.548000000000002</v>
      </c>
      <c r="U55" s="109">
        <v>262.54399999999998</v>
      </c>
      <c r="V55" s="109">
        <v>31.364999999999998</v>
      </c>
      <c r="W55" s="109">
        <v>60.100999999999999</v>
      </c>
      <c r="X55" s="109">
        <v>113.54300000000001</v>
      </c>
      <c r="Y55" s="109">
        <v>134.5</v>
      </c>
      <c r="Z55" s="109">
        <v>105.756</v>
      </c>
      <c r="AA55" s="109">
        <v>143.85300000000001</v>
      </c>
      <c r="AB55" s="109">
        <v>35.545000000000002</v>
      </c>
      <c r="AC55" s="109">
        <v>309.899</v>
      </c>
      <c r="AD55" s="109">
        <v>65.385000000000005</v>
      </c>
      <c r="AE55" s="110">
        <v>62.103999999999999</v>
      </c>
      <c r="AF55" s="109">
        <v>206.77</v>
      </c>
      <c r="AG55" s="109">
        <v>247.07</v>
      </c>
      <c r="AH55" s="109">
        <v>361.27699999999999</v>
      </c>
      <c r="AN55" s="130"/>
      <c r="AO55" s="130"/>
      <c r="AP55" s="130"/>
      <c r="AQ55" s="130"/>
      <c r="AR55" s="130"/>
      <c r="AS55" s="130"/>
      <c r="AT55" s="130"/>
      <c r="AU55" s="130"/>
      <c r="AV55" s="130"/>
      <c r="AW55" s="130"/>
      <c r="AX55" s="130"/>
      <c r="AY55" s="130"/>
      <c r="ALQ55" s="2" t="e">
        <v>#N/A</v>
      </c>
    </row>
    <row r="56" spans="1:1005" ht="15" x14ac:dyDescent="0.25">
      <c r="A56" s="164">
        <v>46235</v>
      </c>
      <c r="B56" s="281">
        <v>62.68</v>
      </c>
      <c r="C56" s="271">
        <v>62.68</v>
      </c>
      <c r="D56" s="276">
        <v>62.68</v>
      </c>
      <c r="E56" s="108">
        <v>138.197</v>
      </c>
      <c r="F56" s="109">
        <v>58.576000000000001</v>
      </c>
      <c r="G56" s="109">
        <v>92.015000000000001</v>
      </c>
      <c r="H56" s="109">
        <v>57.28</v>
      </c>
      <c r="I56" s="109">
        <v>103.16800000000001</v>
      </c>
      <c r="J56" s="109">
        <v>49.46</v>
      </c>
      <c r="K56" s="109">
        <v>57.756</v>
      </c>
      <c r="L56" s="109">
        <v>24.134</v>
      </c>
      <c r="M56" s="109">
        <v>46.058999999999997</v>
      </c>
      <c r="N56" s="109">
        <v>41.398000000000003</v>
      </c>
      <c r="O56" s="109">
        <v>63.595999999999997</v>
      </c>
      <c r="P56" s="109">
        <v>56.719000000000001</v>
      </c>
      <c r="Q56" s="109">
        <v>54.914000000000001</v>
      </c>
      <c r="R56" s="109">
        <v>85.412999999999997</v>
      </c>
      <c r="S56" s="109">
        <v>60.067</v>
      </c>
      <c r="T56" s="109">
        <v>57.091999999999999</v>
      </c>
      <c r="U56" s="109">
        <v>77.78</v>
      </c>
      <c r="V56" s="109">
        <v>32.914000000000001</v>
      </c>
      <c r="W56" s="109">
        <v>44.627000000000002</v>
      </c>
      <c r="X56" s="109">
        <v>64.444000000000003</v>
      </c>
      <c r="Y56" s="109">
        <v>58.500999999999998</v>
      </c>
      <c r="Z56" s="109">
        <v>58.457999999999998</v>
      </c>
      <c r="AA56" s="109">
        <v>70.204999999999998</v>
      </c>
      <c r="AB56" s="109">
        <v>30.099</v>
      </c>
      <c r="AC56" s="109">
        <v>92.233999999999995</v>
      </c>
      <c r="AD56" s="109">
        <v>43.905999999999999</v>
      </c>
      <c r="AE56" s="110">
        <v>39.036999999999999</v>
      </c>
      <c r="AF56" s="109">
        <v>104.18899999999999</v>
      </c>
      <c r="AG56" s="109">
        <v>97.063999999999993</v>
      </c>
      <c r="AH56" s="109">
        <v>137.4</v>
      </c>
      <c r="AN56" s="130"/>
      <c r="AO56" s="130"/>
      <c r="AP56" s="130"/>
      <c r="AQ56" s="130"/>
      <c r="AR56" s="130"/>
      <c r="AS56" s="130"/>
      <c r="AT56" s="130"/>
      <c r="AU56" s="130"/>
      <c r="AV56" s="130"/>
      <c r="AW56" s="130"/>
      <c r="AX56" s="130"/>
      <c r="AY56" s="130"/>
      <c r="ALQ56" s="2" t="e">
        <v>#N/A</v>
      </c>
    </row>
    <row r="57" spans="1:1005" ht="15" x14ac:dyDescent="0.25">
      <c r="A57" s="164">
        <v>46266</v>
      </c>
      <c r="B57" s="281">
        <v>41.62</v>
      </c>
      <c r="C57" s="271">
        <v>41.62</v>
      </c>
      <c r="D57" s="276">
        <v>41.62</v>
      </c>
      <c r="E57" s="108">
        <v>69.691000000000003</v>
      </c>
      <c r="F57" s="108">
        <v>44.1</v>
      </c>
      <c r="G57" s="109">
        <v>66.087000000000003</v>
      </c>
      <c r="H57" s="109">
        <v>37.284999999999997</v>
      </c>
      <c r="I57" s="109">
        <v>55.408000000000001</v>
      </c>
      <c r="J57" s="109">
        <v>37.124000000000002</v>
      </c>
      <c r="K57" s="109">
        <v>34.795999999999999</v>
      </c>
      <c r="L57" s="109">
        <v>23.417999999999999</v>
      </c>
      <c r="M57" s="109">
        <v>65.950999999999993</v>
      </c>
      <c r="N57" s="109">
        <v>41.308999999999997</v>
      </c>
      <c r="O57" s="109">
        <v>40.701000000000001</v>
      </c>
      <c r="P57" s="109">
        <v>41.755000000000003</v>
      </c>
      <c r="Q57" s="109">
        <v>50.414000000000001</v>
      </c>
      <c r="R57" s="109">
        <v>49.500999999999998</v>
      </c>
      <c r="S57" s="109">
        <v>40.482999999999997</v>
      </c>
      <c r="T57" s="109">
        <v>32.945999999999998</v>
      </c>
      <c r="U57" s="109">
        <v>44.93</v>
      </c>
      <c r="V57" s="109">
        <v>26.646000000000001</v>
      </c>
      <c r="W57" s="109">
        <v>60.707999999999998</v>
      </c>
      <c r="X57" s="109">
        <v>58.765000000000001</v>
      </c>
      <c r="Y57" s="109">
        <v>42.097000000000001</v>
      </c>
      <c r="Z57" s="109">
        <v>39.372999999999998</v>
      </c>
      <c r="AA57" s="109">
        <v>43.307000000000002</v>
      </c>
      <c r="AB57" s="109">
        <v>24.634</v>
      </c>
      <c r="AC57" s="109">
        <v>48.01</v>
      </c>
      <c r="AD57" s="109">
        <v>40.512999999999998</v>
      </c>
      <c r="AE57" s="110">
        <v>29.838999999999999</v>
      </c>
      <c r="AF57" s="109">
        <v>84.433999999999997</v>
      </c>
      <c r="AG57" s="109">
        <v>47.408999999999999</v>
      </c>
      <c r="AH57" s="109">
        <v>74.462000000000003</v>
      </c>
      <c r="AN57" s="130"/>
      <c r="AO57" s="130"/>
      <c r="AP57" s="130"/>
      <c r="AQ57" s="130"/>
      <c r="AR57" s="130"/>
      <c r="AS57" s="130"/>
      <c r="AT57" s="130"/>
      <c r="AU57" s="130"/>
      <c r="AV57" s="130"/>
      <c r="AW57" s="130"/>
      <c r="AX57" s="130"/>
      <c r="AY57" s="130"/>
      <c r="ALQ57" s="2" t="e">
        <v>#N/A</v>
      </c>
    </row>
    <row r="58" spans="1:1005" ht="15" x14ac:dyDescent="0.25">
      <c r="A58" s="164">
        <v>46296</v>
      </c>
      <c r="B58" s="281">
        <v>38.61</v>
      </c>
      <c r="C58" s="271">
        <v>47.85</v>
      </c>
      <c r="D58" s="276">
        <v>43.2</v>
      </c>
      <c r="E58" s="108">
        <v>71.11</v>
      </c>
      <c r="F58" s="108">
        <v>61.709000000000003</v>
      </c>
      <c r="G58" s="109">
        <v>75.34</v>
      </c>
      <c r="H58" s="109">
        <v>55.005000000000003</v>
      </c>
      <c r="I58" s="109">
        <v>45.247999999999998</v>
      </c>
      <c r="J58" s="109">
        <v>37.478000000000002</v>
      </c>
      <c r="K58" s="109">
        <v>34.871000000000002</v>
      </c>
      <c r="L58" s="109">
        <v>38.697000000000003</v>
      </c>
      <c r="M58" s="109">
        <v>40.591999999999999</v>
      </c>
      <c r="N58" s="109">
        <v>41.764000000000003</v>
      </c>
      <c r="O58" s="109">
        <v>61.942999999999998</v>
      </c>
      <c r="P58" s="109">
        <v>85.188999999999993</v>
      </c>
      <c r="Q58" s="109">
        <v>57.673999999999999</v>
      </c>
      <c r="R58" s="109">
        <v>48.142000000000003</v>
      </c>
      <c r="S58" s="109">
        <v>45.640999999999998</v>
      </c>
      <c r="T58" s="109">
        <v>36.993000000000002</v>
      </c>
      <c r="U58" s="109">
        <v>48.243000000000002</v>
      </c>
      <c r="V58" s="109">
        <v>26.951000000000001</v>
      </c>
      <c r="W58" s="109">
        <v>61.633000000000003</v>
      </c>
      <c r="X58" s="109">
        <v>75.472999999999999</v>
      </c>
      <c r="Y58" s="109">
        <v>39.384999999999998</v>
      </c>
      <c r="Z58" s="109">
        <v>36.313000000000002</v>
      </c>
      <c r="AA58" s="109">
        <v>46.9</v>
      </c>
      <c r="AB58" s="109">
        <v>29.298999999999999</v>
      </c>
      <c r="AC58" s="109">
        <v>43.694000000000003</v>
      </c>
      <c r="AD58" s="109">
        <v>35.223999999999997</v>
      </c>
      <c r="AE58" s="110">
        <v>33.485999999999997</v>
      </c>
      <c r="AF58" s="109">
        <v>55.567</v>
      </c>
      <c r="AG58" s="109">
        <v>41.844999999999999</v>
      </c>
      <c r="AH58" s="109">
        <v>69.896000000000001</v>
      </c>
      <c r="AN58" s="130"/>
      <c r="AO58" s="130"/>
      <c r="AP58" s="130"/>
      <c r="AQ58" s="130"/>
      <c r="AR58" s="130"/>
      <c r="AS58" s="130"/>
      <c r="AT58" s="130"/>
      <c r="AU58" s="130"/>
      <c r="AV58" s="130"/>
      <c r="AW58" s="130"/>
      <c r="AX58" s="130"/>
      <c r="AY58" s="130"/>
      <c r="ALQ58" s="2" t="e">
        <v>#N/A</v>
      </c>
    </row>
    <row r="59" spans="1:1005" ht="15" x14ac:dyDescent="0.25">
      <c r="A59" s="164">
        <v>46327</v>
      </c>
      <c r="B59" s="281">
        <v>35.54</v>
      </c>
      <c r="C59" s="271">
        <v>37.85</v>
      </c>
      <c r="D59" s="276">
        <v>36.56</v>
      </c>
      <c r="E59" s="108">
        <v>52.173000000000002</v>
      </c>
      <c r="F59" s="108">
        <v>49.902000000000001</v>
      </c>
      <c r="G59" s="109">
        <v>55.500999999999998</v>
      </c>
      <c r="H59" s="109">
        <v>46.613</v>
      </c>
      <c r="I59" s="109">
        <v>36.904000000000003</v>
      </c>
      <c r="J59" s="109">
        <v>33.735999999999997</v>
      </c>
      <c r="K59" s="109">
        <v>34.284999999999997</v>
      </c>
      <c r="L59" s="109">
        <v>25.082999999999998</v>
      </c>
      <c r="M59" s="109">
        <v>30.524000000000001</v>
      </c>
      <c r="N59" s="109">
        <v>38.234000000000002</v>
      </c>
      <c r="O59" s="109">
        <v>47.945</v>
      </c>
      <c r="P59" s="109">
        <v>56.6</v>
      </c>
      <c r="Q59" s="109">
        <v>45.780999999999999</v>
      </c>
      <c r="R59" s="109">
        <v>42.531999999999996</v>
      </c>
      <c r="S59" s="109">
        <v>42.314</v>
      </c>
      <c r="T59" s="109">
        <v>38.167999999999999</v>
      </c>
      <c r="U59" s="109">
        <v>40.110999999999997</v>
      </c>
      <c r="V59" s="109">
        <v>23.512</v>
      </c>
      <c r="W59" s="109">
        <v>39.670999999999999</v>
      </c>
      <c r="X59" s="109">
        <v>45.466000000000001</v>
      </c>
      <c r="Y59" s="109">
        <v>36.773000000000003</v>
      </c>
      <c r="Z59" s="109">
        <v>31.802</v>
      </c>
      <c r="AA59" s="109">
        <v>40.854999999999997</v>
      </c>
      <c r="AB59" s="109">
        <v>28.414000000000001</v>
      </c>
      <c r="AC59" s="109">
        <v>38.947000000000003</v>
      </c>
      <c r="AD59" s="109">
        <v>33.112000000000002</v>
      </c>
      <c r="AE59" s="110">
        <v>34.098999999999997</v>
      </c>
      <c r="AF59" s="109">
        <v>40.195999999999998</v>
      </c>
      <c r="AG59" s="109">
        <v>36.53</v>
      </c>
      <c r="AH59" s="109">
        <v>58.408000000000001</v>
      </c>
      <c r="AN59" s="130"/>
      <c r="AO59" s="130"/>
      <c r="AP59" s="130"/>
      <c r="AQ59" s="130"/>
      <c r="AR59" s="130"/>
      <c r="AS59" s="130"/>
      <c r="AT59" s="130"/>
      <c r="AU59" s="130"/>
      <c r="AV59" s="130"/>
      <c r="AW59" s="130"/>
      <c r="AX59" s="130"/>
      <c r="AY59" s="130"/>
      <c r="ALQ59" s="2" t="e">
        <v>#N/A</v>
      </c>
    </row>
    <row r="60" spans="1:1005" ht="15" x14ac:dyDescent="0.25">
      <c r="A60" s="164">
        <v>46357</v>
      </c>
      <c r="B60" s="281">
        <v>32.21</v>
      </c>
      <c r="C60" s="271">
        <v>32.21</v>
      </c>
      <c r="D60" s="276">
        <v>32.21</v>
      </c>
      <c r="E60" s="108">
        <v>48.091999999999999</v>
      </c>
      <c r="F60" s="108">
        <v>40.521999999999998</v>
      </c>
      <c r="G60" s="109">
        <v>42.392000000000003</v>
      </c>
      <c r="H60" s="109">
        <v>41.328000000000003</v>
      </c>
      <c r="I60" s="109">
        <v>32.917000000000002</v>
      </c>
      <c r="J60" s="109">
        <v>28.896999999999998</v>
      </c>
      <c r="K60" s="109">
        <v>28.225999999999999</v>
      </c>
      <c r="L60" s="109">
        <v>21.126000000000001</v>
      </c>
      <c r="M60" s="109">
        <v>27.893000000000001</v>
      </c>
      <c r="N60" s="109">
        <v>29.79</v>
      </c>
      <c r="O60" s="109">
        <v>34.625999999999998</v>
      </c>
      <c r="P60" s="109">
        <v>38.594999999999999</v>
      </c>
      <c r="Q60" s="109">
        <v>32.079000000000001</v>
      </c>
      <c r="R60" s="109">
        <v>37.801000000000002</v>
      </c>
      <c r="S60" s="109">
        <v>34.088000000000001</v>
      </c>
      <c r="T60" s="109">
        <v>31.83</v>
      </c>
      <c r="U60" s="109">
        <v>34.927999999999997</v>
      </c>
      <c r="V60" s="109">
        <v>21.571000000000002</v>
      </c>
      <c r="W60" s="109">
        <v>29.443000000000001</v>
      </c>
      <c r="X60" s="109">
        <v>36.768999999999998</v>
      </c>
      <c r="Y60" s="109">
        <v>32.387999999999998</v>
      </c>
      <c r="Z60" s="109">
        <v>29.669</v>
      </c>
      <c r="AA60" s="109">
        <v>37.877000000000002</v>
      </c>
      <c r="AB60" s="109">
        <v>22.952999999999999</v>
      </c>
      <c r="AC60" s="109">
        <v>36.277999999999999</v>
      </c>
      <c r="AD60" s="109">
        <v>31.376000000000001</v>
      </c>
      <c r="AE60" s="110">
        <v>27.87</v>
      </c>
      <c r="AF60" s="109">
        <v>34.048999999999999</v>
      </c>
      <c r="AG60" s="109">
        <v>33.503999999999998</v>
      </c>
      <c r="AH60" s="109">
        <v>49.384999999999998</v>
      </c>
      <c r="AN60" s="130"/>
      <c r="AO60" s="130"/>
      <c r="AP60" s="130"/>
      <c r="AQ60" s="130"/>
      <c r="AR60" s="130"/>
      <c r="AS60" s="130"/>
      <c r="AT60" s="130"/>
      <c r="AU60" s="130"/>
      <c r="AV60" s="130"/>
      <c r="AW60" s="130"/>
      <c r="AX60" s="130"/>
      <c r="AY60" s="130"/>
      <c r="ALQ60" s="2" t="e">
        <v>#N/A</v>
      </c>
    </row>
    <row r="61" spans="1:1005" ht="15" x14ac:dyDescent="0.25">
      <c r="A61" s="164">
        <v>46388</v>
      </c>
      <c r="B61" s="281">
        <v>30.7</v>
      </c>
      <c r="C61" s="271">
        <v>30.7</v>
      </c>
      <c r="D61" s="276">
        <v>30.7</v>
      </c>
      <c r="E61" s="108">
        <v>40.506999999999998</v>
      </c>
      <c r="F61" s="108">
        <v>34.866</v>
      </c>
      <c r="G61" s="109">
        <v>37.585000000000001</v>
      </c>
      <c r="H61" s="109">
        <v>35.335000000000001</v>
      </c>
      <c r="I61" s="109">
        <v>32.774999999999999</v>
      </c>
      <c r="J61" s="109">
        <v>26.57</v>
      </c>
      <c r="K61" s="109">
        <v>24.841000000000001</v>
      </c>
      <c r="L61" s="109">
        <v>19.905999999999999</v>
      </c>
      <c r="M61" s="109">
        <v>24.925999999999998</v>
      </c>
      <c r="N61" s="109">
        <v>28.952999999999999</v>
      </c>
      <c r="O61" s="109">
        <v>29.795000000000002</v>
      </c>
      <c r="P61" s="109">
        <v>32.340000000000003</v>
      </c>
      <c r="Q61" s="109">
        <v>26.555</v>
      </c>
      <c r="R61" s="109">
        <v>34.177999999999997</v>
      </c>
      <c r="S61" s="109">
        <v>30.111000000000001</v>
      </c>
      <c r="T61" s="109">
        <v>28.946000000000002</v>
      </c>
      <c r="U61" s="109">
        <v>33.281999999999996</v>
      </c>
      <c r="V61" s="109">
        <v>20.004999999999999</v>
      </c>
      <c r="W61" s="109">
        <v>25.492000000000001</v>
      </c>
      <c r="X61" s="109">
        <v>31.885000000000002</v>
      </c>
      <c r="Y61" s="109">
        <v>29.454999999999998</v>
      </c>
      <c r="Z61" s="109">
        <v>27.803999999999998</v>
      </c>
      <c r="AA61" s="109">
        <v>33.203000000000003</v>
      </c>
      <c r="AB61" s="109">
        <v>21.064</v>
      </c>
      <c r="AC61" s="109">
        <v>32.962000000000003</v>
      </c>
      <c r="AD61" s="109">
        <v>29.353999999999999</v>
      </c>
      <c r="AE61" s="110">
        <v>23.548999999999999</v>
      </c>
      <c r="AF61" s="109">
        <v>31.012</v>
      </c>
      <c r="AG61" s="109">
        <v>32.371000000000002</v>
      </c>
      <c r="AH61" s="109">
        <v>44.88</v>
      </c>
      <c r="AN61" s="130"/>
      <c r="AO61" s="130"/>
      <c r="AP61" s="130"/>
      <c r="AQ61" s="130"/>
      <c r="AR61" s="130"/>
      <c r="AS61" s="130"/>
      <c r="AT61" s="130"/>
      <c r="AU61" s="130"/>
      <c r="AV61" s="130"/>
      <c r="AW61" s="130"/>
      <c r="AX61" s="130"/>
      <c r="AY61" s="130"/>
      <c r="ALQ61" s="2" t="e">
        <v>#N/A</v>
      </c>
    </row>
    <row r="62" spans="1:1005" ht="15" x14ac:dyDescent="0.25">
      <c r="A62" s="164">
        <v>46419</v>
      </c>
      <c r="B62" s="281">
        <v>28.77</v>
      </c>
      <c r="C62" s="271">
        <v>28.77</v>
      </c>
      <c r="D62" s="276">
        <v>28.77</v>
      </c>
      <c r="E62" s="108">
        <v>39.088999999999999</v>
      </c>
      <c r="F62" s="108">
        <v>28.257000000000001</v>
      </c>
      <c r="G62" s="109">
        <v>32.037999999999997</v>
      </c>
      <c r="H62" s="109">
        <v>34.014000000000003</v>
      </c>
      <c r="I62" s="109">
        <v>32.512</v>
      </c>
      <c r="J62" s="109">
        <v>25.099</v>
      </c>
      <c r="K62" s="109">
        <v>20.968</v>
      </c>
      <c r="L62" s="109">
        <v>23.109000000000002</v>
      </c>
      <c r="M62" s="109">
        <v>21.242999999999999</v>
      </c>
      <c r="N62" s="109">
        <v>25.271999999999998</v>
      </c>
      <c r="O62" s="109">
        <v>24.329000000000001</v>
      </c>
      <c r="P62" s="109">
        <v>31.827999999999999</v>
      </c>
      <c r="Q62" s="109">
        <v>21.513000000000002</v>
      </c>
      <c r="R62" s="109">
        <v>30.172999999999998</v>
      </c>
      <c r="S62" s="109">
        <v>24.898</v>
      </c>
      <c r="T62" s="109">
        <v>23.850999999999999</v>
      </c>
      <c r="U62" s="109">
        <v>27.61</v>
      </c>
      <c r="V62" s="109">
        <v>17.553999999999998</v>
      </c>
      <c r="W62" s="109">
        <v>26.334</v>
      </c>
      <c r="X62" s="109">
        <v>37.323</v>
      </c>
      <c r="Y62" s="109">
        <v>27.396000000000001</v>
      </c>
      <c r="Z62" s="109">
        <v>33.970999999999997</v>
      </c>
      <c r="AA62" s="109">
        <v>34.4</v>
      </c>
      <c r="AB62" s="109">
        <v>18.263000000000002</v>
      </c>
      <c r="AC62" s="109">
        <v>29.048999999999999</v>
      </c>
      <c r="AD62" s="109">
        <v>25.417000000000002</v>
      </c>
      <c r="AE62" s="110">
        <v>20.053000000000001</v>
      </c>
      <c r="AF62" s="109">
        <v>26.943999999999999</v>
      </c>
      <c r="AG62" s="109">
        <v>26.067</v>
      </c>
      <c r="AH62" s="109">
        <v>36.625</v>
      </c>
      <c r="AN62" s="130"/>
      <c r="AO62" s="130"/>
      <c r="AP62" s="130"/>
      <c r="AQ62" s="130"/>
      <c r="AR62" s="130"/>
      <c r="AS62" s="130"/>
      <c r="AT62" s="130"/>
      <c r="AU62" s="130"/>
      <c r="AV62" s="130"/>
      <c r="AW62" s="130"/>
      <c r="AX62" s="130"/>
      <c r="AY62" s="130"/>
      <c r="ALQ62" s="2" t="e">
        <v>#N/A</v>
      </c>
    </row>
    <row r="63" spans="1:1005" ht="15" x14ac:dyDescent="0.25">
      <c r="A63" s="164">
        <v>46447</v>
      </c>
      <c r="B63" s="281">
        <v>46.25</v>
      </c>
      <c r="C63" s="271">
        <v>46.25</v>
      </c>
      <c r="D63" s="276">
        <v>46.25</v>
      </c>
      <c r="E63" s="108">
        <v>51.985999999999997</v>
      </c>
      <c r="F63" s="108">
        <v>59.64</v>
      </c>
      <c r="G63" s="109">
        <v>53.698999999999998</v>
      </c>
      <c r="H63" s="109">
        <v>52.067999999999998</v>
      </c>
      <c r="I63" s="109">
        <v>39.912999999999997</v>
      </c>
      <c r="J63" s="109">
        <v>37.78</v>
      </c>
      <c r="K63" s="109">
        <v>27.29</v>
      </c>
      <c r="L63" s="109">
        <v>38.344000000000001</v>
      </c>
      <c r="M63" s="109">
        <v>58.046999999999997</v>
      </c>
      <c r="N63" s="109">
        <v>32.892000000000003</v>
      </c>
      <c r="O63" s="109">
        <v>35.609000000000002</v>
      </c>
      <c r="P63" s="109">
        <v>81.488</v>
      </c>
      <c r="Q63" s="109">
        <v>23.86</v>
      </c>
      <c r="R63" s="109">
        <v>55.363999999999997</v>
      </c>
      <c r="S63" s="109">
        <v>29.725999999999999</v>
      </c>
      <c r="T63" s="109">
        <v>40.984000000000002</v>
      </c>
      <c r="U63" s="109">
        <v>50.372</v>
      </c>
      <c r="V63" s="109">
        <v>26.259</v>
      </c>
      <c r="W63" s="109">
        <v>38.390999999999998</v>
      </c>
      <c r="X63" s="109">
        <v>64.644000000000005</v>
      </c>
      <c r="Y63" s="109">
        <v>48.527999999999999</v>
      </c>
      <c r="Z63" s="109">
        <v>78.804000000000002</v>
      </c>
      <c r="AA63" s="109">
        <v>37.308999999999997</v>
      </c>
      <c r="AB63" s="109">
        <v>28.001999999999999</v>
      </c>
      <c r="AC63" s="109">
        <v>44.73</v>
      </c>
      <c r="AD63" s="109">
        <v>31.587</v>
      </c>
      <c r="AE63" s="110">
        <v>36.372</v>
      </c>
      <c r="AF63" s="109">
        <v>46.695</v>
      </c>
      <c r="AG63" s="109">
        <v>27.959</v>
      </c>
      <c r="AH63" s="109">
        <v>56.347000000000001</v>
      </c>
      <c r="AN63" s="130"/>
      <c r="AO63" s="130"/>
      <c r="AP63" s="130"/>
      <c r="AQ63" s="130"/>
      <c r="AR63" s="130"/>
      <c r="AS63" s="130"/>
      <c r="AT63" s="130"/>
      <c r="AU63" s="130"/>
      <c r="AV63" s="130"/>
      <c r="AW63" s="130"/>
      <c r="AX63" s="130"/>
      <c r="AY63" s="130"/>
      <c r="ALQ63" s="2" t="e">
        <v>#N/A</v>
      </c>
    </row>
    <row r="64" spans="1:1005" ht="15" x14ac:dyDescent="0.25">
      <c r="A64" s="164">
        <v>46478</v>
      </c>
      <c r="B64" s="281">
        <v>99.53</v>
      </c>
      <c r="C64" s="271">
        <v>99.53</v>
      </c>
      <c r="D64" s="276">
        <v>99.53</v>
      </c>
      <c r="E64" s="108">
        <v>125.82899999999999</v>
      </c>
      <c r="F64" s="108">
        <v>113.151</v>
      </c>
      <c r="G64" s="109">
        <v>88.376000000000005</v>
      </c>
      <c r="H64" s="109">
        <v>74.867999999999995</v>
      </c>
      <c r="I64" s="109">
        <v>109.181</v>
      </c>
      <c r="J64" s="109">
        <v>82.045000000000002</v>
      </c>
      <c r="K64" s="109">
        <v>66.956000000000003</v>
      </c>
      <c r="L64" s="109">
        <v>71.724999999999994</v>
      </c>
      <c r="M64" s="109">
        <v>138.624</v>
      </c>
      <c r="N64" s="109">
        <v>83.134</v>
      </c>
      <c r="O64" s="109">
        <v>116.441</v>
      </c>
      <c r="P64" s="109">
        <v>132.90600000000001</v>
      </c>
      <c r="Q64" s="109">
        <v>76.281999999999996</v>
      </c>
      <c r="R64" s="109">
        <v>85.941000000000003</v>
      </c>
      <c r="S64" s="109">
        <v>72.394999999999996</v>
      </c>
      <c r="T64" s="109">
        <v>96.492000000000004</v>
      </c>
      <c r="U64" s="109">
        <v>116.62</v>
      </c>
      <c r="V64" s="109">
        <v>50.844999999999999</v>
      </c>
      <c r="W64" s="109">
        <v>84.171000000000006</v>
      </c>
      <c r="X64" s="109">
        <v>102.48099999999999</v>
      </c>
      <c r="Y64" s="109">
        <v>85.594999999999999</v>
      </c>
      <c r="Z64" s="109">
        <v>144.98400000000001</v>
      </c>
      <c r="AA64" s="109">
        <v>64.802999999999997</v>
      </c>
      <c r="AB64" s="109">
        <v>106.306</v>
      </c>
      <c r="AC64" s="109">
        <v>66.745999999999995</v>
      </c>
      <c r="AD64" s="109">
        <v>70.203000000000003</v>
      </c>
      <c r="AE64" s="110">
        <v>50.707999999999998</v>
      </c>
      <c r="AF64" s="109">
        <v>53.341999999999999</v>
      </c>
      <c r="AG64" s="109">
        <v>54.609000000000002</v>
      </c>
      <c r="AH64" s="109">
        <v>54.609000000000002</v>
      </c>
      <c r="AN64" s="130"/>
      <c r="AO64" s="130"/>
      <c r="AP64" s="130"/>
      <c r="AQ64" s="130"/>
      <c r="AR64" s="130"/>
      <c r="AS64" s="130"/>
      <c r="AT64" s="130"/>
      <c r="AU64" s="130"/>
      <c r="AV64" s="130"/>
      <c r="AW64" s="130"/>
      <c r="AX64" s="130"/>
      <c r="AY64" s="130"/>
      <c r="ALQ64" s="2" t="e">
        <v>#N/A</v>
      </c>
    </row>
    <row r="65" spans="1:1005" ht="15" x14ac:dyDescent="0.25">
      <c r="A65" s="164">
        <v>46508</v>
      </c>
      <c r="B65" s="281">
        <v>251.24</v>
      </c>
      <c r="C65" s="271">
        <v>251.24</v>
      </c>
      <c r="D65" s="276">
        <v>251.24</v>
      </c>
      <c r="E65" s="108">
        <v>429.60199999999998</v>
      </c>
      <c r="F65" s="108">
        <v>412.78500000000003</v>
      </c>
      <c r="G65" s="109">
        <v>252.65899999999999</v>
      </c>
      <c r="H65" s="109">
        <v>281.74200000000002</v>
      </c>
      <c r="I65" s="109">
        <v>297.69400000000002</v>
      </c>
      <c r="J65" s="109">
        <v>315.86</v>
      </c>
      <c r="K65" s="109">
        <v>108.624</v>
      </c>
      <c r="L65" s="109">
        <v>186.75</v>
      </c>
      <c r="M65" s="109">
        <v>278.28800000000001</v>
      </c>
      <c r="N65" s="109">
        <v>316.94799999999998</v>
      </c>
      <c r="O65" s="109">
        <v>286.54399999999998</v>
      </c>
      <c r="P65" s="109">
        <v>299.01799999999997</v>
      </c>
      <c r="Q65" s="109">
        <v>329.74099999999999</v>
      </c>
      <c r="R65" s="109">
        <v>372.31099999999998</v>
      </c>
      <c r="S65" s="109">
        <v>153.535</v>
      </c>
      <c r="T65" s="109">
        <v>207.54900000000001</v>
      </c>
      <c r="U65" s="109">
        <v>180.74700000000001</v>
      </c>
      <c r="V65" s="109">
        <v>125.61499999999999</v>
      </c>
      <c r="W65" s="109">
        <v>280.45</v>
      </c>
      <c r="X65" s="109">
        <v>204.232</v>
      </c>
      <c r="Y65" s="109">
        <v>208.02</v>
      </c>
      <c r="Z65" s="109">
        <v>304.99099999999999</v>
      </c>
      <c r="AA65" s="109">
        <v>195.21299999999999</v>
      </c>
      <c r="AB65" s="109">
        <v>258.18200000000002</v>
      </c>
      <c r="AC65" s="109">
        <v>221.744</v>
      </c>
      <c r="AD65" s="109">
        <v>152.88999999999999</v>
      </c>
      <c r="AE65" s="110">
        <v>192.02799999999999</v>
      </c>
      <c r="AF65" s="109">
        <v>170.03200000000001</v>
      </c>
      <c r="AG65" s="109">
        <v>530.93600000000004</v>
      </c>
      <c r="AH65" s="109">
        <v>530.93600000000004</v>
      </c>
      <c r="AN65" s="130"/>
      <c r="AO65" s="130"/>
      <c r="AP65" s="130"/>
      <c r="AQ65" s="130"/>
      <c r="AR65" s="130"/>
      <c r="AS65" s="130"/>
      <c r="AT65" s="130"/>
      <c r="AU65" s="130"/>
      <c r="AV65" s="130"/>
      <c r="AW65" s="130"/>
      <c r="AX65" s="130"/>
      <c r="AY65" s="130"/>
      <c r="ALQ65" s="2" t="e">
        <v>#N/A</v>
      </c>
    </row>
    <row r="66" spans="1:1005" ht="15" x14ac:dyDescent="0.25">
      <c r="A66" s="164">
        <v>46539</v>
      </c>
      <c r="B66" s="281">
        <v>292.8</v>
      </c>
      <c r="C66" s="271">
        <v>292.8</v>
      </c>
      <c r="D66" s="276">
        <v>292.8</v>
      </c>
      <c r="E66" s="108">
        <v>351.46100000000001</v>
      </c>
      <c r="F66" s="109">
        <v>578.60400000000004</v>
      </c>
      <c r="G66" s="109">
        <v>256.649</v>
      </c>
      <c r="H66" s="109">
        <v>401.48200000000003</v>
      </c>
      <c r="I66" s="109">
        <v>182.624</v>
      </c>
      <c r="J66" s="109">
        <v>230.625</v>
      </c>
      <c r="K66" s="109">
        <v>65.858999999999995</v>
      </c>
      <c r="L66" s="109">
        <v>247.69399999999999</v>
      </c>
      <c r="M66" s="109">
        <v>165.78399999999999</v>
      </c>
      <c r="N66" s="109">
        <v>335.91399999999999</v>
      </c>
      <c r="O66" s="109">
        <v>216.023</v>
      </c>
      <c r="P66" s="109">
        <v>215.80500000000001</v>
      </c>
      <c r="Q66" s="109">
        <v>574.04</v>
      </c>
      <c r="R66" s="109">
        <v>304.92399999999998</v>
      </c>
      <c r="S66" s="109">
        <v>329.31</v>
      </c>
      <c r="T66" s="109">
        <v>512.73299999999995</v>
      </c>
      <c r="U66" s="109">
        <v>66.164000000000001</v>
      </c>
      <c r="V66" s="109">
        <v>173.941</v>
      </c>
      <c r="W66" s="109">
        <v>394.83600000000001</v>
      </c>
      <c r="X66" s="109">
        <v>414.53500000000003</v>
      </c>
      <c r="Y66" s="109">
        <v>352.80900000000003</v>
      </c>
      <c r="Z66" s="109">
        <v>460.14</v>
      </c>
      <c r="AA66" s="109">
        <v>84.86</v>
      </c>
      <c r="AB66" s="109">
        <v>477.642</v>
      </c>
      <c r="AC66" s="109">
        <v>225.1</v>
      </c>
      <c r="AD66" s="109">
        <v>154.85400000000001</v>
      </c>
      <c r="AE66" s="110">
        <v>363.6</v>
      </c>
      <c r="AF66" s="109">
        <v>463.63099999999997</v>
      </c>
      <c r="AG66" s="109">
        <v>780.23199999999997</v>
      </c>
      <c r="AH66" s="109">
        <v>780.23199999999997</v>
      </c>
      <c r="AN66" s="130"/>
      <c r="AO66" s="130"/>
      <c r="AP66" s="130"/>
      <c r="AQ66" s="130"/>
      <c r="AR66" s="130"/>
      <c r="AS66" s="130"/>
      <c r="AT66" s="130"/>
      <c r="AU66" s="130"/>
      <c r="AV66" s="130"/>
      <c r="AW66" s="130"/>
      <c r="AX66" s="130"/>
      <c r="AY66" s="130"/>
      <c r="ALQ66" s="2" t="e">
        <v>#N/A</v>
      </c>
    </row>
    <row r="67" spans="1:1005" ht="15" x14ac:dyDescent="0.25">
      <c r="A67" s="164">
        <v>46569</v>
      </c>
      <c r="B67" s="281">
        <v>97.54</v>
      </c>
      <c r="C67" s="271">
        <v>97.54</v>
      </c>
      <c r="D67" s="276">
        <v>97.54</v>
      </c>
      <c r="E67" s="108">
        <v>118.351</v>
      </c>
      <c r="F67" s="109">
        <v>192.69399999999999</v>
      </c>
      <c r="G67" s="109">
        <v>119.21299999999999</v>
      </c>
      <c r="H67" s="109">
        <v>260.51900000000001</v>
      </c>
      <c r="I67" s="109">
        <v>55.185000000000002</v>
      </c>
      <c r="J67" s="109">
        <v>64.370999999999995</v>
      </c>
      <c r="K67" s="109">
        <v>27.004000000000001</v>
      </c>
      <c r="L67" s="109">
        <v>61.515000000000001</v>
      </c>
      <c r="M67" s="109">
        <v>58.692999999999998</v>
      </c>
      <c r="N67" s="109">
        <v>125.724</v>
      </c>
      <c r="O67" s="109">
        <v>77.069999999999993</v>
      </c>
      <c r="P67" s="109">
        <v>73.180999999999997</v>
      </c>
      <c r="Q67" s="109">
        <v>237.602</v>
      </c>
      <c r="R67" s="109">
        <v>149.244</v>
      </c>
      <c r="S67" s="109">
        <v>80.548000000000002</v>
      </c>
      <c r="T67" s="109">
        <v>262.54399999999998</v>
      </c>
      <c r="U67" s="109">
        <v>31.364999999999998</v>
      </c>
      <c r="V67" s="109">
        <v>60.100999999999999</v>
      </c>
      <c r="W67" s="109">
        <v>113.54300000000001</v>
      </c>
      <c r="X67" s="109">
        <v>134.5</v>
      </c>
      <c r="Y67" s="109">
        <v>105.756</v>
      </c>
      <c r="Z67" s="109">
        <v>143.85300000000001</v>
      </c>
      <c r="AA67" s="109">
        <v>35.545000000000002</v>
      </c>
      <c r="AB67" s="109">
        <v>309.899</v>
      </c>
      <c r="AC67" s="109">
        <v>65.385000000000005</v>
      </c>
      <c r="AD67" s="109">
        <v>62.103999999999999</v>
      </c>
      <c r="AE67" s="110">
        <v>206.77</v>
      </c>
      <c r="AF67" s="109">
        <v>247.07</v>
      </c>
      <c r="AG67" s="109">
        <v>361.27699999999999</v>
      </c>
      <c r="AH67" s="109">
        <v>361.27699999999999</v>
      </c>
      <c r="AN67" s="130"/>
      <c r="AO67" s="130"/>
      <c r="AP67" s="130"/>
      <c r="AQ67" s="130"/>
      <c r="AR67" s="130"/>
      <c r="AS67" s="130"/>
      <c r="AT67" s="130"/>
      <c r="AU67" s="130"/>
      <c r="AV67" s="130"/>
      <c r="AW67" s="130"/>
      <c r="AX67" s="130"/>
      <c r="AY67" s="130"/>
      <c r="ALQ67" s="2" t="e">
        <v>#N/A</v>
      </c>
    </row>
    <row r="68" spans="1:1005" ht="15" x14ac:dyDescent="0.25">
      <c r="A68" s="164">
        <v>46600</v>
      </c>
      <c r="B68" s="281">
        <v>62.68</v>
      </c>
      <c r="C68" s="271">
        <v>62.68</v>
      </c>
      <c r="D68" s="276">
        <v>62.68</v>
      </c>
      <c r="E68" s="108">
        <v>58.576000000000001</v>
      </c>
      <c r="F68" s="109">
        <v>92.015000000000001</v>
      </c>
      <c r="G68" s="109">
        <v>57.28</v>
      </c>
      <c r="H68" s="109">
        <v>103.16800000000001</v>
      </c>
      <c r="I68" s="109">
        <v>49.46</v>
      </c>
      <c r="J68" s="109">
        <v>57.756</v>
      </c>
      <c r="K68" s="109">
        <v>24.134</v>
      </c>
      <c r="L68" s="109">
        <v>46.058999999999997</v>
      </c>
      <c r="M68" s="109">
        <v>41.398000000000003</v>
      </c>
      <c r="N68" s="109">
        <v>63.595999999999997</v>
      </c>
      <c r="O68" s="109">
        <v>56.719000000000001</v>
      </c>
      <c r="P68" s="109">
        <v>54.914000000000001</v>
      </c>
      <c r="Q68" s="109">
        <v>85.412999999999997</v>
      </c>
      <c r="R68" s="109">
        <v>60.067</v>
      </c>
      <c r="S68" s="109">
        <v>57.091999999999999</v>
      </c>
      <c r="T68" s="109">
        <v>77.78</v>
      </c>
      <c r="U68" s="109">
        <v>32.914000000000001</v>
      </c>
      <c r="V68" s="109">
        <v>44.627000000000002</v>
      </c>
      <c r="W68" s="109">
        <v>64.444000000000003</v>
      </c>
      <c r="X68" s="109">
        <v>58.500999999999998</v>
      </c>
      <c r="Y68" s="109">
        <v>58.457999999999998</v>
      </c>
      <c r="Z68" s="109">
        <v>70.204999999999998</v>
      </c>
      <c r="AA68" s="109">
        <v>30.099</v>
      </c>
      <c r="AB68" s="109">
        <v>92.233999999999995</v>
      </c>
      <c r="AC68" s="109">
        <v>43.905999999999999</v>
      </c>
      <c r="AD68" s="109">
        <v>39.036999999999999</v>
      </c>
      <c r="AE68" s="110">
        <v>104.18899999999999</v>
      </c>
      <c r="AF68" s="109">
        <v>97.063999999999993</v>
      </c>
      <c r="AG68" s="109">
        <v>137.4</v>
      </c>
      <c r="AH68" s="109">
        <v>137.4</v>
      </c>
      <c r="AN68" s="130"/>
      <c r="AO68" s="130"/>
      <c r="AP68" s="130"/>
      <c r="AQ68" s="130"/>
      <c r="AR68" s="130"/>
      <c r="AS68" s="130"/>
      <c r="AT68" s="130"/>
      <c r="AU68" s="130"/>
      <c r="AV68" s="130"/>
      <c r="AW68" s="130"/>
      <c r="AX68" s="130"/>
      <c r="AY68" s="130"/>
      <c r="ALQ68" s="2" t="e">
        <v>#N/A</v>
      </c>
    </row>
    <row r="69" spans="1:1005" ht="15" x14ac:dyDescent="0.25">
      <c r="A69" s="164">
        <v>46631</v>
      </c>
      <c r="B69" s="281">
        <v>41.62</v>
      </c>
      <c r="C69" s="271">
        <v>41.62</v>
      </c>
      <c r="D69" s="276">
        <v>41.62</v>
      </c>
      <c r="E69" s="108">
        <v>44.1</v>
      </c>
      <c r="F69" s="108">
        <v>66.087000000000003</v>
      </c>
      <c r="G69" s="109">
        <v>37.284999999999997</v>
      </c>
      <c r="H69" s="109">
        <v>55.408000000000001</v>
      </c>
      <c r="I69" s="109">
        <v>37.124000000000002</v>
      </c>
      <c r="J69" s="109">
        <v>34.795999999999999</v>
      </c>
      <c r="K69" s="109">
        <v>23.417999999999999</v>
      </c>
      <c r="L69" s="109">
        <v>65.950999999999993</v>
      </c>
      <c r="M69" s="109">
        <v>41.308999999999997</v>
      </c>
      <c r="N69" s="109">
        <v>40.701000000000001</v>
      </c>
      <c r="O69" s="109">
        <v>41.755000000000003</v>
      </c>
      <c r="P69" s="109">
        <v>50.414000000000001</v>
      </c>
      <c r="Q69" s="109">
        <v>49.500999999999998</v>
      </c>
      <c r="R69" s="109">
        <v>40.482999999999997</v>
      </c>
      <c r="S69" s="109">
        <v>32.945999999999998</v>
      </c>
      <c r="T69" s="109">
        <v>44.93</v>
      </c>
      <c r="U69" s="109">
        <v>26.646000000000001</v>
      </c>
      <c r="V69" s="109">
        <v>60.707999999999998</v>
      </c>
      <c r="W69" s="109">
        <v>58.765000000000001</v>
      </c>
      <c r="X69" s="109">
        <v>42.097000000000001</v>
      </c>
      <c r="Y69" s="109">
        <v>39.372999999999998</v>
      </c>
      <c r="Z69" s="109">
        <v>43.307000000000002</v>
      </c>
      <c r="AA69" s="109">
        <v>24.634</v>
      </c>
      <c r="AB69" s="109">
        <v>48.01</v>
      </c>
      <c r="AC69" s="109">
        <v>40.512999999999998</v>
      </c>
      <c r="AD69" s="109">
        <v>29.838999999999999</v>
      </c>
      <c r="AE69" s="110">
        <v>84.433999999999997</v>
      </c>
      <c r="AF69" s="109">
        <v>47.408999999999999</v>
      </c>
      <c r="AG69" s="109">
        <v>74.462000000000003</v>
      </c>
      <c r="AH69" s="109">
        <v>74.462000000000003</v>
      </c>
      <c r="AN69" s="130"/>
      <c r="AO69" s="130"/>
      <c r="AP69" s="130"/>
      <c r="AQ69" s="130"/>
      <c r="AR69" s="130"/>
      <c r="AS69" s="130"/>
      <c r="AT69" s="130"/>
      <c r="AU69" s="130"/>
      <c r="AV69" s="130"/>
      <c r="AW69" s="130"/>
      <c r="AX69" s="130"/>
      <c r="AY69" s="130"/>
      <c r="ALQ69" s="2" t="e">
        <v>#N/A</v>
      </c>
    </row>
    <row r="70" spans="1:1005" ht="15" x14ac:dyDescent="0.25">
      <c r="A70" s="164"/>
      <c r="B70" s="281"/>
      <c r="C70" s="271"/>
      <c r="D70" s="276"/>
      <c r="E70" s="108"/>
      <c r="F70" s="108"/>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N70" s="130"/>
      <c r="AO70" s="130"/>
      <c r="AP70" s="130"/>
      <c r="AQ70" s="130"/>
      <c r="AR70" s="130"/>
      <c r="AS70" s="130"/>
      <c r="AT70" s="130"/>
      <c r="AU70" s="130"/>
      <c r="AV70" s="130"/>
      <c r="AW70" s="130"/>
      <c r="AX70" s="130"/>
      <c r="AY70" s="130"/>
      <c r="ALQ70" s="2" t="e">
        <v>#N/A</v>
      </c>
    </row>
    <row r="71" spans="1:1005" ht="15" x14ac:dyDescent="0.25">
      <c r="A71" s="164"/>
      <c r="B71" s="281"/>
      <c r="C71" s="271"/>
      <c r="D71" s="276"/>
      <c r="E71" s="1"/>
      <c r="F71" s="121"/>
      <c r="AN71" s="130"/>
      <c r="AO71" s="130"/>
      <c r="AP71" s="130"/>
      <c r="AQ71" s="130"/>
      <c r="AR71" s="130"/>
      <c r="AS71" s="130"/>
      <c r="AT71" s="130"/>
      <c r="AU71" s="130"/>
      <c r="AV71" s="130"/>
      <c r="AW71" s="130"/>
      <c r="AX71" s="130"/>
      <c r="AY71" s="130"/>
      <c r="ALQ71" s="2" t="e">
        <v>#N/A</v>
      </c>
    </row>
    <row r="72" spans="1:1005" ht="15" x14ac:dyDescent="0.25">
      <c r="A72" s="198"/>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N72" s="130"/>
      <c r="AO72" s="130"/>
      <c r="AP72" s="130"/>
      <c r="AQ72" s="130"/>
      <c r="AR72" s="130"/>
      <c r="AS72" s="130"/>
      <c r="AT72" s="130"/>
      <c r="AU72" s="130"/>
      <c r="AV72" s="130"/>
      <c r="AW72" s="130"/>
      <c r="AX72" s="130"/>
      <c r="AY72" s="130"/>
      <c r="ALQ72" s="2" t="e">
        <v>#N/A</v>
      </c>
    </row>
    <row r="73" spans="1:1005" ht="15" x14ac:dyDescent="0.25">
      <c r="A73" s="198"/>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N73" s="126"/>
      <c r="AO73" s="126"/>
      <c r="AP73" s="126"/>
      <c r="AQ73" s="126"/>
      <c r="AR73" s="126"/>
      <c r="AS73" s="126"/>
      <c r="AT73" s="126"/>
      <c r="AU73" s="126"/>
      <c r="AV73" s="126"/>
      <c r="AW73" s="126"/>
      <c r="AX73" s="126"/>
      <c r="AY73" s="126"/>
    </row>
    <row r="74" spans="1:1005" ht="15" x14ac:dyDescent="0.25">
      <c r="A74" s="198"/>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N74" s="126"/>
      <c r="AO74" s="126"/>
      <c r="AP74" s="126"/>
      <c r="AQ74" s="126"/>
      <c r="AR74" s="126"/>
      <c r="AS74" s="126"/>
      <c r="AT74" s="126"/>
      <c r="AU74" s="126"/>
      <c r="AV74" s="126"/>
      <c r="AW74" s="126"/>
      <c r="AX74" s="126"/>
      <c r="AY74" s="126"/>
    </row>
    <row r="75" spans="1:1005" ht="15" x14ac:dyDescent="0.25">
      <c r="A75" s="198"/>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N75" s="126"/>
      <c r="AO75" s="126"/>
      <c r="AP75" s="126"/>
      <c r="AQ75" s="126"/>
      <c r="AR75" s="126"/>
      <c r="AS75" s="126"/>
      <c r="AT75" s="126"/>
      <c r="AU75" s="126"/>
      <c r="AV75" s="126"/>
      <c r="AW75" s="126"/>
      <c r="AX75" s="126"/>
      <c r="AY75" s="126"/>
    </row>
    <row r="76" spans="1:1005" ht="15" x14ac:dyDescent="0.25">
      <c r="A76" s="198"/>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N76" s="126"/>
      <c r="AO76" s="126"/>
      <c r="AP76" s="126"/>
      <c r="AQ76" s="126"/>
      <c r="AR76" s="126"/>
      <c r="AS76" s="126"/>
      <c r="AT76" s="126"/>
      <c r="AU76" s="126"/>
      <c r="AV76" s="126"/>
      <c r="AW76" s="126"/>
      <c r="AX76" s="126"/>
      <c r="AY76" s="126"/>
    </row>
    <row r="77" spans="1:1005" ht="15" x14ac:dyDescent="0.25">
      <c r="A77" s="198"/>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N77" s="126"/>
      <c r="AO77" s="126"/>
      <c r="AP77" s="126"/>
      <c r="AQ77" s="126"/>
      <c r="AR77" s="126"/>
      <c r="AS77" s="126"/>
      <c r="AT77" s="126"/>
      <c r="AU77" s="126"/>
      <c r="AV77" s="126"/>
      <c r="AW77" s="126"/>
      <c r="AX77" s="126"/>
      <c r="AY77" s="126"/>
    </row>
    <row r="78" spans="1:1005" ht="15" x14ac:dyDescent="0.25">
      <c r="A78" s="198"/>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N78" s="126"/>
      <c r="AO78" s="126"/>
      <c r="AP78" s="126"/>
      <c r="AQ78" s="126"/>
      <c r="AR78" s="126"/>
      <c r="AS78" s="126"/>
      <c r="AT78" s="126"/>
      <c r="AU78" s="126"/>
      <c r="AV78" s="126"/>
      <c r="AW78" s="126"/>
      <c r="AX78" s="126"/>
      <c r="AY78" s="126"/>
    </row>
    <row r="79" spans="1:1005" ht="15" x14ac:dyDescent="0.25">
      <c r="A79" s="198"/>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N79" s="126"/>
      <c r="AO79" s="126"/>
      <c r="AP79" s="126"/>
      <c r="AQ79" s="126"/>
      <c r="AR79" s="126"/>
      <c r="AS79" s="126"/>
      <c r="AT79" s="126"/>
      <c r="AU79" s="126"/>
      <c r="AV79" s="126"/>
      <c r="AW79" s="126"/>
      <c r="AX79" s="126"/>
      <c r="AY79" s="126"/>
    </row>
    <row r="80" spans="1:1005" ht="15" x14ac:dyDescent="0.25">
      <c r="A80" s="198"/>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N80" s="126"/>
      <c r="AO80" s="126"/>
      <c r="AP80" s="126"/>
      <c r="AQ80" s="126"/>
      <c r="AR80" s="126"/>
      <c r="AS80" s="126"/>
      <c r="AT80" s="126"/>
      <c r="AU80" s="126"/>
      <c r="AV80" s="126"/>
      <c r="AW80" s="126"/>
      <c r="AX80" s="126"/>
      <c r="AY80" s="126"/>
    </row>
    <row r="81" spans="2:4" ht="12.75" customHeight="1" x14ac:dyDescent="0.25">
      <c r="B81" s="289"/>
      <c r="C81" s="261"/>
      <c r="D81" s="27"/>
    </row>
    <row r="82" spans="2:4" ht="12.75" customHeight="1" x14ac:dyDescent="0.25">
      <c r="B82" s="289"/>
      <c r="C82" s="261"/>
      <c r="D82" s="27"/>
    </row>
    <row r="83" spans="2:4" ht="12.75" customHeight="1" x14ac:dyDescent="0.25">
      <c r="B83" s="289"/>
      <c r="C83" s="261"/>
      <c r="D83" s="27"/>
    </row>
    <row r="84" spans="2:4" ht="12.75" customHeight="1" x14ac:dyDescent="0.25">
      <c r="B84" s="289"/>
      <c r="C84" s="261"/>
      <c r="D84" s="27"/>
    </row>
  </sheetData>
  <mergeCells count="2">
    <mergeCell ref="B1:AH1"/>
    <mergeCell ref="AI1:B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4"/>
  <sheetViews>
    <sheetView topLeftCell="A4" workbookViewId="0">
      <selection activeCell="D4" sqref="D4"/>
    </sheetView>
  </sheetViews>
  <sheetFormatPr defaultColWidth="18.7109375" defaultRowHeight="12.75" customHeight="1" x14ac:dyDescent="0.25"/>
  <cols>
    <col min="1" max="1" width="7.5703125" style="162" customWidth="1"/>
    <col min="2" max="4" width="7.5703125" style="282" customWidth="1"/>
    <col min="5" max="30" width="8" style="2" customWidth="1"/>
    <col min="31" max="31" width="9" style="2" customWidth="1"/>
    <col min="32" max="54" width="8.85546875" style="2" customWidth="1"/>
    <col min="55" max="16384" width="18.7109375" style="2"/>
  </cols>
  <sheetData>
    <row r="1" spans="1:51" s="167" customFormat="1" ht="15" x14ac:dyDescent="0.25">
      <c r="A1" s="15"/>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162"/>
      <c r="AJ1" s="162"/>
      <c r="AK1" s="162"/>
      <c r="AL1" s="162"/>
      <c r="AM1" s="162"/>
    </row>
    <row r="2" spans="1:51" s="162" customFormat="1" ht="15" x14ac:dyDescent="0.25">
      <c r="A2" s="15"/>
      <c r="B2" s="151" t="s">
        <v>45</v>
      </c>
      <c r="C2" s="151" t="s">
        <v>46</v>
      </c>
      <c r="D2" s="151" t="s">
        <v>47</v>
      </c>
      <c r="E2" s="151">
        <v>1991</v>
      </c>
      <c r="F2" s="151">
        <v>1992</v>
      </c>
      <c r="G2" s="151">
        <v>1993</v>
      </c>
      <c r="H2" s="151">
        <v>1994</v>
      </c>
      <c r="I2" s="151">
        <v>1995</v>
      </c>
      <c r="J2" s="151">
        <v>1996</v>
      </c>
      <c r="K2" s="151">
        <v>1997</v>
      </c>
      <c r="L2" s="151">
        <v>1998</v>
      </c>
      <c r="M2" s="151">
        <v>1999</v>
      </c>
      <c r="N2" s="151">
        <v>2000</v>
      </c>
      <c r="O2" s="151">
        <v>2001</v>
      </c>
      <c r="P2" s="151">
        <v>2002</v>
      </c>
      <c r="Q2" s="151">
        <v>2003</v>
      </c>
      <c r="R2" s="151">
        <v>2004</v>
      </c>
      <c r="S2" s="151">
        <v>2005</v>
      </c>
      <c r="T2" s="151">
        <v>2006</v>
      </c>
      <c r="U2" s="151">
        <v>2007</v>
      </c>
      <c r="V2" s="151">
        <v>2008</v>
      </c>
      <c r="W2" s="151">
        <v>2009</v>
      </c>
      <c r="X2" s="151">
        <v>2010</v>
      </c>
      <c r="Y2" s="151">
        <v>2011</v>
      </c>
      <c r="Z2" s="151">
        <v>2012</v>
      </c>
      <c r="AA2" s="151">
        <v>2013</v>
      </c>
      <c r="AB2" s="151">
        <v>2014</v>
      </c>
      <c r="AC2" s="151">
        <v>2015</v>
      </c>
      <c r="AD2" s="151">
        <v>2016</v>
      </c>
      <c r="AE2" s="151">
        <v>2017</v>
      </c>
      <c r="AF2" s="151">
        <v>2018</v>
      </c>
      <c r="AG2" s="151">
        <v>2019</v>
      </c>
      <c r="AH2" s="151">
        <v>2020</v>
      </c>
    </row>
    <row r="3" spans="1:51" s="162" customFormat="1" ht="15" x14ac:dyDescent="0.25">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row>
    <row r="4" spans="1:51" ht="15" x14ac:dyDescent="0.25">
      <c r="A4" s="141">
        <v>44652</v>
      </c>
      <c r="B4" s="277">
        <v>28.85</v>
      </c>
      <c r="C4" s="278">
        <v>64.900000000000006</v>
      </c>
      <c r="D4" s="283">
        <v>70</v>
      </c>
      <c r="E4" s="11">
        <v>71.531000000000006</v>
      </c>
      <c r="F4" s="11">
        <v>86.435000000000002</v>
      </c>
      <c r="G4" s="11">
        <v>59.853999999999999</v>
      </c>
      <c r="H4" s="11">
        <v>95.659000000000006</v>
      </c>
      <c r="I4" s="11">
        <v>63.814</v>
      </c>
      <c r="J4" s="11">
        <v>75.620999999999995</v>
      </c>
      <c r="K4" s="11">
        <v>59.517000000000003</v>
      </c>
      <c r="L4" s="11">
        <v>59.468000000000004</v>
      </c>
      <c r="M4" s="11">
        <v>63.811999999999998</v>
      </c>
      <c r="N4" s="11">
        <v>74.254999999999995</v>
      </c>
      <c r="O4" s="11">
        <v>67.549000000000007</v>
      </c>
      <c r="P4" s="11">
        <v>73.332999999999998</v>
      </c>
      <c r="Q4" s="11">
        <v>70.733000000000004</v>
      </c>
      <c r="R4" s="11">
        <v>80.481999999999999</v>
      </c>
      <c r="S4" s="11">
        <v>64.016999999999996</v>
      </c>
      <c r="T4" s="11">
        <v>80.602999999999994</v>
      </c>
      <c r="U4" s="11">
        <v>72.885999999999996</v>
      </c>
      <c r="V4" s="11">
        <v>54.555</v>
      </c>
      <c r="W4" s="11">
        <v>78.597999999999999</v>
      </c>
      <c r="X4" s="11">
        <v>79.222999999999999</v>
      </c>
      <c r="Y4" s="11">
        <v>65.986000000000004</v>
      </c>
      <c r="Z4" s="11">
        <v>90.31</v>
      </c>
      <c r="AA4" s="11">
        <v>64.703000000000003</v>
      </c>
      <c r="AB4" s="11">
        <v>64.546999999999997</v>
      </c>
      <c r="AC4" s="11">
        <v>61.593000000000004</v>
      </c>
      <c r="AD4" s="11">
        <v>82.83</v>
      </c>
      <c r="AE4" s="11">
        <v>68.930999999999997</v>
      </c>
      <c r="AF4" s="11">
        <v>69.266999999999996</v>
      </c>
      <c r="AG4" s="11">
        <v>80.838999999999999</v>
      </c>
      <c r="AH4" s="111">
        <v>65.959999999999994</v>
      </c>
      <c r="AI4" s="130"/>
      <c r="AJ4" s="130"/>
      <c r="AK4" s="130"/>
      <c r="AL4" s="130"/>
      <c r="AM4" s="130"/>
      <c r="AN4" s="130"/>
      <c r="AO4" s="130"/>
      <c r="AP4" s="130"/>
      <c r="AQ4" s="130"/>
      <c r="AR4" s="130"/>
      <c r="AS4" s="130"/>
      <c r="AT4" s="130"/>
      <c r="AU4" s="130"/>
      <c r="AV4" s="130"/>
      <c r="AW4" s="130"/>
      <c r="AX4" s="130"/>
      <c r="AY4" s="130"/>
    </row>
    <row r="5" spans="1:51" ht="15" x14ac:dyDescent="0.25">
      <c r="A5" s="141">
        <v>44682</v>
      </c>
      <c r="B5" s="279">
        <v>62.66</v>
      </c>
      <c r="C5" s="269">
        <v>140.99</v>
      </c>
      <c r="D5" s="284">
        <v>95</v>
      </c>
      <c r="E5" s="11">
        <v>83.8</v>
      </c>
      <c r="F5" s="11">
        <v>159.48500000000001</v>
      </c>
      <c r="G5" s="11">
        <v>140.85400000000001</v>
      </c>
      <c r="H5" s="11">
        <v>139.375</v>
      </c>
      <c r="I5" s="11">
        <v>50.139000000000003</v>
      </c>
      <c r="J5" s="11">
        <v>63.454000000000001</v>
      </c>
      <c r="K5" s="11">
        <v>107.95399999999999</v>
      </c>
      <c r="L5" s="11">
        <v>82.936999999999998</v>
      </c>
      <c r="M5" s="11">
        <v>88.378</v>
      </c>
      <c r="N5" s="11">
        <v>116.376</v>
      </c>
      <c r="O5" s="11">
        <v>127.52800000000001</v>
      </c>
      <c r="P5" s="11">
        <v>63.359000000000002</v>
      </c>
      <c r="Q5" s="11">
        <v>46.326999999999998</v>
      </c>
      <c r="R5" s="11">
        <v>98.122</v>
      </c>
      <c r="S5" s="11">
        <v>102.669</v>
      </c>
      <c r="T5" s="11">
        <v>98.432000000000002</v>
      </c>
      <c r="U5" s="11">
        <v>158.00399999999999</v>
      </c>
      <c r="V5" s="11">
        <v>71.914000000000001</v>
      </c>
      <c r="W5" s="11">
        <v>94.466999999999999</v>
      </c>
      <c r="X5" s="11">
        <v>40.213999999999999</v>
      </c>
      <c r="Y5" s="11">
        <v>44.677999999999997</v>
      </c>
      <c r="Z5" s="11">
        <v>95.533000000000001</v>
      </c>
      <c r="AA5" s="11">
        <v>104.563</v>
      </c>
      <c r="AB5" s="11">
        <v>72.983999999999995</v>
      </c>
      <c r="AC5" s="11">
        <v>96.781999999999996</v>
      </c>
      <c r="AD5" s="11">
        <v>117.976</v>
      </c>
      <c r="AE5" s="11">
        <v>91.141999999999996</v>
      </c>
      <c r="AF5" s="11">
        <v>142.56399999999999</v>
      </c>
      <c r="AG5" s="11">
        <v>70.06</v>
      </c>
      <c r="AH5" s="111">
        <v>85.015000000000001</v>
      </c>
      <c r="AI5" s="130"/>
      <c r="AJ5" s="130"/>
      <c r="AK5" s="130"/>
      <c r="AL5" s="130"/>
      <c r="AM5" s="130"/>
      <c r="AN5" s="130"/>
      <c r="AO5" s="130"/>
      <c r="AP5" s="130"/>
      <c r="AQ5" s="130"/>
      <c r="AR5" s="130"/>
      <c r="AS5" s="130"/>
      <c r="AT5" s="130"/>
      <c r="AU5" s="130"/>
      <c r="AV5" s="130"/>
      <c r="AW5" s="130"/>
      <c r="AX5" s="130"/>
      <c r="AY5" s="130"/>
    </row>
    <row r="6" spans="1:51" ht="15" x14ac:dyDescent="0.25">
      <c r="A6" s="141">
        <v>44713</v>
      </c>
      <c r="B6" s="279">
        <v>113.43</v>
      </c>
      <c r="C6" s="269">
        <v>255.22</v>
      </c>
      <c r="D6" s="284">
        <v>190</v>
      </c>
      <c r="E6" s="11">
        <v>287.32299999999998</v>
      </c>
      <c r="F6" s="11">
        <v>65.343000000000004</v>
      </c>
      <c r="G6" s="11">
        <v>236.828</v>
      </c>
      <c r="H6" s="11">
        <v>89.007000000000005</v>
      </c>
      <c r="I6" s="11">
        <v>329.19799999999998</v>
      </c>
      <c r="J6" s="11">
        <v>230.559</v>
      </c>
      <c r="K6" s="11">
        <v>210.09399999999999</v>
      </c>
      <c r="L6" s="11">
        <v>200.17699999999999</v>
      </c>
      <c r="M6" s="11">
        <v>282.63600000000002</v>
      </c>
      <c r="N6" s="11">
        <v>105.52800000000001</v>
      </c>
      <c r="O6" s="11">
        <v>106.89400000000001</v>
      </c>
      <c r="P6" s="11">
        <v>173.95400000000001</v>
      </c>
      <c r="Q6" s="11">
        <v>106.39700000000001</v>
      </c>
      <c r="R6" s="11">
        <v>187.28399999999999</v>
      </c>
      <c r="S6" s="11">
        <v>225.44300000000001</v>
      </c>
      <c r="T6" s="11">
        <v>61.823</v>
      </c>
      <c r="U6" s="11">
        <v>67.506</v>
      </c>
      <c r="V6" s="11">
        <v>160.08000000000001</v>
      </c>
      <c r="W6" s="11">
        <v>308.68799999999999</v>
      </c>
      <c r="X6" s="11">
        <v>246.73099999999999</v>
      </c>
      <c r="Y6" s="11">
        <v>202.78100000000001</v>
      </c>
      <c r="Z6" s="11">
        <v>97.95</v>
      </c>
      <c r="AA6" s="11">
        <v>114.46899999999999</v>
      </c>
      <c r="AB6" s="11">
        <v>130.036</v>
      </c>
      <c r="AC6" s="11">
        <v>207.88499999999999</v>
      </c>
      <c r="AD6" s="11">
        <v>187.16</v>
      </c>
      <c r="AE6" s="11">
        <v>151.87700000000001</v>
      </c>
      <c r="AF6" s="11">
        <v>200.268</v>
      </c>
      <c r="AG6" s="11">
        <v>203.31700000000001</v>
      </c>
      <c r="AH6" s="111">
        <v>192.71600000000001</v>
      </c>
      <c r="AI6" s="130"/>
      <c r="AJ6" s="130"/>
      <c r="AK6" s="130"/>
      <c r="AL6" s="130"/>
      <c r="AM6" s="130"/>
      <c r="AN6" s="130"/>
      <c r="AO6" s="130"/>
      <c r="AP6" s="130"/>
      <c r="AQ6" s="130"/>
      <c r="AR6" s="130"/>
      <c r="AS6" s="130"/>
      <c r="AT6" s="130"/>
      <c r="AU6" s="130"/>
      <c r="AV6" s="130"/>
      <c r="AW6" s="130"/>
      <c r="AX6" s="130"/>
      <c r="AY6" s="130"/>
    </row>
    <row r="7" spans="1:51" ht="15" x14ac:dyDescent="0.25">
      <c r="A7" s="141">
        <v>44743</v>
      </c>
      <c r="B7" s="279">
        <v>55.06</v>
      </c>
      <c r="C7" s="269">
        <v>123.89</v>
      </c>
      <c r="D7" s="284">
        <v>80</v>
      </c>
      <c r="E7" s="11">
        <v>116.952</v>
      </c>
      <c r="F7" s="11">
        <v>37.258000000000003</v>
      </c>
      <c r="G7" s="11">
        <v>133.1</v>
      </c>
      <c r="H7" s="11">
        <v>12.930999999999999</v>
      </c>
      <c r="I7" s="11">
        <v>253.001</v>
      </c>
      <c r="J7" s="11">
        <v>84.271000000000001</v>
      </c>
      <c r="K7" s="11">
        <v>75.728999999999999</v>
      </c>
      <c r="L7" s="11">
        <v>197.18299999999999</v>
      </c>
      <c r="M7" s="11">
        <v>142.125</v>
      </c>
      <c r="N7" s="11">
        <v>23.004999999999999</v>
      </c>
      <c r="O7" s="11">
        <v>26.536999999999999</v>
      </c>
      <c r="P7" s="11">
        <v>56.686999999999998</v>
      </c>
      <c r="Q7" s="11">
        <v>28.768999999999998</v>
      </c>
      <c r="R7" s="11">
        <v>125.142</v>
      </c>
      <c r="S7" s="11">
        <v>134.90600000000001</v>
      </c>
      <c r="T7" s="11">
        <v>7.2930000000000001</v>
      </c>
      <c r="U7" s="11">
        <v>16.373000000000001</v>
      </c>
      <c r="V7" s="11">
        <v>88.831000000000003</v>
      </c>
      <c r="W7" s="11">
        <v>202.297</v>
      </c>
      <c r="X7" s="11">
        <v>206.524</v>
      </c>
      <c r="Y7" s="11">
        <v>272.02</v>
      </c>
      <c r="Z7" s="11">
        <v>22.273</v>
      </c>
      <c r="AA7" s="11">
        <v>40.820999999999998</v>
      </c>
      <c r="AB7" s="11">
        <v>67.117999999999995</v>
      </c>
      <c r="AC7" s="11">
        <v>102.652</v>
      </c>
      <c r="AD7" s="11">
        <v>51.003</v>
      </c>
      <c r="AE7" s="11">
        <v>53.725000000000001</v>
      </c>
      <c r="AF7" s="11">
        <v>70.224999999999994</v>
      </c>
      <c r="AG7" s="11">
        <v>129.489</v>
      </c>
      <c r="AH7" s="111">
        <v>85.132999999999996</v>
      </c>
      <c r="AI7" s="130"/>
      <c r="AJ7" s="130"/>
      <c r="AK7" s="130"/>
      <c r="AL7" s="130"/>
      <c r="AM7" s="130"/>
      <c r="AN7" s="130"/>
      <c r="AO7" s="130"/>
      <c r="AP7" s="130"/>
      <c r="AQ7" s="130"/>
      <c r="AR7" s="130"/>
      <c r="AS7" s="130"/>
      <c r="AT7" s="130"/>
      <c r="AU7" s="130"/>
      <c r="AV7" s="130"/>
      <c r="AW7" s="130"/>
      <c r="AX7" s="130"/>
      <c r="AY7" s="130"/>
    </row>
    <row r="8" spans="1:51" ht="15" x14ac:dyDescent="0.25">
      <c r="A8" s="141">
        <v>44774</v>
      </c>
      <c r="B8" s="279">
        <v>31.84</v>
      </c>
      <c r="C8" s="269">
        <v>55.04</v>
      </c>
      <c r="D8" s="284">
        <v>40</v>
      </c>
      <c r="E8" s="11">
        <v>64.518000000000001</v>
      </c>
      <c r="F8" s="11">
        <v>26.463000000000001</v>
      </c>
      <c r="G8" s="11">
        <v>140.83000000000001</v>
      </c>
      <c r="H8" s="11">
        <v>22.172000000000001</v>
      </c>
      <c r="I8" s="11">
        <v>102.846</v>
      </c>
      <c r="J8" s="11">
        <v>42.734000000000002</v>
      </c>
      <c r="K8" s="11">
        <v>68.424000000000007</v>
      </c>
      <c r="L8" s="11">
        <v>80.501999999999995</v>
      </c>
      <c r="M8" s="11">
        <v>65.525999999999996</v>
      </c>
      <c r="N8" s="11">
        <v>24.190999999999999</v>
      </c>
      <c r="O8" s="11">
        <v>24.963000000000001</v>
      </c>
      <c r="P8" s="11">
        <v>34.238</v>
      </c>
      <c r="Q8" s="11">
        <v>22.358000000000001</v>
      </c>
      <c r="R8" s="11">
        <v>62.012999999999998</v>
      </c>
      <c r="S8" s="11">
        <v>60.533000000000001</v>
      </c>
      <c r="T8" s="11">
        <v>19.434000000000001</v>
      </c>
      <c r="U8" s="11">
        <v>31.494</v>
      </c>
      <c r="V8" s="11">
        <v>40.65</v>
      </c>
      <c r="W8" s="11">
        <v>74.617999999999995</v>
      </c>
      <c r="X8" s="11">
        <v>80.988</v>
      </c>
      <c r="Y8" s="11">
        <v>96.021000000000001</v>
      </c>
      <c r="Z8" s="11">
        <v>22.622</v>
      </c>
      <c r="AA8" s="11">
        <v>29.605</v>
      </c>
      <c r="AB8" s="11">
        <v>39.088000000000001</v>
      </c>
      <c r="AC8" s="11">
        <v>45.423999999999999</v>
      </c>
      <c r="AD8" s="11">
        <v>34.575000000000003</v>
      </c>
      <c r="AE8" s="11">
        <v>34.164999999999999</v>
      </c>
      <c r="AF8" s="11">
        <v>39.35</v>
      </c>
      <c r="AG8" s="11">
        <v>56.905000000000001</v>
      </c>
      <c r="AH8" s="111">
        <v>38.929000000000002</v>
      </c>
      <c r="AI8" s="130"/>
      <c r="AJ8" s="130"/>
      <c r="AK8" s="130"/>
      <c r="AL8" s="130"/>
      <c r="AM8" s="130"/>
      <c r="AN8" s="130"/>
      <c r="AO8" s="130"/>
      <c r="AP8" s="130"/>
      <c r="AQ8" s="130"/>
      <c r="AR8" s="130"/>
      <c r="AS8" s="130"/>
      <c r="AT8" s="130"/>
      <c r="AU8" s="130"/>
      <c r="AV8" s="130"/>
      <c r="AW8" s="130"/>
      <c r="AX8" s="130"/>
      <c r="AY8" s="130"/>
    </row>
    <row r="9" spans="1:51" ht="15" x14ac:dyDescent="0.25">
      <c r="A9" s="141">
        <v>44805</v>
      </c>
      <c r="B9" s="279">
        <v>27.43</v>
      </c>
      <c r="C9" s="269">
        <v>39.909999999999997</v>
      </c>
      <c r="D9" s="284">
        <v>35</v>
      </c>
      <c r="E9" s="11">
        <v>55.741</v>
      </c>
      <c r="F9" s="11">
        <v>27.170999999999999</v>
      </c>
      <c r="G9" s="11">
        <v>52.798000000000002</v>
      </c>
      <c r="H9" s="11">
        <v>22.071000000000002</v>
      </c>
      <c r="I9" s="11">
        <v>48.384</v>
      </c>
      <c r="J9" s="11">
        <v>30.012</v>
      </c>
      <c r="K9" s="11">
        <v>55.81</v>
      </c>
      <c r="L9" s="11">
        <v>40.838999999999999</v>
      </c>
      <c r="M9" s="11">
        <v>54.134999999999998</v>
      </c>
      <c r="N9" s="11">
        <v>32.436</v>
      </c>
      <c r="O9" s="11">
        <v>22.663</v>
      </c>
      <c r="P9" s="11">
        <v>35.15</v>
      </c>
      <c r="Q9" s="11">
        <v>27.19</v>
      </c>
      <c r="R9" s="11">
        <v>50.643000000000001</v>
      </c>
      <c r="S9" s="11">
        <v>36.081000000000003</v>
      </c>
      <c r="T9" s="11">
        <v>20.306999999999999</v>
      </c>
      <c r="U9" s="11">
        <v>27.181000000000001</v>
      </c>
      <c r="V9" s="11">
        <v>35.122</v>
      </c>
      <c r="W9" s="11">
        <v>38.572000000000003</v>
      </c>
      <c r="X9" s="11">
        <v>46.656999999999996</v>
      </c>
      <c r="Y9" s="11">
        <v>46.527000000000001</v>
      </c>
      <c r="Z9" s="11">
        <v>19.748999999999999</v>
      </c>
      <c r="AA9" s="11">
        <v>34.231999999999999</v>
      </c>
      <c r="AB9" s="11">
        <v>35.817999999999998</v>
      </c>
      <c r="AC9" s="11">
        <v>33.643000000000001</v>
      </c>
      <c r="AD9" s="11">
        <v>33.000999999999998</v>
      </c>
      <c r="AE9" s="11">
        <v>34.878</v>
      </c>
      <c r="AF9" s="11">
        <v>27.963000000000001</v>
      </c>
      <c r="AG9" s="11">
        <v>43.558999999999997</v>
      </c>
      <c r="AH9" s="111">
        <v>27.983000000000001</v>
      </c>
      <c r="AI9" s="130"/>
      <c r="AJ9" s="130"/>
      <c r="AK9" s="130"/>
      <c r="AL9" s="130"/>
      <c r="AM9" s="130"/>
      <c r="AN9" s="130"/>
      <c r="AO9" s="130"/>
      <c r="AP9" s="130"/>
      <c r="AQ9" s="130"/>
      <c r="AR9" s="130"/>
      <c r="AS9" s="130"/>
      <c r="AT9" s="130"/>
      <c r="AU9" s="130"/>
      <c r="AV9" s="130"/>
      <c r="AW9" s="130"/>
      <c r="AX9" s="130"/>
      <c r="AY9" s="130"/>
    </row>
    <row r="10" spans="1:51" ht="15" x14ac:dyDescent="0.25">
      <c r="A10" s="141">
        <v>44835</v>
      </c>
      <c r="B10" s="279">
        <v>39.14</v>
      </c>
      <c r="C10" s="269">
        <v>50.35</v>
      </c>
      <c r="D10" s="284">
        <v>41.65</v>
      </c>
      <c r="E10" s="11">
        <v>37.234000000000002</v>
      </c>
      <c r="F10" s="11">
        <v>24.53</v>
      </c>
      <c r="G10" s="11">
        <v>42.277999999999999</v>
      </c>
      <c r="H10" s="11">
        <v>32.701999999999998</v>
      </c>
      <c r="I10" s="11">
        <v>45.286000000000001</v>
      </c>
      <c r="J10" s="11">
        <v>32.103000000000002</v>
      </c>
      <c r="K10" s="11">
        <v>53.279000000000003</v>
      </c>
      <c r="L10" s="11">
        <v>41.863</v>
      </c>
      <c r="M10" s="11">
        <v>37.228000000000002</v>
      </c>
      <c r="N10" s="11">
        <v>31.047000000000001</v>
      </c>
      <c r="O10" s="11">
        <v>24.131</v>
      </c>
      <c r="P10" s="11">
        <v>35.457999999999998</v>
      </c>
      <c r="Q10" s="11">
        <v>22.712</v>
      </c>
      <c r="R10" s="11">
        <v>44.856999999999999</v>
      </c>
      <c r="S10" s="11">
        <v>36.848999999999997</v>
      </c>
      <c r="T10" s="11">
        <v>36.418999999999997</v>
      </c>
      <c r="U10" s="11">
        <v>42.152000000000001</v>
      </c>
      <c r="V10" s="11">
        <v>31.707999999999998</v>
      </c>
      <c r="W10" s="11">
        <v>42.195999999999998</v>
      </c>
      <c r="X10" s="11">
        <v>36.710999999999999</v>
      </c>
      <c r="Y10" s="11">
        <v>44.1</v>
      </c>
      <c r="Z10" s="11">
        <v>22.135999999999999</v>
      </c>
      <c r="AA10" s="11">
        <v>36.933</v>
      </c>
      <c r="AB10" s="11">
        <v>86.308000000000007</v>
      </c>
      <c r="AC10" s="11">
        <v>40.936</v>
      </c>
      <c r="AD10" s="11">
        <v>65.186999999999998</v>
      </c>
      <c r="AE10" s="11">
        <v>46.561999999999998</v>
      </c>
      <c r="AF10" s="11">
        <v>30.791</v>
      </c>
      <c r="AG10" s="11">
        <v>40.411000000000001</v>
      </c>
      <c r="AH10" s="111">
        <v>27.071999999999999</v>
      </c>
      <c r="AI10" s="130"/>
      <c r="AJ10" s="130"/>
      <c r="AK10" s="130"/>
      <c r="AL10" s="130"/>
      <c r="AM10" s="130"/>
      <c r="AN10" s="130"/>
      <c r="AO10" s="130"/>
      <c r="AP10" s="130"/>
      <c r="AQ10" s="130"/>
      <c r="AR10" s="130"/>
      <c r="AS10" s="130"/>
      <c r="AT10" s="130"/>
      <c r="AU10" s="130"/>
      <c r="AV10" s="130"/>
      <c r="AW10" s="130"/>
      <c r="AX10" s="130"/>
      <c r="AY10" s="130"/>
    </row>
    <row r="11" spans="1:51" ht="15" x14ac:dyDescent="0.25">
      <c r="A11" s="141">
        <v>44866</v>
      </c>
      <c r="B11" s="279">
        <v>38.99</v>
      </c>
      <c r="C11" s="269">
        <v>45.13</v>
      </c>
      <c r="D11" s="284">
        <v>40.85</v>
      </c>
      <c r="E11" s="11">
        <v>38.247</v>
      </c>
      <c r="F11" s="11">
        <v>26.161000000000001</v>
      </c>
      <c r="G11" s="11">
        <v>36.908000000000001</v>
      </c>
      <c r="H11" s="11">
        <v>30.759</v>
      </c>
      <c r="I11" s="11">
        <v>42.087000000000003</v>
      </c>
      <c r="J11" s="11">
        <v>34.484999999999999</v>
      </c>
      <c r="K11" s="11">
        <v>36.494999999999997</v>
      </c>
      <c r="L11" s="11">
        <v>35.262999999999998</v>
      </c>
      <c r="M11" s="11">
        <v>34.420999999999999</v>
      </c>
      <c r="N11" s="11">
        <v>28.831</v>
      </c>
      <c r="O11" s="11">
        <v>32.991999999999997</v>
      </c>
      <c r="P11" s="11">
        <v>30.92</v>
      </c>
      <c r="Q11" s="11">
        <v>25.093</v>
      </c>
      <c r="R11" s="11">
        <v>44.95</v>
      </c>
      <c r="S11" s="11">
        <v>34.460999999999999</v>
      </c>
      <c r="T11" s="11">
        <v>28.614999999999998</v>
      </c>
      <c r="U11" s="11">
        <v>36.012999999999998</v>
      </c>
      <c r="V11" s="11">
        <v>34.790999999999997</v>
      </c>
      <c r="W11" s="11">
        <v>40.978000000000002</v>
      </c>
      <c r="X11" s="11">
        <v>36.823999999999998</v>
      </c>
      <c r="Y11" s="11">
        <v>40.448999999999998</v>
      </c>
      <c r="Z11" s="11">
        <v>29.579000000000001</v>
      </c>
      <c r="AA11" s="11">
        <v>31.664999999999999</v>
      </c>
      <c r="AB11" s="11">
        <v>43.688000000000002</v>
      </c>
      <c r="AC11" s="11">
        <v>33.067999999999998</v>
      </c>
      <c r="AD11" s="11">
        <v>67.182000000000002</v>
      </c>
      <c r="AE11" s="11">
        <v>39.378</v>
      </c>
      <c r="AF11" s="11">
        <v>32.683</v>
      </c>
      <c r="AG11" s="11">
        <v>34.488</v>
      </c>
      <c r="AH11" s="111">
        <v>29.808</v>
      </c>
      <c r="AI11" s="130"/>
      <c r="AJ11" s="130"/>
      <c r="AK11" s="130"/>
      <c r="AL11" s="130"/>
      <c r="AM11" s="130"/>
      <c r="AN11" s="130"/>
      <c r="AO11" s="130"/>
      <c r="AP11" s="130"/>
      <c r="AQ11" s="130"/>
      <c r="AR11" s="130"/>
      <c r="AS11" s="130"/>
      <c r="AT11" s="130"/>
      <c r="AU11" s="130"/>
      <c r="AV11" s="130"/>
      <c r="AW11" s="130"/>
      <c r="AX11" s="130"/>
      <c r="AY11" s="130"/>
    </row>
    <row r="12" spans="1:51" ht="15" x14ac:dyDescent="0.25">
      <c r="A12" s="141">
        <v>44896</v>
      </c>
      <c r="B12" s="279">
        <v>31.03</v>
      </c>
      <c r="C12" s="269">
        <v>33.200000000000003</v>
      </c>
      <c r="D12" s="284">
        <v>31.62</v>
      </c>
      <c r="E12" s="11">
        <v>32.954999999999998</v>
      </c>
      <c r="F12" s="11">
        <v>22.460999999999999</v>
      </c>
      <c r="G12" s="11">
        <v>31.097999999999999</v>
      </c>
      <c r="H12" s="11">
        <v>24.253</v>
      </c>
      <c r="I12" s="11">
        <v>41.52</v>
      </c>
      <c r="J12" s="11">
        <v>32.229999999999997</v>
      </c>
      <c r="K12" s="11">
        <v>28.649000000000001</v>
      </c>
      <c r="L12" s="11">
        <v>31.077999999999999</v>
      </c>
      <c r="M12" s="11">
        <v>29.838999999999999</v>
      </c>
      <c r="N12" s="11">
        <v>23.385000000000002</v>
      </c>
      <c r="O12" s="11">
        <v>25.338999999999999</v>
      </c>
      <c r="P12" s="11">
        <v>25.524000000000001</v>
      </c>
      <c r="Q12" s="11">
        <v>21.222000000000001</v>
      </c>
      <c r="R12" s="11">
        <v>31.75</v>
      </c>
      <c r="S12" s="11">
        <v>30.036999999999999</v>
      </c>
      <c r="T12" s="11">
        <v>24.771999999999998</v>
      </c>
      <c r="U12" s="11">
        <v>26.280999999999999</v>
      </c>
      <c r="V12" s="11">
        <v>27.413</v>
      </c>
      <c r="W12" s="11">
        <v>32.813000000000002</v>
      </c>
      <c r="X12" s="11">
        <v>31.058</v>
      </c>
      <c r="Y12" s="11">
        <v>32.558</v>
      </c>
      <c r="Z12" s="11">
        <v>24.585999999999999</v>
      </c>
      <c r="AA12" s="11">
        <v>25.338999999999999</v>
      </c>
      <c r="AB12" s="11">
        <v>32.347000000000001</v>
      </c>
      <c r="AC12" s="11">
        <v>27.178999999999998</v>
      </c>
      <c r="AD12" s="11">
        <v>37.226999999999997</v>
      </c>
      <c r="AE12" s="11">
        <v>35.406999999999996</v>
      </c>
      <c r="AF12" s="11">
        <v>26.803999999999998</v>
      </c>
      <c r="AG12" s="11">
        <v>28.681000000000001</v>
      </c>
      <c r="AH12" s="111">
        <v>28.449000000000002</v>
      </c>
      <c r="AI12" s="130"/>
      <c r="AJ12" s="130"/>
      <c r="AK12" s="130"/>
      <c r="AL12" s="130"/>
      <c r="AM12" s="130"/>
      <c r="AN12" s="130"/>
      <c r="AO12" s="130"/>
      <c r="AP12" s="130"/>
      <c r="AQ12" s="130"/>
      <c r="AR12" s="130"/>
      <c r="AS12" s="130"/>
      <c r="AT12" s="130"/>
      <c r="AU12" s="130"/>
      <c r="AV12" s="130"/>
      <c r="AW12" s="130"/>
      <c r="AX12" s="130"/>
      <c r="AY12" s="130"/>
    </row>
    <row r="13" spans="1:51" ht="15" x14ac:dyDescent="0.25">
      <c r="A13" s="141">
        <v>44927</v>
      </c>
      <c r="B13" s="279">
        <v>28.56</v>
      </c>
      <c r="C13" s="269">
        <v>32.630000000000003</v>
      </c>
      <c r="D13" s="284">
        <v>30.37</v>
      </c>
      <c r="E13" s="11">
        <v>28.202999999999999</v>
      </c>
      <c r="F13" s="11">
        <v>20.129000000000001</v>
      </c>
      <c r="G13" s="11">
        <v>27.071000000000002</v>
      </c>
      <c r="H13" s="11">
        <v>20.981999999999999</v>
      </c>
      <c r="I13" s="11">
        <v>32.517000000000003</v>
      </c>
      <c r="J13" s="11">
        <v>33.329000000000001</v>
      </c>
      <c r="K13" s="11">
        <v>24.439</v>
      </c>
      <c r="L13" s="11">
        <v>26.338999999999999</v>
      </c>
      <c r="M13" s="11">
        <v>26.161000000000001</v>
      </c>
      <c r="N13" s="11">
        <v>20.260999999999999</v>
      </c>
      <c r="O13" s="11">
        <v>20.988</v>
      </c>
      <c r="P13" s="11">
        <v>22.213999999999999</v>
      </c>
      <c r="Q13" s="11">
        <v>18.893999999999998</v>
      </c>
      <c r="R13" s="11">
        <v>26.61</v>
      </c>
      <c r="S13" s="11">
        <v>30.021999999999998</v>
      </c>
      <c r="T13" s="11">
        <v>23.175000000000001</v>
      </c>
      <c r="U13" s="11">
        <v>21.71</v>
      </c>
      <c r="V13" s="11">
        <v>25.283999999999999</v>
      </c>
      <c r="W13" s="11">
        <v>28.091999999999999</v>
      </c>
      <c r="X13" s="11">
        <v>27.968</v>
      </c>
      <c r="Y13" s="11">
        <v>29.422999999999998</v>
      </c>
      <c r="Z13" s="11">
        <v>20.552</v>
      </c>
      <c r="AA13" s="11">
        <v>22.381</v>
      </c>
      <c r="AB13" s="11">
        <v>29.922999999999998</v>
      </c>
      <c r="AC13" s="11">
        <v>24.06</v>
      </c>
      <c r="AD13" s="11">
        <v>29.896000000000001</v>
      </c>
      <c r="AE13" s="11">
        <v>30.29</v>
      </c>
      <c r="AF13" s="11">
        <v>23.332000000000001</v>
      </c>
      <c r="AG13" s="11">
        <v>24.76</v>
      </c>
      <c r="AH13" s="111">
        <v>32.384999999999998</v>
      </c>
      <c r="AI13" s="130"/>
      <c r="AJ13" s="130"/>
      <c r="AK13" s="130"/>
      <c r="AL13" s="130"/>
      <c r="AM13" s="130"/>
      <c r="AN13" s="130"/>
      <c r="AO13" s="130"/>
      <c r="AP13" s="130"/>
      <c r="AQ13" s="130"/>
      <c r="AR13" s="130"/>
      <c r="AS13" s="130"/>
      <c r="AT13" s="130"/>
      <c r="AU13" s="130"/>
      <c r="AV13" s="130"/>
      <c r="AW13" s="130"/>
      <c r="AX13" s="130"/>
      <c r="AY13" s="130"/>
    </row>
    <row r="14" spans="1:51" ht="15" x14ac:dyDescent="0.25">
      <c r="A14" s="141">
        <v>44958</v>
      </c>
      <c r="B14" s="279">
        <v>26.07</v>
      </c>
      <c r="C14" s="269">
        <v>30.41</v>
      </c>
      <c r="D14" s="284">
        <v>27.64</v>
      </c>
      <c r="E14" s="11">
        <v>24.474</v>
      </c>
      <c r="F14" s="11">
        <v>18.757999999999999</v>
      </c>
      <c r="G14" s="11">
        <v>23.055</v>
      </c>
      <c r="H14" s="11">
        <v>28.911000000000001</v>
      </c>
      <c r="I14" s="11">
        <v>36.18</v>
      </c>
      <c r="J14" s="11">
        <v>26.934999999999999</v>
      </c>
      <c r="K14" s="11">
        <v>20.876000000000001</v>
      </c>
      <c r="L14" s="11">
        <v>24.425999999999998</v>
      </c>
      <c r="M14" s="11">
        <v>26.506</v>
      </c>
      <c r="N14" s="11">
        <v>17.984000000000002</v>
      </c>
      <c r="O14" s="11">
        <v>18.209</v>
      </c>
      <c r="P14" s="11">
        <v>27.78</v>
      </c>
      <c r="Q14" s="11">
        <v>17.866</v>
      </c>
      <c r="R14" s="11">
        <v>23.6</v>
      </c>
      <c r="S14" s="11">
        <v>25.280999999999999</v>
      </c>
      <c r="T14" s="11">
        <v>22.119</v>
      </c>
      <c r="U14" s="11">
        <v>18.459</v>
      </c>
      <c r="V14" s="11">
        <v>24.209</v>
      </c>
      <c r="W14" s="11">
        <v>23.779</v>
      </c>
      <c r="X14" s="11">
        <v>25.922000000000001</v>
      </c>
      <c r="Y14" s="11">
        <v>27.44</v>
      </c>
      <c r="Z14" s="11">
        <v>18.382000000000001</v>
      </c>
      <c r="AA14" s="11">
        <v>26.425999999999998</v>
      </c>
      <c r="AB14" s="11">
        <v>33.713999999999999</v>
      </c>
      <c r="AC14" s="11">
        <v>29.48</v>
      </c>
      <c r="AD14" s="11">
        <v>41.741999999999997</v>
      </c>
      <c r="AE14" s="11">
        <v>27.69</v>
      </c>
      <c r="AF14" s="11">
        <v>23.305</v>
      </c>
      <c r="AG14" s="11">
        <v>22.167000000000002</v>
      </c>
      <c r="AH14" s="111">
        <v>27.645</v>
      </c>
      <c r="AI14" s="130"/>
      <c r="AJ14" s="130"/>
      <c r="AK14" s="130"/>
      <c r="AL14" s="130"/>
      <c r="AM14" s="130"/>
      <c r="AN14" s="130"/>
      <c r="AO14" s="130"/>
      <c r="AP14" s="130"/>
      <c r="AQ14" s="130"/>
      <c r="AR14" s="130"/>
      <c r="AS14" s="130"/>
      <c r="AT14" s="130"/>
      <c r="AU14" s="130"/>
      <c r="AV14" s="130"/>
      <c r="AW14" s="130"/>
      <c r="AX14" s="130"/>
      <c r="AY14" s="130"/>
    </row>
    <row r="15" spans="1:51" ht="15" x14ac:dyDescent="0.25">
      <c r="A15" s="141">
        <v>44986</v>
      </c>
      <c r="B15" s="279">
        <v>42.99</v>
      </c>
      <c r="C15" s="269">
        <v>63.74</v>
      </c>
      <c r="D15" s="284">
        <v>50.18</v>
      </c>
      <c r="E15" s="11">
        <v>45.798000000000002</v>
      </c>
      <c r="F15" s="11">
        <v>40.959000000000003</v>
      </c>
      <c r="G15" s="11">
        <v>44.369</v>
      </c>
      <c r="H15" s="11">
        <v>58.654000000000003</v>
      </c>
      <c r="I15" s="11">
        <v>52.335000000000001</v>
      </c>
      <c r="J15" s="11">
        <v>50.438000000000002</v>
      </c>
      <c r="K15" s="11">
        <v>38.911999999999999</v>
      </c>
      <c r="L15" s="11">
        <v>41.137</v>
      </c>
      <c r="M15" s="11">
        <v>36.335000000000001</v>
      </c>
      <c r="N15" s="11">
        <v>31.49</v>
      </c>
      <c r="O15" s="11">
        <v>27.03</v>
      </c>
      <c r="P15" s="11">
        <v>36.198999999999998</v>
      </c>
      <c r="Q15" s="11">
        <v>47.63</v>
      </c>
      <c r="R15" s="11">
        <v>44.86</v>
      </c>
      <c r="S15" s="11">
        <v>34.01</v>
      </c>
      <c r="T15" s="11">
        <v>54.707000000000001</v>
      </c>
      <c r="U15" s="11">
        <v>26.593</v>
      </c>
      <c r="V15" s="11">
        <v>43.598999999999997</v>
      </c>
      <c r="W15" s="11">
        <v>33.813000000000002</v>
      </c>
      <c r="X15" s="11">
        <v>33.81</v>
      </c>
      <c r="Y15" s="11">
        <v>53.363999999999997</v>
      </c>
      <c r="Z15" s="11">
        <v>32.637999999999998</v>
      </c>
      <c r="AA15" s="11">
        <v>39.828000000000003</v>
      </c>
      <c r="AB15" s="11">
        <v>60.883000000000003</v>
      </c>
      <c r="AC15" s="11">
        <v>48.856000000000002</v>
      </c>
      <c r="AD15" s="11">
        <v>122.633</v>
      </c>
      <c r="AE15" s="11">
        <v>34.918999999999997</v>
      </c>
      <c r="AF15" s="11">
        <v>37.68</v>
      </c>
      <c r="AG15" s="11">
        <v>39.673999999999999</v>
      </c>
      <c r="AH15" s="111">
        <v>42.616</v>
      </c>
      <c r="AI15" s="130"/>
      <c r="AJ15" s="130"/>
      <c r="AK15" s="130"/>
      <c r="AL15" s="130"/>
      <c r="AM15" s="130"/>
      <c r="AN15" s="130"/>
      <c r="AO15" s="130"/>
      <c r="AP15" s="130"/>
      <c r="AQ15" s="130"/>
      <c r="AR15" s="130"/>
      <c r="AS15" s="130"/>
      <c r="AT15" s="130"/>
      <c r="AU15" s="130"/>
      <c r="AV15" s="130"/>
      <c r="AW15" s="130"/>
      <c r="AX15" s="130"/>
      <c r="AY15" s="130"/>
    </row>
    <row r="16" spans="1:51" ht="15" x14ac:dyDescent="0.25">
      <c r="A16" s="141">
        <v>45017</v>
      </c>
      <c r="B16" s="279">
        <v>65.61</v>
      </c>
      <c r="C16" s="269">
        <v>97.09</v>
      </c>
      <c r="D16" s="284">
        <v>76.98</v>
      </c>
      <c r="E16" s="11">
        <v>60.9</v>
      </c>
      <c r="F16" s="11">
        <v>62.643000000000001</v>
      </c>
      <c r="G16" s="11">
        <v>80.38</v>
      </c>
      <c r="H16" s="11">
        <v>57.676000000000002</v>
      </c>
      <c r="I16" s="11">
        <v>104.839</v>
      </c>
      <c r="J16" s="11">
        <v>78.350999999999999</v>
      </c>
      <c r="K16" s="11">
        <v>68.391999999999996</v>
      </c>
      <c r="L16" s="11">
        <v>55.527000000000001</v>
      </c>
      <c r="M16" s="11">
        <v>68.325999999999993</v>
      </c>
      <c r="N16" s="11">
        <v>42.023000000000003</v>
      </c>
      <c r="O16" s="11">
        <v>56.225000000000001</v>
      </c>
      <c r="P16" s="11">
        <v>59.454000000000001</v>
      </c>
      <c r="Q16" s="11">
        <v>101.545</v>
      </c>
      <c r="R16" s="11">
        <v>68.552000000000007</v>
      </c>
      <c r="S16" s="11">
        <v>89.680999999999997</v>
      </c>
      <c r="T16" s="11">
        <v>59.247999999999998</v>
      </c>
      <c r="U16" s="11">
        <v>31.478000000000002</v>
      </c>
      <c r="V16" s="11">
        <v>71.896000000000001</v>
      </c>
      <c r="W16" s="11">
        <v>47.173000000000002</v>
      </c>
      <c r="X16" s="11">
        <v>57.095999999999997</v>
      </c>
      <c r="Y16" s="11">
        <v>109.81100000000001</v>
      </c>
      <c r="Z16" s="11">
        <v>39.938000000000002</v>
      </c>
      <c r="AA16" s="11">
        <v>69.204999999999998</v>
      </c>
      <c r="AB16" s="11">
        <v>66.853999999999999</v>
      </c>
      <c r="AC16" s="11">
        <v>76.037999999999997</v>
      </c>
      <c r="AD16" s="11">
        <v>242.274</v>
      </c>
      <c r="AE16" s="11">
        <v>64.058000000000007</v>
      </c>
      <c r="AF16" s="11">
        <v>86.701999999999998</v>
      </c>
      <c r="AG16" s="11">
        <v>55.826999999999998</v>
      </c>
      <c r="AH16" s="111">
        <v>48.543999999999997</v>
      </c>
      <c r="AI16" s="130"/>
      <c r="AJ16" s="130"/>
      <c r="AK16" s="130"/>
      <c r="AL16" s="130"/>
      <c r="AM16" s="130"/>
      <c r="AN16" s="130"/>
      <c r="AO16" s="130"/>
      <c r="AP16" s="130"/>
      <c r="AQ16" s="130"/>
      <c r="AR16" s="130"/>
      <c r="AS16" s="130"/>
      <c r="AT16" s="130"/>
      <c r="AU16" s="130"/>
      <c r="AV16" s="130"/>
      <c r="AW16" s="130"/>
      <c r="AX16" s="130"/>
      <c r="AY16" s="130"/>
    </row>
    <row r="17" spans="1:51" ht="15" x14ac:dyDescent="0.25">
      <c r="A17" s="141">
        <v>45047</v>
      </c>
      <c r="B17" s="279">
        <v>117.42</v>
      </c>
      <c r="C17" s="269">
        <v>225.2</v>
      </c>
      <c r="D17" s="284">
        <v>167.22</v>
      </c>
      <c r="E17" s="11">
        <v>138.25800000000001</v>
      </c>
      <c r="F17" s="11">
        <v>183.67099999999999</v>
      </c>
      <c r="G17" s="11">
        <v>164.732</v>
      </c>
      <c r="H17" s="11">
        <v>53.723999999999997</v>
      </c>
      <c r="I17" s="11">
        <v>135.47800000000001</v>
      </c>
      <c r="J17" s="11">
        <v>301.70600000000002</v>
      </c>
      <c r="K17" s="11">
        <v>126.714</v>
      </c>
      <c r="L17" s="11">
        <v>146.22999999999999</v>
      </c>
      <c r="M17" s="11">
        <v>139.398</v>
      </c>
      <c r="N17" s="11">
        <v>88.643000000000001</v>
      </c>
      <c r="O17" s="11">
        <v>49.485999999999997</v>
      </c>
      <c r="P17" s="11">
        <v>56.198</v>
      </c>
      <c r="Q17" s="11">
        <v>86.923000000000002</v>
      </c>
      <c r="R17" s="11">
        <v>128.40899999999999</v>
      </c>
      <c r="S17" s="11">
        <v>209.73699999999999</v>
      </c>
      <c r="T17" s="11">
        <v>141.81100000000001</v>
      </c>
      <c r="U17" s="11">
        <v>97.715999999999994</v>
      </c>
      <c r="V17" s="11">
        <v>120.95399999999999</v>
      </c>
      <c r="W17" s="11">
        <v>22.655999999999999</v>
      </c>
      <c r="X17" s="11">
        <v>140.876</v>
      </c>
      <c r="Y17" s="11">
        <v>149.393</v>
      </c>
      <c r="Z17" s="11">
        <v>59.136000000000003</v>
      </c>
      <c r="AA17" s="11">
        <v>169.48400000000001</v>
      </c>
      <c r="AB17" s="11">
        <v>146.274</v>
      </c>
      <c r="AC17" s="11">
        <v>114.449</v>
      </c>
      <c r="AD17" s="11">
        <v>354.00299999999999</v>
      </c>
      <c r="AE17" s="11">
        <v>216.88200000000001</v>
      </c>
      <c r="AF17" s="11">
        <v>72.748000000000005</v>
      </c>
      <c r="AG17" s="11">
        <v>104.664</v>
      </c>
      <c r="AH17" s="111">
        <v>82.691999999999993</v>
      </c>
      <c r="AI17" s="130"/>
      <c r="AJ17" s="130"/>
      <c r="AK17" s="130"/>
      <c r="AL17" s="130"/>
      <c r="AM17" s="130"/>
      <c r="AN17" s="130"/>
      <c r="AO17" s="130"/>
      <c r="AP17" s="130"/>
      <c r="AQ17" s="130"/>
      <c r="AR17" s="130"/>
      <c r="AS17" s="130"/>
      <c r="AT17" s="130"/>
      <c r="AU17" s="130"/>
      <c r="AV17" s="130"/>
      <c r="AW17" s="130"/>
      <c r="AX17" s="130"/>
      <c r="AY17" s="130"/>
    </row>
    <row r="18" spans="1:51" ht="15" x14ac:dyDescent="0.25">
      <c r="A18" s="141">
        <v>45078</v>
      </c>
      <c r="B18" s="279">
        <v>202.39</v>
      </c>
      <c r="C18" s="269">
        <v>406.12</v>
      </c>
      <c r="D18" s="284">
        <v>302.7</v>
      </c>
      <c r="E18" s="11">
        <v>55.384</v>
      </c>
      <c r="F18" s="11">
        <v>347.76600000000002</v>
      </c>
      <c r="G18" s="11">
        <v>147.40199999999999</v>
      </c>
      <c r="H18" s="11">
        <v>382.21300000000002</v>
      </c>
      <c r="I18" s="11">
        <v>549.30700000000002</v>
      </c>
      <c r="J18" s="11">
        <v>674.66399999999999</v>
      </c>
      <c r="K18" s="11">
        <v>273.47699999999998</v>
      </c>
      <c r="L18" s="11">
        <v>507.08699999999999</v>
      </c>
      <c r="M18" s="11">
        <v>206.43100000000001</v>
      </c>
      <c r="N18" s="11">
        <v>108.85</v>
      </c>
      <c r="O18" s="11">
        <v>185.197</v>
      </c>
      <c r="P18" s="11">
        <v>211.613</v>
      </c>
      <c r="Q18" s="11">
        <v>223.11500000000001</v>
      </c>
      <c r="R18" s="11">
        <v>349.077</v>
      </c>
      <c r="S18" s="11">
        <v>263.83100000000002</v>
      </c>
      <c r="T18" s="11">
        <v>56.395000000000003</v>
      </c>
      <c r="U18" s="11">
        <v>261.39600000000002</v>
      </c>
      <c r="V18" s="11">
        <v>423.423</v>
      </c>
      <c r="W18" s="11">
        <v>181.65199999999999</v>
      </c>
      <c r="X18" s="11">
        <v>378.49700000000001</v>
      </c>
      <c r="Y18" s="11">
        <v>189.852</v>
      </c>
      <c r="Z18" s="11">
        <v>84.195999999999998</v>
      </c>
      <c r="AA18" s="11">
        <v>442.608</v>
      </c>
      <c r="AB18" s="11">
        <v>273.19400000000002</v>
      </c>
      <c r="AC18" s="11">
        <v>268.41500000000002</v>
      </c>
      <c r="AD18" s="11">
        <v>698.06399999999996</v>
      </c>
      <c r="AE18" s="11">
        <v>411.91699999999997</v>
      </c>
      <c r="AF18" s="11">
        <v>234.07900000000001</v>
      </c>
      <c r="AG18" s="11">
        <v>318.47300000000001</v>
      </c>
      <c r="AH18" s="111">
        <v>151.327</v>
      </c>
      <c r="AI18" s="130"/>
      <c r="AJ18" s="130"/>
      <c r="AK18" s="130"/>
      <c r="AL18" s="130"/>
      <c r="AM18" s="130"/>
      <c r="AN18" s="130"/>
      <c r="AO18" s="130"/>
      <c r="AP18" s="130"/>
      <c r="AQ18" s="130"/>
      <c r="AR18" s="130"/>
      <c r="AS18" s="130"/>
      <c r="AT18" s="130"/>
      <c r="AU18" s="130"/>
      <c r="AV18" s="130"/>
      <c r="AW18" s="130"/>
      <c r="AX18" s="130"/>
      <c r="AY18" s="130"/>
    </row>
    <row r="19" spans="1:51" ht="15" x14ac:dyDescent="0.25">
      <c r="A19" s="141">
        <v>45108</v>
      </c>
      <c r="B19" s="279">
        <v>90.67</v>
      </c>
      <c r="C19" s="269">
        <v>223.88</v>
      </c>
      <c r="D19" s="284">
        <v>146.94</v>
      </c>
      <c r="E19" s="11">
        <v>32.335999999999999</v>
      </c>
      <c r="F19" s="11">
        <v>226.274</v>
      </c>
      <c r="G19" s="11">
        <v>26.254999999999999</v>
      </c>
      <c r="H19" s="11">
        <v>418.00599999999997</v>
      </c>
      <c r="I19" s="11">
        <v>292.46600000000001</v>
      </c>
      <c r="J19" s="11">
        <v>307.53100000000001</v>
      </c>
      <c r="K19" s="11">
        <v>339.48099999999999</v>
      </c>
      <c r="L19" s="11">
        <v>328.30599999999998</v>
      </c>
      <c r="M19" s="11">
        <v>63.911000000000001</v>
      </c>
      <c r="N19" s="11">
        <v>27.646999999999998</v>
      </c>
      <c r="O19" s="11">
        <v>79.882999999999996</v>
      </c>
      <c r="P19" s="11">
        <v>76.156999999999996</v>
      </c>
      <c r="Q19" s="11">
        <v>169.89500000000001</v>
      </c>
      <c r="R19" s="11">
        <v>255.001</v>
      </c>
      <c r="S19" s="11">
        <v>74.807000000000002</v>
      </c>
      <c r="T19" s="11">
        <v>6.7809999999999997</v>
      </c>
      <c r="U19" s="11">
        <v>203.66499999999999</v>
      </c>
      <c r="V19" s="11">
        <v>341.18</v>
      </c>
      <c r="W19" s="11">
        <v>171.941</v>
      </c>
      <c r="X19" s="11">
        <v>622.66200000000003</v>
      </c>
      <c r="Y19" s="11">
        <v>71.159000000000006</v>
      </c>
      <c r="Z19" s="11">
        <v>32.546999999999997</v>
      </c>
      <c r="AA19" s="11">
        <v>288.81</v>
      </c>
      <c r="AB19" s="11">
        <v>131.209</v>
      </c>
      <c r="AC19" s="11">
        <v>92.454999999999998</v>
      </c>
      <c r="AD19" s="11">
        <v>357.685</v>
      </c>
      <c r="AE19" s="11">
        <v>186.12200000000001</v>
      </c>
      <c r="AF19" s="11">
        <v>208.47399999999999</v>
      </c>
      <c r="AG19" s="11">
        <v>169.83</v>
      </c>
      <c r="AH19" s="111">
        <v>63.411999999999999</v>
      </c>
      <c r="AI19" s="130"/>
      <c r="AJ19" s="130"/>
      <c r="AK19" s="130"/>
      <c r="AL19" s="130"/>
      <c r="AM19" s="130"/>
      <c r="AN19" s="130"/>
      <c r="AO19" s="130"/>
      <c r="AP19" s="130"/>
      <c r="AQ19" s="130"/>
      <c r="AR19" s="130"/>
      <c r="AS19" s="130"/>
      <c r="AT19" s="130"/>
      <c r="AU19" s="130"/>
      <c r="AV19" s="130"/>
      <c r="AW19" s="130"/>
      <c r="AX19" s="130"/>
      <c r="AY19" s="130"/>
    </row>
    <row r="20" spans="1:51" ht="15" x14ac:dyDescent="0.25">
      <c r="A20" s="141">
        <v>45139</v>
      </c>
      <c r="B20" s="279">
        <v>41.88</v>
      </c>
      <c r="C20" s="269">
        <v>79.540000000000006</v>
      </c>
      <c r="D20" s="284">
        <v>58.48</v>
      </c>
      <c r="E20" s="11">
        <v>20.006</v>
      </c>
      <c r="F20" s="11">
        <v>178.517</v>
      </c>
      <c r="G20" s="11">
        <v>24.376000000000001</v>
      </c>
      <c r="H20" s="11">
        <v>149.84200000000001</v>
      </c>
      <c r="I20" s="11">
        <v>91.66</v>
      </c>
      <c r="J20" s="11">
        <v>148.94999999999999</v>
      </c>
      <c r="K20" s="11">
        <v>114.803</v>
      </c>
      <c r="L20" s="11">
        <v>114.274</v>
      </c>
      <c r="M20" s="11">
        <v>35.328000000000003</v>
      </c>
      <c r="N20" s="11">
        <v>18.780999999999999</v>
      </c>
      <c r="O20" s="11">
        <v>34.283000000000001</v>
      </c>
      <c r="P20" s="11">
        <v>34.366</v>
      </c>
      <c r="Q20" s="11">
        <v>65.837000000000003</v>
      </c>
      <c r="R20" s="11">
        <v>82.915000000000006</v>
      </c>
      <c r="S20" s="11">
        <v>43.447000000000003</v>
      </c>
      <c r="T20" s="11">
        <v>24.341000000000001</v>
      </c>
      <c r="U20" s="11">
        <v>63.15</v>
      </c>
      <c r="V20" s="11">
        <v>106.76600000000001</v>
      </c>
      <c r="W20" s="11">
        <v>56.798999999999999</v>
      </c>
      <c r="X20" s="11">
        <v>184.42599999999999</v>
      </c>
      <c r="Y20" s="11">
        <v>34.720999999999997</v>
      </c>
      <c r="Z20" s="11">
        <v>21.167999999999999</v>
      </c>
      <c r="AA20" s="11">
        <v>98.07</v>
      </c>
      <c r="AB20" s="11">
        <v>49.597999999999999</v>
      </c>
      <c r="AC20" s="11">
        <v>43.286000000000001</v>
      </c>
      <c r="AD20" s="11">
        <v>116.31</v>
      </c>
      <c r="AE20" s="11">
        <v>65.876999999999995</v>
      </c>
      <c r="AF20" s="11">
        <v>77.819999999999993</v>
      </c>
      <c r="AG20" s="11">
        <v>59.256999999999998</v>
      </c>
      <c r="AH20" s="111">
        <v>30.067</v>
      </c>
      <c r="AI20" s="130"/>
      <c r="AJ20" s="130"/>
      <c r="AK20" s="130"/>
      <c r="AL20" s="130"/>
      <c r="AM20" s="130"/>
      <c r="AN20" s="130"/>
      <c r="AO20" s="130"/>
      <c r="AP20" s="130"/>
      <c r="AQ20" s="130"/>
      <c r="AR20" s="130"/>
      <c r="AS20" s="130"/>
      <c r="AT20" s="130"/>
      <c r="AU20" s="130"/>
      <c r="AV20" s="130"/>
      <c r="AW20" s="130"/>
      <c r="AX20" s="130"/>
      <c r="AY20" s="130"/>
    </row>
    <row r="21" spans="1:51" ht="15" x14ac:dyDescent="0.25">
      <c r="A21" s="141">
        <v>45170</v>
      </c>
      <c r="B21" s="279">
        <v>32.18</v>
      </c>
      <c r="C21" s="269">
        <v>46.11</v>
      </c>
      <c r="D21" s="284">
        <v>38.39</v>
      </c>
      <c r="E21" s="11">
        <v>23.49</v>
      </c>
      <c r="F21" s="11">
        <v>69.013000000000005</v>
      </c>
      <c r="G21" s="11">
        <v>23.847000000000001</v>
      </c>
      <c r="H21" s="11">
        <v>63.061999999999998</v>
      </c>
      <c r="I21" s="11">
        <v>54.344999999999999</v>
      </c>
      <c r="J21" s="11">
        <v>93.88</v>
      </c>
      <c r="K21" s="11">
        <v>53.29</v>
      </c>
      <c r="L21" s="11">
        <v>77.165999999999997</v>
      </c>
      <c r="M21" s="11">
        <v>39.875</v>
      </c>
      <c r="N21" s="11">
        <v>18.321999999999999</v>
      </c>
      <c r="O21" s="11">
        <v>34.694000000000003</v>
      </c>
      <c r="P21" s="11">
        <v>34.226999999999997</v>
      </c>
      <c r="Q21" s="11">
        <v>53.393999999999998</v>
      </c>
      <c r="R21" s="11">
        <v>46.579000000000001</v>
      </c>
      <c r="S21" s="11">
        <v>35.283999999999999</v>
      </c>
      <c r="T21" s="11">
        <v>23.234999999999999</v>
      </c>
      <c r="U21" s="11">
        <v>45.661999999999999</v>
      </c>
      <c r="V21" s="11">
        <v>51.344000000000001</v>
      </c>
      <c r="W21" s="11">
        <v>37.465000000000003</v>
      </c>
      <c r="X21" s="11">
        <v>80.274000000000001</v>
      </c>
      <c r="Y21" s="11">
        <v>27.108000000000001</v>
      </c>
      <c r="Z21" s="11">
        <v>28.03</v>
      </c>
      <c r="AA21" s="11">
        <v>66.834000000000003</v>
      </c>
      <c r="AB21" s="11">
        <v>37.392000000000003</v>
      </c>
      <c r="AC21" s="11">
        <v>37.735999999999997</v>
      </c>
      <c r="AD21" s="11">
        <v>79.876000000000005</v>
      </c>
      <c r="AE21" s="11">
        <v>40.923999999999999</v>
      </c>
      <c r="AF21" s="11">
        <v>52.393000000000001</v>
      </c>
      <c r="AG21" s="11">
        <v>38.008000000000003</v>
      </c>
      <c r="AH21" s="111">
        <v>21.591999999999999</v>
      </c>
      <c r="AI21" s="130"/>
      <c r="AJ21" s="130"/>
      <c r="AK21" s="130"/>
      <c r="AL21" s="130"/>
      <c r="AM21" s="130"/>
      <c r="AN21" s="130"/>
      <c r="AO21" s="130"/>
      <c r="AP21" s="130"/>
      <c r="AQ21" s="130"/>
      <c r="AR21" s="130"/>
      <c r="AS21" s="130"/>
      <c r="AT21" s="130"/>
      <c r="AU21" s="130"/>
      <c r="AV21" s="130"/>
      <c r="AW21" s="130"/>
      <c r="AX21" s="130"/>
      <c r="AY21" s="130"/>
    </row>
    <row r="22" spans="1:51" ht="15" x14ac:dyDescent="0.25">
      <c r="A22" s="141">
        <v>45200</v>
      </c>
      <c r="B22" s="279">
        <v>39.380000000000003</v>
      </c>
      <c r="C22" s="269">
        <v>49.55</v>
      </c>
      <c r="D22" s="284">
        <v>44.26</v>
      </c>
      <c r="E22" s="11">
        <v>22.465</v>
      </c>
      <c r="F22" s="11">
        <v>52.959000000000003</v>
      </c>
      <c r="G22" s="11">
        <v>34.984999999999999</v>
      </c>
      <c r="H22" s="11">
        <v>54.177</v>
      </c>
      <c r="I22" s="11">
        <v>51.069000000000003</v>
      </c>
      <c r="J22" s="11">
        <v>81.028999999999996</v>
      </c>
      <c r="K22" s="11">
        <v>51.167999999999999</v>
      </c>
      <c r="L22" s="11">
        <v>50.610999999999997</v>
      </c>
      <c r="M22" s="11">
        <v>37.270000000000003</v>
      </c>
      <c r="N22" s="11">
        <v>20.927</v>
      </c>
      <c r="O22" s="11">
        <v>35.363999999999997</v>
      </c>
      <c r="P22" s="11">
        <v>27.81</v>
      </c>
      <c r="Q22" s="11">
        <v>47.865000000000002</v>
      </c>
      <c r="R22" s="11">
        <v>45.761000000000003</v>
      </c>
      <c r="S22" s="11">
        <v>51.692999999999998</v>
      </c>
      <c r="T22" s="11">
        <v>39.811999999999998</v>
      </c>
      <c r="U22" s="11">
        <v>40.454000000000001</v>
      </c>
      <c r="V22" s="11">
        <v>50.764000000000003</v>
      </c>
      <c r="W22" s="11">
        <v>31.321000000000002</v>
      </c>
      <c r="X22" s="11">
        <v>67.274000000000001</v>
      </c>
      <c r="Y22" s="11">
        <v>28.599</v>
      </c>
      <c r="Z22" s="11">
        <v>32.354999999999997</v>
      </c>
      <c r="AA22" s="11">
        <v>116.43899999999999</v>
      </c>
      <c r="AB22" s="11">
        <v>45.061999999999998</v>
      </c>
      <c r="AC22" s="11">
        <v>69.572000000000003</v>
      </c>
      <c r="AD22" s="11">
        <v>83.972999999999999</v>
      </c>
      <c r="AE22" s="11">
        <v>41.383000000000003</v>
      </c>
      <c r="AF22" s="11">
        <v>46.625</v>
      </c>
      <c r="AG22" s="11">
        <v>34.737000000000002</v>
      </c>
      <c r="AH22" s="111">
        <v>29.67</v>
      </c>
      <c r="AI22" s="130"/>
      <c r="AJ22" s="130"/>
      <c r="AK22" s="130"/>
      <c r="AL22" s="130"/>
      <c r="AM22" s="130"/>
      <c r="AN22" s="130"/>
      <c r="AO22" s="130"/>
      <c r="AP22" s="130"/>
      <c r="AQ22" s="130"/>
      <c r="AR22" s="130"/>
      <c r="AS22" s="130"/>
      <c r="AT22" s="130"/>
      <c r="AU22" s="130"/>
      <c r="AV22" s="130"/>
      <c r="AW22" s="130"/>
      <c r="AX22" s="130"/>
      <c r="AY22" s="130"/>
    </row>
    <row r="23" spans="1:51" ht="15" x14ac:dyDescent="0.25">
      <c r="A23" s="141">
        <v>45231</v>
      </c>
      <c r="B23" s="279">
        <v>39.479999999999997</v>
      </c>
      <c r="C23" s="269">
        <v>43.69</v>
      </c>
      <c r="D23" s="284">
        <v>42.09</v>
      </c>
      <c r="E23" s="11">
        <v>24.489000000000001</v>
      </c>
      <c r="F23" s="11">
        <v>44.146999999999998</v>
      </c>
      <c r="G23" s="11">
        <v>32.646000000000001</v>
      </c>
      <c r="H23" s="11">
        <v>47.734999999999999</v>
      </c>
      <c r="I23" s="11">
        <v>49.027000000000001</v>
      </c>
      <c r="J23" s="11">
        <v>55.744999999999997</v>
      </c>
      <c r="K23" s="11">
        <v>41.514000000000003</v>
      </c>
      <c r="L23" s="11">
        <v>44.338000000000001</v>
      </c>
      <c r="M23" s="11">
        <v>33.692</v>
      </c>
      <c r="N23" s="11">
        <v>30.181000000000001</v>
      </c>
      <c r="O23" s="11">
        <v>30.713000000000001</v>
      </c>
      <c r="P23" s="11">
        <v>29.161000000000001</v>
      </c>
      <c r="Q23" s="11">
        <v>48.107999999999997</v>
      </c>
      <c r="R23" s="11">
        <v>41.064999999999998</v>
      </c>
      <c r="S23" s="11">
        <v>39.185000000000002</v>
      </c>
      <c r="T23" s="11">
        <v>33.975000000000001</v>
      </c>
      <c r="U23" s="11">
        <v>41.488999999999997</v>
      </c>
      <c r="V23" s="11">
        <v>47.198</v>
      </c>
      <c r="W23" s="11">
        <v>32.545999999999999</v>
      </c>
      <c r="X23" s="11">
        <v>56.631999999999998</v>
      </c>
      <c r="Y23" s="11">
        <v>35.463000000000001</v>
      </c>
      <c r="Z23" s="11">
        <v>27.986999999999998</v>
      </c>
      <c r="AA23" s="11">
        <v>60.713999999999999</v>
      </c>
      <c r="AB23" s="11">
        <v>36.061999999999998</v>
      </c>
      <c r="AC23" s="11">
        <v>73.5</v>
      </c>
      <c r="AD23" s="11">
        <v>66.701999999999998</v>
      </c>
      <c r="AE23" s="11">
        <v>41.045999999999999</v>
      </c>
      <c r="AF23" s="11">
        <v>38.944000000000003</v>
      </c>
      <c r="AG23" s="11">
        <v>35.991999999999997</v>
      </c>
      <c r="AH23" s="111">
        <v>33.972000000000001</v>
      </c>
      <c r="AI23" s="130"/>
      <c r="AJ23" s="130"/>
      <c r="AK23" s="130"/>
      <c r="AL23" s="130"/>
      <c r="AM23" s="130"/>
      <c r="AN23" s="130"/>
      <c r="AO23" s="130"/>
      <c r="AP23" s="130"/>
      <c r="AQ23" s="130"/>
      <c r="AR23" s="130"/>
      <c r="AS23" s="130"/>
      <c r="AT23" s="130"/>
      <c r="AU23" s="130"/>
      <c r="AV23" s="130"/>
      <c r="AW23" s="130"/>
      <c r="AX23" s="130"/>
      <c r="AY23" s="130"/>
    </row>
    <row r="24" spans="1:51" ht="15" x14ac:dyDescent="0.25">
      <c r="A24" s="141">
        <v>45261</v>
      </c>
      <c r="B24" s="279">
        <v>31.62</v>
      </c>
      <c r="C24" s="269">
        <v>31.62</v>
      </c>
      <c r="D24" s="284">
        <v>31.62</v>
      </c>
      <c r="E24" s="11">
        <v>21.027000000000001</v>
      </c>
      <c r="F24" s="11">
        <v>37.372</v>
      </c>
      <c r="G24" s="11">
        <v>25.998000000000001</v>
      </c>
      <c r="H24" s="11">
        <v>46.444000000000003</v>
      </c>
      <c r="I24" s="11">
        <v>45.703000000000003</v>
      </c>
      <c r="J24" s="11">
        <v>45.543999999999997</v>
      </c>
      <c r="K24" s="11">
        <v>36.582000000000001</v>
      </c>
      <c r="L24" s="11">
        <v>38.601999999999997</v>
      </c>
      <c r="M24" s="11">
        <v>27.634</v>
      </c>
      <c r="N24" s="11">
        <v>22.959</v>
      </c>
      <c r="O24" s="11">
        <v>25.33</v>
      </c>
      <c r="P24" s="11">
        <v>24.893999999999998</v>
      </c>
      <c r="Q24" s="11">
        <v>34.194000000000003</v>
      </c>
      <c r="R24" s="11">
        <v>35.944000000000003</v>
      </c>
      <c r="S24" s="11">
        <v>34.148000000000003</v>
      </c>
      <c r="T24" s="11">
        <v>24.507999999999999</v>
      </c>
      <c r="U24" s="11">
        <v>33.037999999999997</v>
      </c>
      <c r="V24" s="11">
        <v>38.081000000000003</v>
      </c>
      <c r="W24" s="11">
        <v>27.344000000000001</v>
      </c>
      <c r="X24" s="11">
        <v>46.396999999999998</v>
      </c>
      <c r="Y24" s="11">
        <v>29.832999999999998</v>
      </c>
      <c r="Z24" s="11">
        <v>22.050999999999998</v>
      </c>
      <c r="AA24" s="11">
        <v>46.127000000000002</v>
      </c>
      <c r="AB24" s="11">
        <v>29.768999999999998</v>
      </c>
      <c r="AC24" s="11">
        <v>40.697000000000003</v>
      </c>
      <c r="AD24" s="11">
        <v>59.554000000000002</v>
      </c>
      <c r="AE24" s="11">
        <v>34.094000000000001</v>
      </c>
      <c r="AF24" s="11">
        <v>32.57</v>
      </c>
      <c r="AG24" s="11">
        <v>33.554000000000002</v>
      </c>
      <c r="AH24" s="111">
        <v>30.05</v>
      </c>
      <c r="AI24" s="130"/>
      <c r="AJ24" s="130"/>
      <c r="AK24" s="130"/>
      <c r="AL24" s="130"/>
      <c r="AM24" s="130"/>
      <c r="AN24" s="130"/>
      <c r="AO24" s="130"/>
      <c r="AP24" s="130"/>
      <c r="AQ24" s="130"/>
      <c r="AR24" s="130"/>
      <c r="AS24" s="130"/>
      <c r="AT24" s="130"/>
      <c r="AU24" s="130"/>
      <c r="AV24" s="130"/>
      <c r="AW24" s="130"/>
      <c r="AX24" s="130"/>
      <c r="AY24" s="130"/>
    </row>
    <row r="25" spans="1:51" ht="15" x14ac:dyDescent="0.25">
      <c r="A25" s="141">
        <v>45292</v>
      </c>
      <c r="B25" s="279">
        <v>30.37</v>
      </c>
      <c r="C25" s="269">
        <v>30.37</v>
      </c>
      <c r="D25" s="284">
        <v>30.37</v>
      </c>
      <c r="E25" s="11">
        <v>18.940000000000001</v>
      </c>
      <c r="F25" s="11">
        <v>32.567999999999998</v>
      </c>
      <c r="G25" s="11">
        <v>22.609000000000002</v>
      </c>
      <c r="H25" s="11">
        <v>36.664000000000001</v>
      </c>
      <c r="I25" s="11">
        <v>44.819000000000003</v>
      </c>
      <c r="J25" s="11">
        <v>39.270000000000003</v>
      </c>
      <c r="K25" s="11">
        <v>31.103999999999999</v>
      </c>
      <c r="L25" s="11">
        <v>33.875</v>
      </c>
      <c r="M25" s="11">
        <v>24.024000000000001</v>
      </c>
      <c r="N25" s="11">
        <v>18.949000000000002</v>
      </c>
      <c r="O25" s="11">
        <v>22.052</v>
      </c>
      <c r="P25" s="11">
        <v>22.148</v>
      </c>
      <c r="Q25" s="11">
        <v>28.670999999999999</v>
      </c>
      <c r="R25" s="11">
        <v>35.277999999999999</v>
      </c>
      <c r="S25" s="11">
        <v>31.359000000000002</v>
      </c>
      <c r="T25" s="11">
        <v>20.183</v>
      </c>
      <c r="U25" s="11">
        <v>30.013000000000002</v>
      </c>
      <c r="V25" s="11">
        <v>32.694000000000003</v>
      </c>
      <c r="W25" s="11">
        <v>24.73</v>
      </c>
      <c r="X25" s="11">
        <v>41.44</v>
      </c>
      <c r="Y25" s="11">
        <v>25.111999999999998</v>
      </c>
      <c r="Z25" s="11">
        <v>19.475999999999999</v>
      </c>
      <c r="AA25" s="11">
        <v>41.692</v>
      </c>
      <c r="AB25" s="11">
        <v>26.318999999999999</v>
      </c>
      <c r="AC25" s="11">
        <v>32.533000000000001</v>
      </c>
      <c r="AD25" s="11">
        <v>50.67</v>
      </c>
      <c r="AE25" s="11">
        <v>29.779</v>
      </c>
      <c r="AF25" s="11">
        <v>28.163</v>
      </c>
      <c r="AG25" s="11">
        <v>37.661999999999999</v>
      </c>
      <c r="AH25" s="111">
        <v>27.47</v>
      </c>
      <c r="AI25" s="130"/>
      <c r="AJ25" s="130"/>
      <c r="AK25" s="130"/>
      <c r="AL25" s="130"/>
      <c r="AM25" s="130"/>
      <c r="AN25" s="130"/>
      <c r="AO25" s="130"/>
      <c r="AP25" s="130"/>
      <c r="AQ25" s="130"/>
      <c r="AR25" s="130"/>
      <c r="AS25" s="130"/>
      <c r="AT25" s="130"/>
      <c r="AU25" s="130"/>
      <c r="AV25" s="130"/>
      <c r="AW25" s="130"/>
      <c r="AX25" s="130"/>
      <c r="AY25" s="130"/>
    </row>
    <row r="26" spans="1:51" ht="15" x14ac:dyDescent="0.25">
      <c r="A26" s="141">
        <v>45323</v>
      </c>
      <c r="B26" s="279">
        <v>27.64</v>
      </c>
      <c r="C26" s="269">
        <v>27.64</v>
      </c>
      <c r="D26" s="284">
        <v>27.64</v>
      </c>
      <c r="E26" s="11">
        <v>18.545000000000002</v>
      </c>
      <c r="F26" s="11">
        <v>28.567</v>
      </c>
      <c r="G26" s="11">
        <v>32.018000000000001</v>
      </c>
      <c r="H26" s="11">
        <v>41.209000000000003</v>
      </c>
      <c r="I26" s="11">
        <v>37.46</v>
      </c>
      <c r="J26" s="11">
        <v>34.015000000000001</v>
      </c>
      <c r="K26" s="11">
        <v>29.427</v>
      </c>
      <c r="L26" s="11">
        <v>34.116999999999997</v>
      </c>
      <c r="M26" s="11">
        <v>21.827000000000002</v>
      </c>
      <c r="N26" s="11">
        <v>17.332000000000001</v>
      </c>
      <c r="O26" s="11">
        <v>28.55</v>
      </c>
      <c r="P26" s="11">
        <v>21.300999999999998</v>
      </c>
      <c r="Q26" s="11">
        <v>26.24</v>
      </c>
      <c r="R26" s="11">
        <v>30.625</v>
      </c>
      <c r="S26" s="11">
        <v>29.876000000000001</v>
      </c>
      <c r="T26" s="11">
        <v>17.920999999999999</v>
      </c>
      <c r="U26" s="11">
        <v>29.05</v>
      </c>
      <c r="V26" s="11">
        <v>28.507000000000001</v>
      </c>
      <c r="W26" s="11">
        <v>24.207999999999998</v>
      </c>
      <c r="X26" s="11">
        <v>38.423999999999999</v>
      </c>
      <c r="Y26" s="11">
        <v>22.920999999999999</v>
      </c>
      <c r="Z26" s="11">
        <v>25.164999999999999</v>
      </c>
      <c r="AA26" s="11">
        <v>45.311</v>
      </c>
      <c r="AB26" s="11">
        <v>32.698999999999998</v>
      </c>
      <c r="AC26" s="11">
        <v>44.966000000000001</v>
      </c>
      <c r="AD26" s="11">
        <v>45.697000000000003</v>
      </c>
      <c r="AE26" s="11">
        <v>29.731999999999999</v>
      </c>
      <c r="AF26" s="11">
        <v>25.856000000000002</v>
      </c>
      <c r="AG26" s="11">
        <v>32.700000000000003</v>
      </c>
      <c r="AH26" s="111">
        <v>28.690999999999999</v>
      </c>
      <c r="AI26" s="130"/>
      <c r="AJ26" s="130"/>
      <c r="AK26" s="130"/>
      <c r="AL26" s="130"/>
      <c r="AM26" s="130"/>
      <c r="AN26" s="130"/>
      <c r="AO26" s="130"/>
      <c r="AP26" s="130"/>
      <c r="AQ26" s="130"/>
      <c r="AR26" s="130"/>
      <c r="AS26" s="130"/>
      <c r="AT26" s="130"/>
      <c r="AU26" s="130"/>
      <c r="AV26" s="130"/>
      <c r="AW26" s="130"/>
      <c r="AX26" s="130"/>
      <c r="AY26" s="130"/>
    </row>
    <row r="27" spans="1:51" ht="15" x14ac:dyDescent="0.25">
      <c r="A27" s="141">
        <v>45352</v>
      </c>
      <c r="B27" s="279">
        <v>50.18</v>
      </c>
      <c r="C27" s="269">
        <v>50.18</v>
      </c>
      <c r="D27" s="284">
        <v>50.18</v>
      </c>
      <c r="E27" s="11">
        <v>39.927</v>
      </c>
      <c r="F27" s="11">
        <v>49.692</v>
      </c>
      <c r="G27" s="11">
        <v>59.972000000000001</v>
      </c>
      <c r="H27" s="11">
        <v>56.146000000000001</v>
      </c>
      <c r="I27" s="11">
        <v>60.33</v>
      </c>
      <c r="J27" s="11">
        <v>53.41</v>
      </c>
      <c r="K27" s="11">
        <v>45.835999999999999</v>
      </c>
      <c r="L27" s="11">
        <v>43.061</v>
      </c>
      <c r="M27" s="11">
        <v>34.625</v>
      </c>
      <c r="N27" s="11">
        <v>25.704999999999998</v>
      </c>
      <c r="O27" s="11">
        <v>36.274999999999999</v>
      </c>
      <c r="P27" s="11">
        <v>52.203000000000003</v>
      </c>
      <c r="Q27" s="11">
        <v>46.54</v>
      </c>
      <c r="R27" s="11">
        <v>38.576999999999998</v>
      </c>
      <c r="S27" s="11">
        <v>65.158000000000001</v>
      </c>
      <c r="T27" s="11">
        <v>25.66</v>
      </c>
      <c r="U27" s="11">
        <v>47.484999999999999</v>
      </c>
      <c r="V27" s="11">
        <v>37.927999999999997</v>
      </c>
      <c r="W27" s="11">
        <v>31.309000000000001</v>
      </c>
      <c r="X27" s="11">
        <v>67.251999999999995</v>
      </c>
      <c r="Y27" s="11">
        <v>36.36</v>
      </c>
      <c r="Z27" s="11">
        <v>37.406999999999996</v>
      </c>
      <c r="AA27" s="11">
        <v>75.367000000000004</v>
      </c>
      <c r="AB27" s="11">
        <v>50.707999999999998</v>
      </c>
      <c r="AC27" s="11">
        <v>125.40300000000001</v>
      </c>
      <c r="AD27" s="11">
        <v>51.683999999999997</v>
      </c>
      <c r="AE27" s="11">
        <v>43.432000000000002</v>
      </c>
      <c r="AF27" s="11">
        <v>43.091999999999999</v>
      </c>
      <c r="AG27" s="11">
        <v>46.692</v>
      </c>
      <c r="AH27" s="111">
        <v>44.460999999999999</v>
      </c>
      <c r="AI27" s="130"/>
      <c r="AJ27" s="130"/>
      <c r="AK27" s="130"/>
      <c r="AL27" s="130"/>
      <c r="AM27" s="130"/>
      <c r="AN27" s="130"/>
      <c r="AO27" s="130"/>
      <c r="AP27" s="130"/>
      <c r="AQ27" s="130"/>
      <c r="AR27" s="130"/>
      <c r="AS27" s="130"/>
      <c r="AT27" s="130"/>
      <c r="AU27" s="130"/>
      <c r="AV27" s="130"/>
      <c r="AW27" s="130"/>
      <c r="AX27" s="130"/>
      <c r="AY27" s="130"/>
    </row>
    <row r="28" spans="1:51" ht="15" x14ac:dyDescent="0.25">
      <c r="A28" s="141">
        <v>45383</v>
      </c>
      <c r="B28" s="279">
        <v>76.98</v>
      </c>
      <c r="C28" s="269">
        <v>76.98</v>
      </c>
      <c r="D28" s="284">
        <v>76.98</v>
      </c>
      <c r="E28" s="11">
        <v>60.920999999999999</v>
      </c>
      <c r="F28" s="11">
        <v>89.054000000000002</v>
      </c>
      <c r="G28" s="11">
        <v>59.177</v>
      </c>
      <c r="H28" s="11">
        <v>110.895</v>
      </c>
      <c r="I28" s="11">
        <v>88.316000000000003</v>
      </c>
      <c r="J28" s="11">
        <v>83.534000000000006</v>
      </c>
      <c r="K28" s="11">
        <v>62.667999999999999</v>
      </c>
      <c r="L28" s="11">
        <v>78.302000000000007</v>
      </c>
      <c r="M28" s="11">
        <v>44.484000000000002</v>
      </c>
      <c r="N28" s="11">
        <v>54.814999999999998</v>
      </c>
      <c r="O28" s="11">
        <v>59.831000000000003</v>
      </c>
      <c r="P28" s="11">
        <v>104.762</v>
      </c>
      <c r="Q28" s="11">
        <v>69.926000000000002</v>
      </c>
      <c r="R28" s="11">
        <v>98.26</v>
      </c>
      <c r="S28" s="11">
        <v>67.537999999999997</v>
      </c>
      <c r="T28" s="11">
        <v>30.207000000000001</v>
      </c>
      <c r="U28" s="11">
        <v>76.129000000000005</v>
      </c>
      <c r="V28" s="11">
        <v>52.189</v>
      </c>
      <c r="W28" s="11">
        <v>55.06</v>
      </c>
      <c r="X28" s="11">
        <v>130.02099999999999</v>
      </c>
      <c r="Y28" s="11">
        <v>42.723999999999997</v>
      </c>
      <c r="Z28" s="11">
        <v>67.968000000000004</v>
      </c>
      <c r="AA28" s="11">
        <v>81.150999999999996</v>
      </c>
      <c r="AB28" s="11">
        <v>79.388000000000005</v>
      </c>
      <c r="AC28" s="11">
        <v>245.404</v>
      </c>
      <c r="AD28" s="11">
        <v>86.515000000000001</v>
      </c>
      <c r="AE28" s="11">
        <v>95.875</v>
      </c>
      <c r="AF28" s="11">
        <v>60.24</v>
      </c>
      <c r="AG28" s="11">
        <v>52.524999999999999</v>
      </c>
      <c r="AH28" s="111">
        <v>54.673999999999999</v>
      </c>
      <c r="AI28" s="130"/>
      <c r="AJ28" s="130"/>
      <c r="AK28" s="130"/>
      <c r="AL28" s="130"/>
      <c r="AM28" s="130"/>
      <c r="AN28" s="130"/>
      <c r="AO28" s="130"/>
      <c r="AP28" s="130"/>
      <c r="AQ28" s="130"/>
      <c r="AR28" s="130"/>
      <c r="AS28" s="130"/>
      <c r="AT28" s="130"/>
      <c r="AU28" s="130"/>
      <c r="AV28" s="130"/>
      <c r="AW28" s="130"/>
      <c r="AX28" s="130"/>
      <c r="AY28" s="130"/>
    </row>
    <row r="29" spans="1:51" ht="15" x14ac:dyDescent="0.25">
      <c r="A29" s="141">
        <v>45413</v>
      </c>
      <c r="B29" s="279">
        <v>167.22</v>
      </c>
      <c r="C29" s="269">
        <v>167.22</v>
      </c>
      <c r="D29" s="284">
        <v>167.22</v>
      </c>
      <c r="E29" s="11">
        <v>181.726</v>
      </c>
      <c r="F29" s="11">
        <v>190.64099999999999</v>
      </c>
      <c r="G29" s="11">
        <v>59.149000000000001</v>
      </c>
      <c r="H29" s="11">
        <v>152.50700000000001</v>
      </c>
      <c r="I29" s="11">
        <v>336.767</v>
      </c>
      <c r="J29" s="11">
        <v>166.03100000000001</v>
      </c>
      <c r="K29" s="11">
        <v>171.89400000000001</v>
      </c>
      <c r="L29" s="11">
        <v>169.51499999999999</v>
      </c>
      <c r="M29" s="11">
        <v>99.213999999999999</v>
      </c>
      <c r="N29" s="11">
        <v>51.838000000000001</v>
      </c>
      <c r="O29" s="11">
        <v>68.346000000000004</v>
      </c>
      <c r="P29" s="11">
        <v>99.176000000000002</v>
      </c>
      <c r="Q29" s="11">
        <v>133.65799999999999</v>
      </c>
      <c r="R29" s="11">
        <v>240.77199999999999</v>
      </c>
      <c r="S29" s="11">
        <v>170.32599999999999</v>
      </c>
      <c r="T29" s="11">
        <v>102.361</v>
      </c>
      <c r="U29" s="11">
        <v>134.29400000000001</v>
      </c>
      <c r="V29" s="11">
        <v>28.547999999999998</v>
      </c>
      <c r="W29" s="11">
        <v>141.07</v>
      </c>
      <c r="X29" s="11">
        <v>178.68100000000001</v>
      </c>
      <c r="Y29" s="11">
        <v>66.641000000000005</v>
      </c>
      <c r="Z29" s="11">
        <v>183.684</v>
      </c>
      <c r="AA29" s="11">
        <v>187.76900000000001</v>
      </c>
      <c r="AB29" s="11">
        <v>122.77800000000001</v>
      </c>
      <c r="AC29" s="11">
        <v>364.67</v>
      </c>
      <c r="AD29" s="11">
        <v>284.22699999999998</v>
      </c>
      <c r="AE29" s="11">
        <v>82.456999999999994</v>
      </c>
      <c r="AF29" s="11">
        <v>121.26900000000001</v>
      </c>
      <c r="AG29" s="11">
        <v>90.784000000000006</v>
      </c>
      <c r="AH29" s="111">
        <v>207.65600000000001</v>
      </c>
      <c r="AI29" s="130"/>
      <c r="AJ29" s="130"/>
      <c r="AK29" s="130"/>
      <c r="AL29" s="130"/>
      <c r="AM29" s="130"/>
      <c r="AN29" s="130"/>
      <c r="AO29" s="130"/>
      <c r="AP29" s="130"/>
      <c r="AQ29" s="130"/>
      <c r="AR29" s="130"/>
      <c r="AS29" s="130"/>
      <c r="AT29" s="130"/>
      <c r="AU29" s="130"/>
      <c r="AV29" s="130"/>
      <c r="AW29" s="130"/>
      <c r="AX29" s="130"/>
      <c r="AY29" s="130"/>
    </row>
    <row r="30" spans="1:51" ht="15" x14ac:dyDescent="0.25">
      <c r="A30" s="141">
        <v>45444</v>
      </c>
      <c r="B30" s="279">
        <v>302.7</v>
      </c>
      <c r="C30" s="269">
        <v>302.7</v>
      </c>
      <c r="D30" s="284">
        <v>302.7</v>
      </c>
      <c r="E30" s="11">
        <v>347.91300000000001</v>
      </c>
      <c r="F30" s="11">
        <v>153.64500000000001</v>
      </c>
      <c r="G30" s="11">
        <v>412.05399999999997</v>
      </c>
      <c r="H30" s="11">
        <v>581.58299999999997</v>
      </c>
      <c r="I30" s="11">
        <v>711.20299999999997</v>
      </c>
      <c r="J30" s="11">
        <v>311.798</v>
      </c>
      <c r="K30" s="11">
        <v>532.65300000000002</v>
      </c>
      <c r="L30" s="11">
        <v>219.86500000000001</v>
      </c>
      <c r="M30" s="11">
        <v>120.25</v>
      </c>
      <c r="N30" s="11">
        <v>188.584</v>
      </c>
      <c r="O30" s="11">
        <v>212.54599999999999</v>
      </c>
      <c r="P30" s="11">
        <v>244.036</v>
      </c>
      <c r="Q30" s="11">
        <v>359.67599999999999</v>
      </c>
      <c r="R30" s="11">
        <v>273.94600000000003</v>
      </c>
      <c r="S30" s="11">
        <v>65.623000000000005</v>
      </c>
      <c r="T30" s="11">
        <v>268.22699999999998</v>
      </c>
      <c r="U30" s="11">
        <v>447.00099999999998</v>
      </c>
      <c r="V30" s="11">
        <v>207.61600000000001</v>
      </c>
      <c r="W30" s="11">
        <v>393.73</v>
      </c>
      <c r="X30" s="11">
        <v>209.59399999999999</v>
      </c>
      <c r="Y30" s="11">
        <v>95.424000000000007</v>
      </c>
      <c r="Z30" s="11">
        <v>437.03800000000001</v>
      </c>
      <c r="AA30" s="11">
        <v>298.86700000000002</v>
      </c>
      <c r="AB30" s="11">
        <v>275.69400000000002</v>
      </c>
      <c r="AC30" s="11">
        <v>710.36199999999997</v>
      </c>
      <c r="AD30" s="11">
        <v>452.39100000000002</v>
      </c>
      <c r="AE30" s="11">
        <v>264.44600000000003</v>
      </c>
      <c r="AF30" s="11">
        <v>340.97300000000001</v>
      </c>
      <c r="AG30" s="11">
        <v>162.20599999999999</v>
      </c>
      <c r="AH30" s="111">
        <v>443.27300000000002</v>
      </c>
      <c r="AI30" s="130"/>
      <c r="AJ30" s="130"/>
      <c r="AK30" s="130"/>
      <c r="AL30" s="130"/>
      <c r="AM30" s="130"/>
      <c r="AN30" s="130"/>
      <c r="AO30" s="130"/>
      <c r="AP30" s="130"/>
      <c r="AQ30" s="130"/>
      <c r="AR30" s="130"/>
      <c r="AS30" s="130"/>
      <c r="AT30" s="130"/>
      <c r="AU30" s="130"/>
      <c r="AV30" s="130"/>
      <c r="AW30" s="130"/>
      <c r="AX30" s="130"/>
      <c r="AY30" s="130"/>
    </row>
    <row r="31" spans="1:51" ht="15" x14ac:dyDescent="0.25">
      <c r="A31" s="141">
        <v>45474</v>
      </c>
      <c r="B31" s="279">
        <v>146.94</v>
      </c>
      <c r="C31" s="269">
        <v>146.94</v>
      </c>
      <c r="D31" s="284">
        <v>146.94</v>
      </c>
      <c r="E31" s="11">
        <v>226.95</v>
      </c>
      <c r="F31" s="11">
        <v>30.809000000000001</v>
      </c>
      <c r="G31" s="11">
        <v>413.69799999999998</v>
      </c>
      <c r="H31" s="11">
        <v>287.334</v>
      </c>
      <c r="I31" s="11">
        <v>316.08100000000002</v>
      </c>
      <c r="J31" s="11">
        <v>353.798</v>
      </c>
      <c r="K31" s="11">
        <v>324.971</v>
      </c>
      <c r="L31" s="11">
        <v>67.319000000000003</v>
      </c>
      <c r="M31" s="11">
        <v>32.847999999999999</v>
      </c>
      <c r="N31" s="11">
        <v>75.802000000000007</v>
      </c>
      <c r="O31" s="11">
        <v>75.322000000000003</v>
      </c>
      <c r="P31" s="11">
        <v>169.679</v>
      </c>
      <c r="Q31" s="11">
        <v>259.70499999999998</v>
      </c>
      <c r="R31" s="11">
        <v>76.319999999999993</v>
      </c>
      <c r="S31" s="11">
        <v>13.093</v>
      </c>
      <c r="T31" s="11">
        <v>194.017</v>
      </c>
      <c r="U31" s="11">
        <v>349.85899999999998</v>
      </c>
      <c r="V31" s="11">
        <v>172.386</v>
      </c>
      <c r="W31" s="11">
        <v>605.54399999999998</v>
      </c>
      <c r="X31" s="11">
        <v>75.239000000000004</v>
      </c>
      <c r="Y31" s="11">
        <v>38.095999999999997</v>
      </c>
      <c r="Z31" s="11">
        <v>281.279</v>
      </c>
      <c r="AA31" s="11">
        <v>135.559</v>
      </c>
      <c r="AB31" s="11">
        <v>91.503</v>
      </c>
      <c r="AC31" s="11">
        <v>361.98899999999998</v>
      </c>
      <c r="AD31" s="11">
        <v>191.631</v>
      </c>
      <c r="AE31" s="11">
        <v>213.726</v>
      </c>
      <c r="AF31" s="11">
        <v>170.124</v>
      </c>
      <c r="AG31" s="11">
        <v>68.534000000000006</v>
      </c>
      <c r="AH31" s="111">
        <v>450.649</v>
      </c>
      <c r="AI31" s="130"/>
      <c r="AJ31" s="130"/>
      <c r="AK31" s="130"/>
      <c r="AL31" s="130"/>
      <c r="AM31" s="130"/>
      <c r="AN31" s="130"/>
      <c r="AO31" s="130"/>
      <c r="AP31" s="130"/>
      <c r="AQ31" s="130"/>
      <c r="AR31" s="130"/>
      <c r="AS31" s="130"/>
      <c r="AT31" s="130"/>
      <c r="AU31" s="130"/>
      <c r="AV31" s="130"/>
      <c r="AW31" s="130"/>
      <c r="AX31" s="130"/>
      <c r="AY31" s="130"/>
    </row>
    <row r="32" spans="1:51" ht="15" x14ac:dyDescent="0.25">
      <c r="A32" s="141">
        <v>45505</v>
      </c>
      <c r="B32" s="279">
        <v>58.48</v>
      </c>
      <c r="C32" s="269">
        <v>58.48</v>
      </c>
      <c r="D32" s="284">
        <v>58.48</v>
      </c>
      <c r="E32" s="11">
        <v>178.547</v>
      </c>
      <c r="F32" s="11">
        <v>27.501000000000001</v>
      </c>
      <c r="G32" s="11">
        <v>145.30799999999999</v>
      </c>
      <c r="H32" s="11">
        <v>91.555000000000007</v>
      </c>
      <c r="I32" s="11">
        <v>152.15299999999999</v>
      </c>
      <c r="J32" s="11">
        <v>115.986</v>
      </c>
      <c r="K32" s="11">
        <v>113.181</v>
      </c>
      <c r="L32" s="11">
        <v>38.545000000000002</v>
      </c>
      <c r="M32" s="11">
        <v>21.416</v>
      </c>
      <c r="N32" s="11">
        <v>33.463000000000001</v>
      </c>
      <c r="O32" s="11">
        <v>34.771999999999998</v>
      </c>
      <c r="P32" s="11">
        <v>67.242999999999995</v>
      </c>
      <c r="Q32" s="11">
        <v>84.367999999999995</v>
      </c>
      <c r="R32" s="11">
        <v>45.66</v>
      </c>
      <c r="S32" s="11">
        <v>28.263999999999999</v>
      </c>
      <c r="T32" s="11">
        <v>61.631999999999998</v>
      </c>
      <c r="U32" s="11">
        <v>109.199</v>
      </c>
      <c r="V32" s="11">
        <v>58.96</v>
      </c>
      <c r="W32" s="11">
        <v>177.60300000000001</v>
      </c>
      <c r="X32" s="11">
        <v>39.325000000000003</v>
      </c>
      <c r="Y32" s="11">
        <v>23.994</v>
      </c>
      <c r="Z32" s="11">
        <v>97.244</v>
      </c>
      <c r="AA32" s="11">
        <v>53.22</v>
      </c>
      <c r="AB32" s="11">
        <v>43.798999999999999</v>
      </c>
      <c r="AC32" s="11">
        <v>117.565</v>
      </c>
      <c r="AD32" s="11">
        <v>71.113</v>
      </c>
      <c r="AE32" s="11">
        <v>79.176000000000002</v>
      </c>
      <c r="AF32" s="11">
        <v>60.225999999999999</v>
      </c>
      <c r="AG32" s="11">
        <v>32.591999999999999</v>
      </c>
      <c r="AH32" s="111">
        <v>170.381</v>
      </c>
      <c r="AI32" s="130"/>
      <c r="AJ32" s="130"/>
      <c r="AK32" s="130"/>
      <c r="AL32" s="130"/>
      <c r="AM32" s="130"/>
      <c r="AN32" s="130"/>
      <c r="AO32" s="130"/>
      <c r="AP32" s="130"/>
      <c r="AQ32" s="130"/>
      <c r="AR32" s="130"/>
      <c r="AS32" s="130"/>
      <c r="AT32" s="130"/>
      <c r="AU32" s="130"/>
      <c r="AV32" s="130"/>
      <c r="AW32" s="130"/>
      <c r="AX32" s="130"/>
      <c r="AY32" s="130"/>
    </row>
    <row r="33" spans="1:51" ht="15" x14ac:dyDescent="0.25">
      <c r="A33" s="141">
        <v>45536</v>
      </c>
      <c r="B33" s="280">
        <v>38.39</v>
      </c>
      <c r="C33" s="270">
        <v>38.39</v>
      </c>
      <c r="D33" s="284">
        <v>38.39</v>
      </c>
      <c r="E33" s="11">
        <v>68.686000000000007</v>
      </c>
      <c r="F33" s="11">
        <v>26.018000000000001</v>
      </c>
      <c r="G33" s="11">
        <v>62.320999999999998</v>
      </c>
      <c r="H33" s="11">
        <v>55.036000000000001</v>
      </c>
      <c r="I33" s="11">
        <v>95.697999999999993</v>
      </c>
      <c r="J33" s="11">
        <v>56.545999999999999</v>
      </c>
      <c r="K33" s="11">
        <v>78.096000000000004</v>
      </c>
      <c r="L33" s="11">
        <v>42.765000000000001</v>
      </c>
      <c r="M33" s="11">
        <v>19.974</v>
      </c>
      <c r="N33" s="11">
        <v>34.347999999999999</v>
      </c>
      <c r="O33" s="11">
        <v>34.561</v>
      </c>
      <c r="P33" s="11">
        <v>53.985999999999997</v>
      </c>
      <c r="Q33" s="11">
        <v>47.234000000000002</v>
      </c>
      <c r="R33" s="11">
        <v>37.475999999999999</v>
      </c>
      <c r="S33" s="11">
        <v>26.635999999999999</v>
      </c>
      <c r="T33" s="11">
        <v>45.768999999999998</v>
      </c>
      <c r="U33" s="11">
        <v>52.533000000000001</v>
      </c>
      <c r="V33" s="11">
        <v>38.545000000000002</v>
      </c>
      <c r="W33" s="11">
        <v>78.239000000000004</v>
      </c>
      <c r="X33" s="11">
        <v>30.843</v>
      </c>
      <c r="Y33" s="11">
        <v>29.989000000000001</v>
      </c>
      <c r="Z33" s="11">
        <v>67.319000000000003</v>
      </c>
      <c r="AA33" s="11">
        <v>40.898000000000003</v>
      </c>
      <c r="AB33" s="11">
        <v>38.655000000000001</v>
      </c>
      <c r="AC33" s="11">
        <v>80.343000000000004</v>
      </c>
      <c r="AD33" s="11">
        <v>45.39</v>
      </c>
      <c r="AE33" s="11">
        <v>54.533999999999999</v>
      </c>
      <c r="AF33" s="11">
        <v>39.323</v>
      </c>
      <c r="AG33" s="11">
        <v>23.149000000000001</v>
      </c>
      <c r="AH33" s="111">
        <v>98.808999999999997</v>
      </c>
      <c r="AI33" s="130"/>
      <c r="AJ33" s="130"/>
      <c r="AK33" s="130"/>
      <c r="AL33" s="130"/>
      <c r="AM33" s="130"/>
      <c r="AN33" s="130"/>
      <c r="AO33" s="130"/>
      <c r="AP33" s="130"/>
      <c r="AQ33" s="130"/>
      <c r="AR33" s="130"/>
      <c r="AS33" s="130"/>
      <c r="AT33" s="130"/>
      <c r="AU33" s="130"/>
      <c r="AV33" s="130"/>
      <c r="AW33" s="130"/>
      <c r="AX33" s="130"/>
      <c r="AY33" s="130"/>
    </row>
    <row r="34" spans="1:51" ht="15" x14ac:dyDescent="0.25">
      <c r="A34" s="141">
        <v>45566</v>
      </c>
      <c r="B34" s="279">
        <v>39.380000000000003</v>
      </c>
      <c r="C34" s="269">
        <v>49.55</v>
      </c>
      <c r="D34" s="284">
        <v>44.26</v>
      </c>
      <c r="E34" s="11">
        <v>52.768999999999998</v>
      </c>
      <c r="F34" s="11">
        <v>37.281999999999996</v>
      </c>
      <c r="G34" s="11">
        <v>54.052</v>
      </c>
      <c r="H34" s="11">
        <v>52.066000000000003</v>
      </c>
      <c r="I34" s="11">
        <v>82.622</v>
      </c>
      <c r="J34" s="11">
        <v>54.493000000000002</v>
      </c>
      <c r="K34" s="11">
        <v>51.335999999999999</v>
      </c>
      <c r="L34" s="11">
        <v>39.895000000000003</v>
      </c>
      <c r="M34" s="11">
        <v>22.497</v>
      </c>
      <c r="N34" s="11">
        <v>35.04</v>
      </c>
      <c r="O34" s="11">
        <v>28.123000000000001</v>
      </c>
      <c r="P34" s="11">
        <v>48.887999999999998</v>
      </c>
      <c r="Q34" s="11">
        <v>46.456000000000003</v>
      </c>
      <c r="R34" s="11">
        <v>53.408000000000001</v>
      </c>
      <c r="S34" s="11">
        <v>43.457999999999998</v>
      </c>
      <c r="T34" s="11">
        <v>39.597000000000001</v>
      </c>
      <c r="U34" s="11">
        <v>51.892000000000003</v>
      </c>
      <c r="V34" s="11">
        <v>32.951000000000001</v>
      </c>
      <c r="W34" s="11">
        <v>66.866</v>
      </c>
      <c r="X34" s="11">
        <v>32.183</v>
      </c>
      <c r="Y34" s="11">
        <v>34.290999999999997</v>
      </c>
      <c r="Z34" s="11">
        <v>113.65600000000001</v>
      </c>
      <c r="AA34" s="11">
        <v>48.164999999999999</v>
      </c>
      <c r="AB34" s="11">
        <v>71.47</v>
      </c>
      <c r="AC34" s="11">
        <v>84.47</v>
      </c>
      <c r="AD34" s="11">
        <v>46.091999999999999</v>
      </c>
      <c r="AE34" s="11">
        <v>48.218000000000004</v>
      </c>
      <c r="AF34" s="11">
        <v>36.152000000000001</v>
      </c>
      <c r="AG34" s="11">
        <v>31.172000000000001</v>
      </c>
      <c r="AH34" s="111">
        <v>103.40300000000001</v>
      </c>
      <c r="AI34" s="130"/>
      <c r="AJ34" s="130"/>
      <c r="AK34" s="130"/>
      <c r="AL34" s="130"/>
      <c r="AM34" s="130"/>
      <c r="AN34" s="130"/>
      <c r="AO34" s="130"/>
      <c r="AP34" s="130"/>
      <c r="AQ34" s="130"/>
      <c r="AR34" s="130"/>
      <c r="AS34" s="130"/>
      <c r="AT34" s="130"/>
      <c r="AU34" s="130"/>
      <c r="AV34" s="130"/>
      <c r="AW34" s="130"/>
      <c r="AX34" s="130"/>
      <c r="AY34" s="130"/>
    </row>
    <row r="35" spans="1:51" ht="15" x14ac:dyDescent="0.25">
      <c r="A35" s="141">
        <v>45597</v>
      </c>
      <c r="B35" s="279">
        <v>39.479999999999997</v>
      </c>
      <c r="C35" s="269">
        <v>43.69</v>
      </c>
      <c r="D35" s="284">
        <v>42.09</v>
      </c>
      <c r="E35" s="11">
        <v>43.973999999999997</v>
      </c>
      <c r="F35" s="11">
        <v>34.055</v>
      </c>
      <c r="G35" s="11">
        <v>48.008000000000003</v>
      </c>
      <c r="H35" s="11">
        <v>50.167000000000002</v>
      </c>
      <c r="I35" s="11">
        <v>56.966000000000001</v>
      </c>
      <c r="J35" s="11">
        <v>44.189</v>
      </c>
      <c r="K35" s="11">
        <v>45.222000000000001</v>
      </c>
      <c r="L35" s="11">
        <v>35.567</v>
      </c>
      <c r="M35" s="11">
        <v>31.63</v>
      </c>
      <c r="N35" s="11">
        <v>30.274000000000001</v>
      </c>
      <c r="O35" s="11">
        <v>29.376000000000001</v>
      </c>
      <c r="P35" s="11">
        <v>48.32</v>
      </c>
      <c r="Q35" s="11">
        <v>41.606999999999999</v>
      </c>
      <c r="R35" s="11">
        <v>40.456000000000003</v>
      </c>
      <c r="S35" s="11">
        <v>36.076999999999998</v>
      </c>
      <c r="T35" s="11">
        <v>41.125999999999998</v>
      </c>
      <c r="U35" s="11">
        <v>48.122</v>
      </c>
      <c r="V35" s="11">
        <v>33.933999999999997</v>
      </c>
      <c r="W35" s="11">
        <v>55.927</v>
      </c>
      <c r="X35" s="11">
        <v>38.533999999999999</v>
      </c>
      <c r="Y35" s="11">
        <v>29.524999999999999</v>
      </c>
      <c r="Z35" s="11">
        <v>59.433</v>
      </c>
      <c r="AA35" s="11">
        <v>38.472999999999999</v>
      </c>
      <c r="AB35" s="11">
        <v>72.444999999999993</v>
      </c>
      <c r="AC35" s="11">
        <v>67.061999999999998</v>
      </c>
      <c r="AD35" s="11">
        <v>44.512</v>
      </c>
      <c r="AE35" s="11">
        <v>40.247</v>
      </c>
      <c r="AF35" s="11">
        <v>37.188000000000002</v>
      </c>
      <c r="AG35" s="11">
        <v>35.314</v>
      </c>
      <c r="AH35" s="111">
        <v>61.170999999999999</v>
      </c>
      <c r="AI35" s="130"/>
      <c r="AJ35" s="130"/>
      <c r="AK35" s="130"/>
      <c r="AL35" s="130"/>
      <c r="AM35" s="130"/>
      <c r="AN35" s="130"/>
      <c r="AO35" s="130"/>
      <c r="AP35" s="130"/>
      <c r="AQ35" s="130"/>
      <c r="AR35" s="130"/>
      <c r="AS35" s="130"/>
      <c r="AT35" s="130"/>
      <c r="AU35" s="130"/>
      <c r="AV35" s="130"/>
      <c r="AW35" s="130"/>
      <c r="AX35" s="130"/>
      <c r="AY35" s="130"/>
    </row>
    <row r="36" spans="1:51" ht="15" x14ac:dyDescent="0.25">
      <c r="A36" s="141">
        <v>45627</v>
      </c>
      <c r="B36" s="279">
        <v>31.62</v>
      </c>
      <c r="C36" s="269">
        <v>31.62</v>
      </c>
      <c r="D36" s="285">
        <v>31.62</v>
      </c>
      <c r="E36" s="11">
        <v>37.154000000000003</v>
      </c>
      <c r="F36" s="11">
        <v>27.404</v>
      </c>
      <c r="G36" s="11">
        <v>46.289000000000001</v>
      </c>
      <c r="H36" s="11">
        <v>46.076000000000001</v>
      </c>
      <c r="I36" s="11">
        <v>46.552999999999997</v>
      </c>
      <c r="J36" s="11">
        <v>39.168999999999997</v>
      </c>
      <c r="K36" s="11">
        <v>39.375999999999998</v>
      </c>
      <c r="L36" s="11">
        <v>29.353000000000002</v>
      </c>
      <c r="M36" s="11">
        <v>24.117000000000001</v>
      </c>
      <c r="N36" s="11">
        <v>24.983000000000001</v>
      </c>
      <c r="O36" s="11">
        <v>25.068999999999999</v>
      </c>
      <c r="P36" s="11">
        <v>34.637999999999998</v>
      </c>
      <c r="Q36" s="11">
        <v>36.353000000000002</v>
      </c>
      <c r="R36" s="11">
        <v>35.378999999999998</v>
      </c>
      <c r="S36" s="11">
        <v>26.521999999999998</v>
      </c>
      <c r="T36" s="11">
        <v>32.585999999999999</v>
      </c>
      <c r="U36" s="11">
        <v>38.808999999999997</v>
      </c>
      <c r="V36" s="11">
        <v>28.498000000000001</v>
      </c>
      <c r="W36" s="11">
        <v>45.926000000000002</v>
      </c>
      <c r="X36" s="11">
        <v>32.387999999999998</v>
      </c>
      <c r="Y36" s="11">
        <v>23.341000000000001</v>
      </c>
      <c r="Z36" s="11">
        <v>45.554000000000002</v>
      </c>
      <c r="AA36" s="11">
        <v>32.012</v>
      </c>
      <c r="AB36" s="11">
        <v>40.517000000000003</v>
      </c>
      <c r="AC36" s="11">
        <v>59.786999999999999</v>
      </c>
      <c r="AD36" s="11">
        <v>37.350999999999999</v>
      </c>
      <c r="AE36" s="11">
        <v>33.774999999999999</v>
      </c>
      <c r="AF36" s="11">
        <v>34.918999999999997</v>
      </c>
      <c r="AG36" s="10">
        <v>31.16</v>
      </c>
      <c r="AH36" s="10">
        <v>47.984999999999999</v>
      </c>
      <c r="AI36" s="130"/>
      <c r="AJ36" s="130"/>
      <c r="AK36" s="130"/>
      <c r="AL36" s="130"/>
      <c r="AM36" s="130"/>
      <c r="AN36" s="130"/>
      <c r="AO36" s="130"/>
      <c r="AP36" s="130"/>
      <c r="AQ36" s="130"/>
      <c r="AR36" s="130"/>
      <c r="AS36" s="130"/>
      <c r="AT36" s="130"/>
      <c r="AU36" s="130"/>
      <c r="AV36" s="130"/>
      <c r="AW36" s="130"/>
      <c r="AX36" s="130"/>
      <c r="AY36" s="130"/>
    </row>
    <row r="37" spans="1:51" ht="15" x14ac:dyDescent="0.25">
      <c r="A37" s="141">
        <v>45658</v>
      </c>
      <c r="B37" s="281">
        <v>30.37</v>
      </c>
      <c r="C37" s="271">
        <v>30.37</v>
      </c>
      <c r="D37" s="285">
        <v>30.37</v>
      </c>
      <c r="E37" s="11">
        <v>32.383000000000003</v>
      </c>
      <c r="F37" s="11">
        <v>23.853999999999999</v>
      </c>
      <c r="G37" s="11">
        <v>36.6</v>
      </c>
      <c r="H37" s="11">
        <v>45.405999999999999</v>
      </c>
      <c r="I37" s="11">
        <v>40.158999999999999</v>
      </c>
      <c r="J37" s="11">
        <v>33.356000000000002</v>
      </c>
      <c r="K37" s="11">
        <v>34.576999999999998</v>
      </c>
      <c r="L37" s="11">
        <v>25.579000000000001</v>
      </c>
      <c r="M37" s="11">
        <v>19.974</v>
      </c>
      <c r="N37" s="11">
        <v>21.792000000000002</v>
      </c>
      <c r="O37" s="11">
        <v>22.332000000000001</v>
      </c>
      <c r="P37" s="11">
        <v>29.184000000000001</v>
      </c>
      <c r="Q37" s="11">
        <v>35.642000000000003</v>
      </c>
      <c r="R37" s="11">
        <v>32.265999999999998</v>
      </c>
      <c r="S37" s="11">
        <v>22.065999999999999</v>
      </c>
      <c r="T37" s="11">
        <v>29.791</v>
      </c>
      <c r="U37" s="11">
        <v>33.338000000000001</v>
      </c>
      <c r="V37" s="11">
        <v>25.824000000000002</v>
      </c>
      <c r="W37" s="11">
        <v>41.204000000000001</v>
      </c>
      <c r="X37" s="11">
        <v>27.434000000000001</v>
      </c>
      <c r="Y37" s="11">
        <v>20.63</v>
      </c>
      <c r="Z37" s="11">
        <v>41.328000000000003</v>
      </c>
      <c r="AA37" s="11">
        <v>28.364000000000001</v>
      </c>
      <c r="AB37" s="11">
        <v>32.639000000000003</v>
      </c>
      <c r="AC37" s="11">
        <v>50.865000000000002</v>
      </c>
      <c r="AD37" s="11">
        <v>32.701000000000001</v>
      </c>
      <c r="AE37" s="11">
        <v>29.27</v>
      </c>
      <c r="AF37" s="11">
        <v>38.283999999999999</v>
      </c>
      <c r="AG37" s="10">
        <v>28.431999999999999</v>
      </c>
      <c r="AH37" s="10">
        <v>42.655999999999999</v>
      </c>
      <c r="AI37" s="130"/>
      <c r="AJ37" s="130"/>
      <c r="AK37" s="130"/>
      <c r="AL37" s="130"/>
      <c r="AM37" s="130"/>
      <c r="AN37" s="130"/>
      <c r="AO37" s="130"/>
      <c r="AP37" s="130"/>
      <c r="AQ37" s="130"/>
      <c r="AR37" s="130"/>
      <c r="AS37" s="130"/>
      <c r="AT37" s="130"/>
      <c r="AU37" s="130"/>
      <c r="AV37" s="130"/>
      <c r="AW37" s="130"/>
      <c r="AX37" s="130"/>
      <c r="AY37" s="130"/>
    </row>
    <row r="38" spans="1:51" ht="15" x14ac:dyDescent="0.25">
      <c r="A38" s="141">
        <v>45689</v>
      </c>
      <c r="B38" s="281">
        <v>27.64</v>
      </c>
      <c r="C38" s="271">
        <v>27.64</v>
      </c>
      <c r="D38" s="285">
        <v>27.64</v>
      </c>
      <c r="E38" s="11">
        <v>27.341999999999999</v>
      </c>
      <c r="F38" s="11">
        <v>32.212000000000003</v>
      </c>
      <c r="G38" s="11">
        <v>39.970999999999997</v>
      </c>
      <c r="H38" s="11">
        <v>36.603999999999999</v>
      </c>
      <c r="I38" s="11">
        <v>33.524000000000001</v>
      </c>
      <c r="J38" s="11">
        <v>30.254000000000001</v>
      </c>
      <c r="K38" s="11">
        <v>33.643999999999998</v>
      </c>
      <c r="L38" s="11">
        <v>22.309000000000001</v>
      </c>
      <c r="M38" s="11">
        <v>17.439</v>
      </c>
      <c r="N38" s="11">
        <v>27.501999999999999</v>
      </c>
      <c r="O38" s="11">
        <v>20.661999999999999</v>
      </c>
      <c r="P38" s="11">
        <v>25.696999999999999</v>
      </c>
      <c r="Q38" s="11">
        <v>29.818999999999999</v>
      </c>
      <c r="R38" s="11">
        <v>29.779</v>
      </c>
      <c r="S38" s="11">
        <v>18.797000000000001</v>
      </c>
      <c r="T38" s="11">
        <v>27.832999999999998</v>
      </c>
      <c r="U38" s="11">
        <v>28.01</v>
      </c>
      <c r="V38" s="11">
        <v>24.148</v>
      </c>
      <c r="W38" s="11">
        <v>36.747999999999998</v>
      </c>
      <c r="X38" s="11">
        <v>23.965</v>
      </c>
      <c r="Y38" s="11">
        <v>24.960999999999999</v>
      </c>
      <c r="Z38" s="11">
        <v>43.478999999999999</v>
      </c>
      <c r="AA38" s="11">
        <v>33.415999999999997</v>
      </c>
      <c r="AB38" s="11">
        <v>43.82</v>
      </c>
      <c r="AC38" s="11">
        <v>44.356999999999999</v>
      </c>
      <c r="AD38" s="11">
        <v>31.04</v>
      </c>
      <c r="AE38" s="11">
        <v>25.829000000000001</v>
      </c>
      <c r="AF38" s="11">
        <v>32.305</v>
      </c>
      <c r="AG38" s="10">
        <v>28.016999999999999</v>
      </c>
      <c r="AH38" s="10">
        <v>37.015999999999998</v>
      </c>
      <c r="AI38" s="130"/>
      <c r="AJ38" s="130"/>
      <c r="AK38" s="130"/>
      <c r="AL38" s="130"/>
      <c r="AM38" s="130"/>
      <c r="AN38" s="130"/>
      <c r="AO38" s="130"/>
      <c r="AP38" s="130"/>
      <c r="AQ38" s="130"/>
      <c r="AR38" s="130"/>
      <c r="AS38" s="130"/>
      <c r="AT38" s="130"/>
      <c r="AU38" s="130"/>
      <c r="AV38" s="130"/>
      <c r="AW38" s="130"/>
      <c r="AX38" s="130"/>
      <c r="AY38" s="130"/>
    </row>
    <row r="39" spans="1:51" ht="15" x14ac:dyDescent="0.25">
      <c r="A39" s="141">
        <v>45717</v>
      </c>
      <c r="B39" s="281">
        <v>50.18</v>
      </c>
      <c r="C39" s="271">
        <v>50.18</v>
      </c>
      <c r="D39" s="285">
        <v>50.18</v>
      </c>
      <c r="E39" s="11">
        <v>49.220999999999997</v>
      </c>
      <c r="F39" s="11">
        <v>61.247999999999998</v>
      </c>
      <c r="G39" s="11">
        <v>56.329000000000001</v>
      </c>
      <c r="H39" s="11">
        <v>61.048999999999999</v>
      </c>
      <c r="I39" s="11">
        <v>52.628</v>
      </c>
      <c r="J39" s="11">
        <v>48.01</v>
      </c>
      <c r="K39" s="11">
        <v>43.802999999999997</v>
      </c>
      <c r="L39" s="11">
        <v>35.997999999999998</v>
      </c>
      <c r="M39" s="11">
        <v>26.294</v>
      </c>
      <c r="N39" s="11">
        <v>36.104999999999997</v>
      </c>
      <c r="O39" s="11">
        <v>52.374000000000002</v>
      </c>
      <c r="P39" s="11">
        <v>47.076000000000001</v>
      </c>
      <c r="Q39" s="11">
        <v>38.588999999999999</v>
      </c>
      <c r="R39" s="11">
        <v>66.387</v>
      </c>
      <c r="S39" s="11">
        <v>27.244</v>
      </c>
      <c r="T39" s="11">
        <v>47.375</v>
      </c>
      <c r="U39" s="11">
        <v>38.200000000000003</v>
      </c>
      <c r="V39" s="11">
        <v>32.231999999999999</v>
      </c>
      <c r="W39" s="11">
        <v>67.061000000000007</v>
      </c>
      <c r="X39" s="11">
        <v>38.482999999999997</v>
      </c>
      <c r="Y39" s="11">
        <v>38.378999999999998</v>
      </c>
      <c r="Z39" s="11">
        <v>74.965000000000003</v>
      </c>
      <c r="AA39" s="11">
        <v>52.603999999999999</v>
      </c>
      <c r="AB39" s="11">
        <v>124.998</v>
      </c>
      <c r="AC39" s="11">
        <v>51.679000000000002</v>
      </c>
      <c r="AD39" s="11">
        <v>45.917000000000002</v>
      </c>
      <c r="AE39" s="11">
        <v>44.040999999999997</v>
      </c>
      <c r="AF39" s="11">
        <v>47.636000000000003</v>
      </c>
      <c r="AG39" s="10">
        <v>45.186</v>
      </c>
      <c r="AH39" s="10">
        <v>50.93</v>
      </c>
      <c r="AI39" s="130"/>
      <c r="AJ39" s="130"/>
      <c r="AK39" s="130"/>
      <c r="AL39" s="130"/>
      <c r="AM39" s="130"/>
      <c r="AN39" s="130"/>
      <c r="AO39" s="130"/>
      <c r="AP39" s="130"/>
      <c r="AQ39" s="130"/>
      <c r="AR39" s="130"/>
      <c r="AS39" s="130"/>
      <c r="AT39" s="130"/>
      <c r="AU39" s="130"/>
      <c r="AV39" s="130"/>
      <c r="AW39" s="130"/>
      <c r="AX39" s="130"/>
      <c r="AY39" s="130"/>
    </row>
    <row r="40" spans="1:51" ht="15" x14ac:dyDescent="0.25">
      <c r="A40" s="141">
        <v>45748</v>
      </c>
      <c r="B40" s="281">
        <v>76.98</v>
      </c>
      <c r="C40" s="271">
        <v>76.98</v>
      </c>
      <c r="D40" s="285">
        <v>76.98</v>
      </c>
      <c r="E40" s="11">
        <v>87.796999999999997</v>
      </c>
      <c r="F40" s="10">
        <v>61.271999999999998</v>
      </c>
      <c r="G40" s="10">
        <v>111.571</v>
      </c>
      <c r="H40" s="10">
        <v>89.884</v>
      </c>
      <c r="I40" s="10">
        <v>84.034000000000006</v>
      </c>
      <c r="J40" s="10">
        <v>65.805000000000007</v>
      </c>
      <c r="K40" s="10">
        <v>80.135000000000005</v>
      </c>
      <c r="L40" s="10">
        <v>46.731000000000002</v>
      </c>
      <c r="M40" s="10">
        <v>55.555999999999997</v>
      </c>
      <c r="N40" s="10">
        <v>60.351999999999997</v>
      </c>
      <c r="O40" s="10">
        <v>105.742</v>
      </c>
      <c r="P40" s="10">
        <v>71.119</v>
      </c>
      <c r="Q40" s="10">
        <v>96.576999999999998</v>
      </c>
      <c r="R40" s="10">
        <v>69.572999999999993</v>
      </c>
      <c r="S40" s="10">
        <v>32.362000000000002</v>
      </c>
      <c r="T40" s="10">
        <v>76.613</v>
      </c>
      <c r="U40" s="10">
        <v>52.07</v>
      </c>
      <c r="V40" s="10">
        <v>56.665999999999997</v>
      </c>
      <c r="W40" s="10">
        <v>130.35400000000001</v>
      </c>
      <c r="X40" s="10">
        <v>45.628999999999998</v>
      </c>
      <c r="Y40" s="10">
        <v>67.861999999999995</v>
      </c>
      <c r="Z40" s="10">
        <v>81.3</v>
      </c>
      <c r="AA40" s="10">
        <v>82.647999999999996</v>
      </c>
      <c r="AB40" s="10">
        <v>245.47300000000001</v>
      </c>
      <c r="AC40" s="10">
        <v>83.844999999999999</v>
      </c>
      <c r="AD40" s="10">
        <v>100.41200000000001</v>
      </c>
      <c r="AE40" s="10">
        <v>62.116</v>
      </c>
      <c r="AF40" s="10">
        <v>54.357999999999997</v>
      </c>
      <c r="AG40" s="10">
        <v>52.923999999999999</v>
      </c>
      <c r="AH40" s="10">
        <v>61.119</v>
      </c>
      <c r="AI40" s="130"/>
      <c r="AJ40" s="130"/>
      <c r="AK40" s="130"/>
      <c r="AL40" s="130"/>
      <c r="AM40" s="130"/>
      <c r="AN40" s="130"/>
      <c r="AO40" s="130"/>
      <c r="AP40" s="130"/>
      <c r="AQ40" s="130"/>
      <c r="AR40" s="130"/>
      <c r="AS40" s="130"/>
      <c r="AT40" s="130"/>
      <c r="AU40" s="130"/>
      <c r="AV40" s="130"/>
      <c r="AW40" s="130"/>
      <c r="AX40" s="130"/>
      <c r="AY40" s="130"/>
    </row>
    <row r="41" spans="1:51" ht="15" x14ac:dyDescent="0.25">
      <c r="A41" s="141">
        <v>45778</v>
      </c>
      <c r="B41" s="281">
        <v>167.22</v>
      </c>
      <c r="C41" s="271">
        <v>167.22</v>
      </c>
      <c r="D41" s="285">
        <v>167.22</v>
      </c>
      <c r="E41" s="11">
        <v>182.673</v>
      </c>
      <c r="F41" s="10">
        <v>61.838000000000001</v>
      </c>
      <c r="G41" s="10">
        <v>153.399</v>
      </c>
      <c r="H41" s="10">
        <v>338.58499999999998</v>
      </c>
      <c r="I41" s="10">
        <v>160.53899999999999</v>
      </c>
      <c r="J41" s="10">
        <v>176.08199999999999</v>
      </c>
      <c r="K41" s="10">
        <v>170.86600000000001</v>
      </c>
      <c r="L41" s="10">
        <v>102.502</v>
      </c>
      <c r="M41" s="10">
        <v>49.41</v>
      </c>
      <c r="N41" s="10">
        <v>68.820999999999998</v>
      </c>
      <c r="O41" s="10">
        <v>100.40900000000001</v>
      </c>
      <c r="P41" s="10">
        <v>135.41399999999999</v>
      </c>
      <c r="Q41" s="10">
        <v>231.995</v>
      </c>
      <c r="R41" s="10">
        <v>172.82599999999999</v>
      </c>
      <c r="S41" s="10">
        <v>106.11199999999999</v>
      </c>
      <c r="T41" s="10">
        <v>134.56100000000001</v>
      </c>
      <c r="U41" s="10">
        <v>26.951000000000001</v>
      </c>
      <c r="V41" s="10">
        <v>143.774</v>
      </c>
      <c r="W41" s="10">
        <v>178.47900000000001</v>
      </c>
      <c r="X41" s="10">
        <v>70.69</v>
      </c>
      <c r="Y41" s="10">
        <v>169.024</v>
      </c>
      <c r="Z41" s="10">
        <v>187.51599999999999</v>
      </c>
      <c r="AA41" s="10">
        <v>126.533</v>
      </c>
      <c r="AB41" s="10">
        <v>365.58300000000003</v>
      </c>
      <c r="AC41" s="10">
        <v>272.23599999999999</v>
      </c>
      <c r="AD41" s="10">
        <v>87.224000000000004</v>
      </c>
      <c r="AE41" s="10">
        <v>123.904</v>
      </c>
      <c r="AF41" s="10">
        <v>92.83</v>
      </c>
      <c r="AG41" s="10">
        <v>199.072</v>
      </c>
      <c r="AH41" s="10">
        <v>153.49799999999999</v>
      </c>
      <c r="AI41" s="130"/>
      <c r="AJ41" s="130"/>
      <c r="AK41" s="130"/>
      <c r="AL41" s="130"/>
      <c r="AM41" s="130"/>
      <c r="AN41" s="130"/>
      <c r="AO41" s="130"/>
      <c r="AP41" s="130"/>
      <c r="AQ41" s="130"/>
      <c r="AR41" s="130"/>
      <c r="AS41" s="130"/>
      <c r="AT41" s="130"/>
      <c r="AU41" s="130"/>
      <c r="AV41" s="130"/>
      <c r="AW41" s="130"/>
      <c r="AX41" s="130"/>
      <c r="AY41" s="130"/>
    </row>
    <row r="42" spans="1:51" ht="15" x14ac:dyDescent="0.25">
      <c r="A42" s="141">
        <v>45809</v>
      </c>
      <c r="B42" s="281">
        <v>302.7</v>
      </c>
      <c r="C42" s="271">
        <v>302.7</v>
      </c>
      <c r="D42" s="285">
        <v>302.7</v>
      </c>
      <c r="E42" s="11">
        <v>159.27699999999999</v>
      </c>
      <c r="F42" s="10">
        <v>413.17200000000003</v>
      </c>
      <c r="G42" s="10">
        <v>580.08699999999999</v>
      </c>
      <c r="H42" s="10">
        <v>711.24800000000005</v>
      </c>
      <c r="I42" s="10">
        <v>309.63099999999997</v>
      </c>
      <c r="J42" s="10">
        <v>534.20100000000002</v>
      </c>
      <c r="K42" s="10">
        <v>219.17500000000001</v>
      </c>
      <c r="L42" s="10">
        <v>120.45</v>
      </c>
      <c r="M42" s="10">
        <v>187.24199999999999</v>
      </c>
      <c r="N42" s="10">
        <v>211.06399999999999</v>
      </c>
      <c r="O42" s="10">
        <v>243.34100000000001</v>
      </c>
      <c r="P42" s="10">
        <v>359.476</v>
      </c>
      <c r="Q42" s="10">
        <v>279.84899999999999</v>
      </c>
      <c r="R42" s="10">
        <v>65.236999999999995</v>
      </c>
      <c r="S42" s="10">
        <v>270.00400000000002</v>
      </c>
      <c r="T42" s="10">
        <v>445.09199999999998</v>
      </c>
      <c r="U42" s="10">
        <v>200.107</v>
      </c>
      <c r="V42" s="10">
        <v>394.44499999999999</v>
      </c>
      <c r="W42" s="10">
        <v>207.93700000000001</v>
      </c>
      <c r="X42" s="10">
        <v>95.882999999999996</v>
      </c>
      <c r="Y42" s="10">
        <v>443.93700000000001</v>
      </c>
      <c r="Z42" s="10">
        <v>297.24200000000002</v>
      </c>
      <c r="AA42" s="10">
        <v>276.80200000000002</v>
      </c>
      <c r="AB42" s="10">
        <v>709.08799999999997</v>
      </c>
      <c r="AC42" s="10">
        <v>455.69900000000001</v>
      </c>
      <c r="AD42" s="10">
        <v>266.48700000000002</v>
      </c>
      <c r="AE42" s="10">
        <v>341.25099999999998</v>
      </c>
      <c r="AF42" s="10">
        <v>162.06200000000001</v>
      </c>
      <c r="AG42" s="10">
        <v>433.18599999999998</v>
      </c>
      <c r="AH42" s="10">
        <v>555.846</v>
      </c>
      <c r="AI42" s="130"/>
      <c r="AJ42" s="130"/>
      <c r="AK42" s="130"/>
      <c r="AL42" s="130"/>
      <c r="AM42" s="130"/>
      <c r="AN42" s="130"/>
      <c r="AO42" s="130"/>
      <c r="AP42" s="130"/>
      <c r="AQ42" s="130"/>
      <c r="AR42" s="130"/>
      <c r="AS42" s="130"/>
      <c r="AT42" s="130"/>
      <c r="AU42" s="130"/>
      <c r="AV42" s="130"/>
      <c r="AW42" s="130"/>
      <c r="AX42" s="130"/>
      <c r="AY42" s="130"/>
    </row>
    <row r="43" spans="1:51" ht="15" x14ac:dyDescent="0.25">
      <c r="A43" s="141">
        <v>45839</v>
      </c>
      <c r="B43" s="281">
        <v>146.94</v>
      </c>
      <c r="C43" s="271">
        <v>146.94</v>
      </c>
      <c r="D43" s="285">
        <v>146.94</v>
      </c>
      <c r="E43" s="11">
        <v>31.327999999999999</v>
      </c>
      <c r="F43" s="10">
        <v>412.93099999999998</v>
      </c>
      <c r="G43" s="10">
        <v>285.45400000000001</v>
      </c>
      <c r="H43" s="10">
        <v>314.952</v>
      </c>
      <c r="I43" s="10">
        <v>355.74200000000002</v>
      </c>
      <c r="J43" s="10">
        <v>324.25799999999998</v>
      </c>
      <c r="K43" s="10">
        <v>65.933999999999997</v>
      </c>
      <c r="L43" s="10">
        <v>31.73</v>
      </c>
      <c r="M43" s="10">
        <v>79.888999999999996</v>
      </c>
      <c r="N43" s="10">
        <v>73.33</v>
      </c>
      <c r="O43" s="10">
        <v>168.214</v>
      </c>
      <c r="P43" s="10">
        <v>258.40499999999997</v>
      </c>
      <c r="Q43" s="10">
        <v>78.972999999999999</v>
      </c>
      <c r="R43" s="10">
        <v>11.682</v>
      </c>
      <c r="S43" s="10">
        <v>193.24100000000001</v>
      </c>
      <c r="T43" s="10">
        <v>347.80399999999997</v>
      </c>
      <c r="U43" s="10">
        <v>179.804</v>
      </c>
      <c r="V43" s="10">
        <v>604.58799999999997</v>
      </c>
      <c r="W43" s="10">
        <v>73.247</v>
      </c>
      <c r="X43" s="10">
        <v>37.387</v>
      </c>
      <c r="Y43" s="10">
        <v>288.61799999999999</v>
      </c>
      <c r="Z43" s="10">
        <v>133.64599999999999</v>
      </c>
      <c r="AA43" s="10">
        <v>90.82</v>
      </c>
      <c r="AB43" s="10">
        <v>359.81200000000001</v>
      </c>
      <c r="AC43" s="10">
        <v>198.315</v>
      </c>
      <c r="AD43" s="10">
        <v>213.46799999999999</v>
      </c>
      <c r="AE43" s="10">
        <v>168.989</v>
      </c>
      <c r="AF43" s="10">
        <v>67.233999999999995</v>
      </c>
      <c r="AG43" s="10">
        <v>460.755</v>
      </c>
      <c r="AH43" s="10">
        <v>397.10199999999998</v>
      </c>
      <c r="AI43" s="130"/>
      <c r="AJ43" s="130"/>
      <c r="AK43" s="130"/>
      <c r="AL43" s="130"/>
      <c r="AM43" s="130"/>
      <c r="AN43" s="130"/>
      <c r="AO43" s="130"/>
      <c r="AP43" s="130"/>
      <c r="AQ43" s="130"/>
      <c r="AR43" s="130"/>
      <c r="AS43" s="130"/>
      <c r="AT43" s="130"/>
      <c r="AU43" s="130"/>
      <c r="AV43" s="130"/>
      <c r="AW43" s="130"/>
      <c r="AX43" s="130"/>
      <c r="AY43" s="130"/>
    </row>
    <row r="44" spans="1:51" ht="15" x14ac:dyDescent="0.25">
      <c r="A44" s="141">
        <v>45870</v>
      </c>
      <c r="B44" s="281">
        <v>58.48</v>
      </c>
      <c r="C44" s="271">
        <v>58.48</v>
      </c>
      <c r="D44" s="285">
        <v>58.48</v>
      </c>
      <c r="E44" s="11">
        <v>27.14</v>
      </c>
      <c r="F44" s="10">
        <v>145.09800000000001</v>
      </c>
      <c r="G44" s="10">
        <v>90.948999999999998</v>
      </c>
      <c r="H44" s="10">
        <v>151.81</v>
      </c>
      <c r="I44" s="10">
        <v>120.858</v>
      </c>
      <c r="J44" s="10">
        <v>113.185</v>
      </c>
      <c r="K44" s="10">
        <v>38.192</v>
      </c>
      <c r="L44" s="10">
        <v>21.356000000000002</v>
      </c>
      <c r="M44" s="10">
        <v>34.1</v>
      </c>
      <c r="N44" s="10">
        <v>34.029000000000003</v>
      </c>
      <c r="O44" s="10">
        <v>66.739999999999995</v>
      </c>
      <c r="P44" s="10">
        <v>83.923000000000002</v>
      </c>
      <c r="Q44" s="10">
        <v>45.875999999999998</v>
      </c>
      <c r="R44" s="10">
        <v>28.08</v>
      </c>
      <c r="S44" s="10">
        <v>61.569000000000003</v>
      </c>
      <c r="T44" s="10">
        <v>108.52</v>
      </c>
      <c r="U44" s="10">
        <v>59.624000000000002</v>
      </c>
      <c r="V44" s="10">
        <v>177.25899999999999</v>
      </c>
      <c r="W44" s="10">
        <v>38.598999999999997</v>
      </c>
      <c r="X44" s="10">
        <v>24.335999999999999</v>
      </c>
      <c r="Y44" s="10">
        <v>97.832999999999998</v>
      </c>
      <c r="Z44" s="10">
        <v>52.511000000000003</v>
      </c>
      <c r="AA44" s="10">
        <v>43.901000000000003</v>
      </c>
      <c r="AB44" s="10">
        <v>116.895</v>
      </c>
      <c r="AC44" s="10">
        <v>72.183999999999997</v>
      </c>
      <c r="AD44" s="10">
        <v>79.528000000000006</v>
      </c>
      <c r="AE44" s="10">
        <v>59.923000000000002</v>
      </c>
      <c r="AF44" s="10">
        <v>32.329000000000001</v>
      </c>
      <c r="AG44" s="10">
        <v>179.57300000000001</v>
      </c>
      <c r="AH44" s="10">
        <v>160.42099999999999</v>
      </c>
      <c r="AI44" s="130"/>
      <c r="AJ44" s="130"/>
      <c r="AK44" s="130"/>
      <c r="AL44" s="130"/>
      <c r="AM44" s="130"/>
      <c r="AN44" s="130"/>
      <c r="AO44" s="130"/>
      <c r="AP44" s="130"/>
      <c r="AQ44" s="130"/>
      <c r="AR44" s="130"/>
      <c r="AS44" s="130"/>
      <c r="AT44" s="130"/>
      <c r="AU44" s="130"/>
      <c r="AV44" s="130"/>
      <c r="AW44" s="130"/>
      <c r="AX44" s="130"/>
      <c r="AY44" s="130"/>
    </row>
    <row r="45" spans="1:51" ht="15" x14ac:dyDescent="0.25">
      <c r="A45" s="141">
        <v>45901</v>
      </c>
      <c r="B45" s="281">
        <v>38.39</v>
      </c>
      <c r="C45" s="271">
        <v>38.39</v>
      </c>
      <c r="D45" s="285">
        <v>38.39</v>
      </c>
      <c r="E45" s="11">
        <v>25.939</v>
      </c>
      <c r="F45" s="10">
        <v>62.551000000000002</v>
      </c>
      <c r="G45" s="10">
        <v>54.966000000000001</v>
      </c>
      <c r="H45" s="10">
        <v>95.77</v>
      </c>
      <c r="I45" s="10">
        <v>57.451000000000001</v>
      </c>
      <c r="J45" s="10">
        <v>78.498000000000005</v>
      </c>
      <c r="K45" s="10">
        <v>42.926000000000002</v>
      </c>
      <c r="L45" s="10">
        <v>20.379000000000001</v>
      </c>
      <c r="M45" s="10">
        <v>34.539000000000001</v>
      </c>
      <c r="N45" s="10">
        <v>34.39</v>
      </c>
      <c r="O45" s="10">
        <v>53.963000000000001</v>
      </c>
      <c r="P45" s="10">
        <v>47.250999999999998</v>
      </c>
      <c r="Q45" s="10">
        <v>37.21</v>
      </c>
      <c r="R45" s="10">
        <v>26.934000000000001</v>
      </c>
      <c r="S45" s="10">
        <v>46.145000000000003</v>
      </c>
      <c r="T45" s="10">
        <v>52.393999999999998</v>
      </c>
      <c r="U45" s="10">
        <v>39.49</v>
      </c>
      <c r="V45" s="10">
        <v>78.317999999999998</v>
      </c>
      <c r="W45" s="10">
        <v>30.678999999999998</v>
      </c>
      <c r="X45" s="10">
        <v>30.744</v>
      </c>
      <c r="Y45" s="10">
        <v>66.628</v>
      </c>
      <c r="Z45" s="10">
        <v>40.729999999999997</v>
      </c>
      <c r="AA45" s="10">
        <v>39.183999999999997</v>
      </c>
      <c r="AB45" s="10">
        <v>80.224000000000004</v>
      </c>
      <c r="AC45" s="10">
        <v>45.756999999999998</v>
      </c>
      <c r="AD45" s="10">
        <v>55.296999999999997</v>
      </c>
      <c r="AE45" s="10">
        <v>39.497</v>
      </c>
      <c r="AF45" s="10">
        <v>23.344999999999999</v>
      </c>
      <c r="AG45" s="10">
        <v>93.552999999999997</v>
      </c>
      <c r="AH45" s="10">
        <v>83.724999999999994</v>
      </c>
      <c r="AI45" s="130"/>
      <c r="AJ45" s="130"/>
      <c r="AK45" s="130"/>
      <c r="AL45" s="130"/>
      <c r="AM45" s="130"/>
      <c r="AN45" s="130"/>
      <c r="AO45" s="130"/>
      <c r="AP45" s="130"/>
      <c r="AQ45" s="130"/>
      <c r="AR45" s="130"/>
      <c r="AS45" s="130"/>
      <c r="AT45" s="130"/>
      <c r="AU45" s="130"/>
      <c r="AV45" s="130"/>
      <c r="AW45" s="130"/>
      <c r="AX45" s="130"/>
      <c r="AY45" s="130"/>
    </row>
    <row r="46" spans="1:51" ht="15" x14ac:dyDescent="0.25">
      <c r="A46" s="141">
        <v>45931</v>
      </c>
      <c r="B46" s="281">
        <v>39.380000000000003</v>
      </c>
      <c r="C46" s="271">
        <v>49.55</v>
      </c>
      <c r="D46" s="285">
        <v>44.26</v>
      </c>
      <c r="E46" s="11">
        <v>36.917000000000002</v>
      </c>
      <c r="F46" s="10">
        <v>54.185000000000002</v>
      </c>
      <c r="G46" s="10">
        <v>51.94</v>
      </c>
      <c r="H46" s="10">
        <v>82.581000000000003</v>
      </c>
      <c r="I46" s="10">
        <v>54.883000000000003</v>
      </c>
      <c r="J46" s="10">
        <v>51.600999999999999</v>
      </c>
      <c r="K46" s="10">
        <v>39.951999999999998</v>
      </c>
      <c r="L46" s="10">
        <v>22.79</v>
      </c>
      <c r="M46" s="10">
        <v>35.222999999999999</v>
      </c>
      <c r="N46" s="10">
        <v>27.867000000000001</v>
      </c>
      <c r="O46" s="10">
        <v>48.771000000000001</v>
      </c>
      <c r="P46" s="10">
        <v>46.371000000000002</v>
      </c>
      <c r="Q46" s="10">
        <v>53.780999999999999</v>
      </c>
      <c r="R46" s="10">
        <v>43.698</v>
      </c>
      <c r="S46" s="10">
        <v>39.844000000000001</v>
      </c>
      <c r="T46" s="10">
        <v>51.69</v>
      </c>
      <c r="U46" s="10">
        <v>33.046999999999997</v>
      </c>
      <c r="V46" s="10">
        <v>66.855000000000004</v>
      </c>
      <c r="W46" s="10">
        <v>31.946999999999999</v>
      </c>
      <c r="X46" s="10">
        <v>34.927</v>
      </c>
      <c r="Y46" s="10">
        <v>116.221</v>
      </c>
      <c r="Z46" s="10">
        <v>47.902000000000001</v>
      </c>
      <c r="AA46" s="10">
        <v>71.95</v>
      </c>
      <c r="AB46" s="10">
        <v>84.281000000000006</v>
      </c>
      <c r="AC46" s="10">
        <v>45.786999999999999</v>
      </c>
      <c r="AD46" s="10">
        <v>48.869</v>
      </c>
      <c r="AE46" s="10">
        <v>36.234999999999999</v>
      </c>
      <c r="AF46" s="10">
        <v>31.277999999999999</v>
      </c>
      <c r="AG46" s="10">
        <v>109.988</v>
      </c>
      <c r="AH46" s="10">
        <v>81.150000000000006</v>
      </c>
      <c r="AI46" s="130"/>
      <c r="AJ46" s="130"/>
      <c r="AK46" s="130"/>
      <c r="AL46" s="130"/>
      <c r="AM46" s="130"/>
      <c r="AN46" s="130"/>
      <c r="AO46" s="130"/>
      <c r="AP46" s="130"/>
      <c r="AQ46" s="130"/>
      <c r="AR46" s="130"/>
      <c r="AS46" s="130"/>
      <c r="AT46" s="130"/>
      <c r="AU46" s="130"/>
      <c r="AV46" s="130"/>
      <c r="AW46" s="130"/>
      <c r="AX46" s="130"/>
      <c r="AY46" s="130"/>
    </row>
    <row r="47" spans="1:51" ht="15" x14ac:dyDescent="0.25">
      <c r="A47" s="141">
        <v>45962</v>
      </c>
      <c r="B47" s="281">
        <v>39.479999999999997</v>
      </c>
      <c r="C47" s="271">
        <v>43.69</v>
      </c>
      <c r="D47" s="285">
        <v>42.09</v>
      </c>
      <c r="E47" s="11">
        <v>34.262999999999998</v>
      </c>
      <c r="F47" s="10">
        <v>48.149000000000001</v>
      </c>
      <c r="G47" s="10">
        <v>50.057000000000002</v>
      </c>
      <c r="H47" s="10">
        <v>56.941000000000003</v>
      </c>
      <c r="I47" s="10">
        <v>44.563000000000002</v>
      </c>
      <c r="J47" s="10">
        <v>45.456000000000003</v>
      </c>
      <c r="K47" s="10">
        <v>35.670999999999999</v>
      </c>
      <c r="L47" s="10">
        <v>31.920999999999999</v>
      </c>
      <c r="M47" s="10">
        <v>30.596</v>
      </c>
      <c r="N47" s="10">
        <v>29.23</v>
      </c>
      <c r="O47" s="10">
        <v>48.234000000000002</v>
      </c>
      <c r="P47" s="10">
        <v>41.56</v>
      </c>
      <c r="Q47" s="10">
        <v>40.703000000000003</v>
      </c>
      <c r="R47" s="10">
        <v>36.267000000000003</v>
      </c>
      <c r="S47" s="10">
        <v>41.356000000000002</v>
      </c>
      <c r="T47" s="10">
        <v>47.963000000000001</v>
      </c>
      <c r="U47" s="10">
        <v>34.021999999999998</v>
      </c>
      <c r="V47" s="10">
        <v>55.951999999999998</v>
      </c>
      <c r="W47" s="10">
        <v>38.344000000000001</v>
      </c>
      <c r="X47" s="10">
        <v>30.077999999999999</v>
      </c>
      <c r="Y47" s="10">
        <v>60.540999999999997</v>
      </c>
      <c r="Z47" s="10">
        <v>38.283000000000001</v>
      </c>
      <c r="AA47" s="10">
        <v>72.861000000000004</v>
      </c>
      <c r="AB47" s="10">
        <v>66.926000000000002</v>
      </c>
      <c r="AC47" s="10">
        <v>44.78</v>
      </c>
      <c r="AD47" s="10">
        <v>40.792000000000002</v>
      </c>
      <c r="AE47" s="10">
        <v>37.26</v>
      </c>
      <c r="AF47" s="10">
        <v>35.414000000000001</v>
      </c>
      <c r="AG47" s="10">
        <v>61.933999999999997</v>
      </c>
      <c r="AH47" s="10">
        <v>62.082000000000001</v>
      </c>
      <c r="AI47" s="130"/>
      <c r="AJ47" s="130"/>
      <c r="AK47" s="130"/>
      <c r="AL47" s="130"/>
      <c r="AM47" s="130"/>
      <c r="AN47" s="130"/>
      <c r="AO47" s="130"/>
      <c r="AP47" s="130"/>
      <c r="AQ47" s="130"/>
      <c r="AR47" s="130"/>
      <c r="AS47" s="130"/>
      <c r="AT47" s="130"/>
      <c r="AU47" s="130"/>
      <c r="AV47" s="130"/>
      <c r="AW47" s="130"/>
      <c r="AX47" s="130"/>
      <c r="AY47" s="130"/>
    </row>
    <row r="48" spans="1:51" ht="15" x14ac:dyDescent="0.25">
      <c r="A48" s="141">
        <v>45992</v>
      </c>
      <c r="B48" s="281">
        <v>31.62</v>
      </c>
      <c r="C48" s="271">
        <v>31.62</v>
      </c>
      <c r="D48" s="285">
        <v>31.62</v>
      </c>
      <c r="E48" s="11">
        <v>27.457999999999998</v>
      </c>
      <c r="F48" s="10">
        <v>46.514000000000003</v>
      </c>
      <c r="G48" s="10">
        <v>46.063000000000002</v>
      </c>
      <c r="H48" s="10">
        <v>46.613999999999997</v>
      </c>
      <c r="I48" s="10">
        <v>39.412999999999997</v>
      </c>
      <c r="J48" s="10">
        <v>39.694000000000003</v>
      </c>
      <c r="K48" s="10">
        <v>29.5</v>
      </c>
      <c r="L48" s="10">
        <v>24.463999999999999</v>
      </c>
      <c r="M48" s="10">
        <v>25.231999999999999</v>
      </c>
      <c r="N48" s="10">
        <v>24.981999999999999</v>
      </c>
      <c r="O48" s="10">
        <v>34.646999999999998</v>
      </c>
      <c r="P48" s="10">
        <v>36.395000000000003</v>
      </c>
      <c r="Q48" s="10">
        <v>35.526000000000003</v>
      </c>
      <c r="R48" s="10">
        <v>26.789000000000001</v>
      </c>
      <c r="S48" s="10">
        <v>32.889000000000003</v>
      </c>
      <c r="T48" s="10">
        <v>38.752000000000002</v>
      </c>
      <c r="U48" s="10">
        <v>28.681999999999999</v>
      </c>
      <c r="V48" s="10">
        <v>46.012999999999998</v>
      </c>
      <c r="W48" s="10">
        <v>32.305999999999997</v>
      </c>
      <c r="X48" s="10">
        <v>23.939</v>
      </c>
      <c r="Y48" s="10">
        <v>45.970999999999997</v>
      </c>
      <c r="Z48" s="10">
        <v>31.925000000000001</v>
      </c>
      <c r="AA48" s="10">
        <v>40.920999999999999</v>
      </c>
      <c r="AB48" s="10">
        <v>59.749000000000002</v>
      </c>
      <c r="AC48" s="10">
        <v>37.460999999999999</v>
      </c>
      <c r="AD48" s="10">
        <v>34.357999999999997</v>
      </c>
      <c r="AE48" s="10">
        <v>35.087000000000003</v>
      </c>
      <c r="AF48" s="10">
        <v>31.344999999999999</v>
      </c>
      <c r="AG48" s="10">
        <v>48.289000000000001</v>
      </c>
      <c r="AH48" s="10">
        <v>47.497</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1">
        <v>46023</v>
      </c>
      <c r="B49" s="281">
        <v>30.37</v>
      </c>
      <c r="C49" s="271">
        <v>30.37</v>
      </c>
      <c r="D49" s="285">
        <v>30.37</v>
      </c>
      <c r="E49" s="11">
        <v>23.914000000000001</v>
      </c>
      <c r="F49" s="10">
        <v>36.787999999999997</v>
      </c>
      <c r="G49" s="10">
        <v>45.393999999999998</v>
      </c>
      <c r="H49" s="10">
        <v>40.213000000000001</v>
      </c>
      <c r="I49" s="10">
        <v>33.564</v>
      </c>
      <c r="J49" s="10">
        <v>34.863999999999997</v>
      </c>
      <c r="K49" s="10">
        <v>25.710999999999999</v>
      </c>
      <c r="L49" s="10">
        <v>20.285</v>
      </c>
      <c r="M49" s="10">
        <v>21.972999999999999</v>
      </c>
      <c r="N49" s="10">
        <v>22.254000000000001</v>
      </c>
      <c r="O49" s="10">
        <v>29.192</v>
      </c>
      <c r="P49" s="10">
        <v>35.68</v>
      </c>
      <c r="Q49" s="10">
        <v>32.590000000000003</v>
      </c>
      <c r="R49" s="10">
        <v>22.308</v>
      </c>
      <c r="S49" s="10">
        <v>30.064</v>
      </c>
      <c r="T49" s="10">
        <v>33.286999999999999</v>
      </c>
      <c r="U49" s="10">
        <v>25.925000000000001</v>
      </c>
      <c r="V49" s="10">
        <v>41.281999999999996</v>
      </c>
      <c r="W49" s="10">
        <v>27.361999999999998</v>
      </c>
      <c r="X49" s="10">
        <v>21.172000000000001</v>
      </c>
      <c r="Y49" s="10">
        <v>41.552999999999997</v>
      </c>
      <c r="Z49" s="10">
        <v>28.286999999999999</v>
      </c>
      <c r="AA49" s="10">
        <v>32.993000000000002</v>
      </c>
      <c r="AB49" s="10">
        <v>50.832000000000001</v>
      </c>
      <c r="AC49" s="10">
        <v>32.767000000000003</v>
      </c>
      <c r="AD49" s="10">
        <v>29.792999999999999</v>
      </c>
      <c r="AE49" s="10">
        <v>38.445</v>
      </c>
      <c r="AF49" s="10">
        <v>28.594000000000001</v>
      </c>
      <c r="AG49" s="10">
        <v>42.863</v>
      </c>
      <c r="AH49" s="10">
        <v>41.195999999999998</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1">
        <v>46054</v>
      </c>
      <c r="B50" s="281">
        <v>27.64</v>
      </c>
      <c r="C50" s="271">
        <v>27.64</v>
      </c>
      <c r="D50" s="285">
        <v>27.64</v>
      </c>
      <c r="E50" s="11">
        <v>31.378</v>
      </c>
      <c r="F50" s="10">
        <v>40.136000000000003</v>
      </c>
      <c r="G50" s="10">
        <v>36.595999999999997</v>
      </c>
      <c r="H50" s="10">
        <v>33.567999999999998</v>
      </c>
      <c r="I50" s="10">
        <v>30.242999999999999</v>
      </c>
      <c r="J50" s="10">
        <v>33.883000000000003</v>
      </c>
      <c r="K50" s="10">
        <v>22.417000000000002</v>
      </c>
      <c r="L50" s="10">
        <v>17.693999999999999</v>
      </c>
      <c r="M50" s="10">
        <v>27.574999999999999</v>
      </c>
      <c r="N50" s="10">
        <v>20.597999999999999</v>
      </c>
      <c r="O50" s="10">
        <v>25.704000000000001</v>
      </c>
      <c r="P50" s="10">
        <v>29.85</v>
      </c>
      <c r="Q50" s="10">
        <v>29.821000000000002</v>
      </c>
      <c r="R50" s="10">
        <v>18.997</v>
      </c>
      <c r="S50" s="10">
        <v>28.058</v>
      </c>
      <c r="T50" s="10">
        <v>27.969000000000001</v>
      </c>
      <c r="U50" s="10">
        <v>24.298999999999999</v>
      </c>
      <c r="V50" s="10">
        <v>36.811999999999998</v>
      </c>
      <c r="W50" s="10">
        <v>23.907</v>
      </c>
      <c r="X50" s="10">
        <v>25.407</v>
      </c>
      <c r="Y50" s="10">
        <v>43.668999999999997</v>
      </c>
      <c r="Z50" s="10">
        <v>33.351999999999997</v>
      </c>
      <c r="AA50" s="10">
        <v>44.118000000000002</v>
      </c>
      <c r="AB50" s="10">
        <v>44.331000000000003</v>
      </c>
      <c r="AC50" s="10">
        <v>30.937999999999999</v>
      </c>
      <c r="AD50" s="10">
        <v>26.257000000000001</v>
      </c>
      <c r="AE50" s="10">
        <v>32.435000000000002</v>
      </c>
      <c r="AF50" s="10">
        <v>28.152000000000001</v>
      </c>
      <c r="AG50" s="10">
        <v>37.018999999999998</v>
      </c>
      <c r="AH50" s="10">
        <v>34.804000000000002</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1">
        <v>46082</v>
      </c>
      <c r="B51" s="281">
        <v>50.18</v>
      </c>
      <c r="C51" s="271">
        <v>50.18</v>
      </c>
      <c r="D51" s="285">
        <v>50.18</v>
      </c>
      <c r="E51" s="11">
        <v>61.401000000000003</v>
      </c>
      <c r="F51" s="10">
        <v>56.511000000000003</v>
      </c>
      <c r="G51" s="10">
        <v>61.037999999999997</v>
      </c>
      <c r="H51" s="10">
        <v>52.676000000000002</v>
      </c>
      <c r="I51" s="10">
        <v>47.573999999999998</v>
      </c>
      <c r="J51" s="10">
        <v>44.055999999999997</v>
      </c>
      <c r="K51" s="10">
        <v>36.119999999999997</v>
      </c>
      <c r="L51" s="10">
        <v>26.553000000000001</v>
      </c>
      <c r="M51" s="10">
        <v>36.055</v>
      </c>
      <c r="N51" s="10">
        <v>52.293999999999997</v>
      </c>
      <c r="O51" s="10">
        <v>47.08</v>
      </c>
      <c r="P51" s="10">
        <v>38.619999999999997</v>
      </c>
      <c r="Q51" s="10">
        <v>64.896000000000001</v>
      </c>
      <c r="R51" s="10">
        <v>27.446999999999999</v>
      </c>
      <c r="S51" s="10">
        <v>47.624000000000002</v>
      </c>
      <c r="T51" s="10">
        <v>38.158000000000001</v>
      </c>
      <c r="U51" s="10">
        <v>32.226999999999997</v>
      </c>
      <c r="V51" s="10">
        <v>67.146000000000001</v>
      </c>
      <c r="W51" s="10">
        <v>38.423000000000002</v>
      </c>
      <c r="X51" s="10">
        <v>38.872</v>
      </c>
      <c r="Y51" s="10">
        <v>73.238</v>
      </c>
      <c r="Z51" s="10">
        <v>52.530999999999999</v>
      </c>
      <c r="AA51" s="10">
        <v>125.518</v>
      </c>
      <c r="AB51" s="10">
        <v>51.652999999999999</v>
      </c>
      <c r="AC51" s="10">
        <v>45.345999999999997</v>
      </c>
      <c r="AD51" s="10">
        <v>44.512</v>
      </c>
      <c r="AE51" s="10">
        <v>47.783000000000001</v>
      </c>
      <c r="AF51" s="10">
        <v>45.335000000000001</v>
      </c>
      <c r="AG51" s="10">
        <v>51.061999999999998</v>
      </c>
      <c r="AH51" s="10">
        <v>44.311999999999998</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1">
        <v>46113</v>
      </c>
      <c r="B52" s="281">
        <v>76.98</v>
      </c>
      <c r="C52" s="271">
        <v>76.98</v>
      </c>
      <c r="D52" s="285">
        <v>76.98</v>
      </c>
      <c r="E52" s="11">
        <v>60.344000000000001</v>
      </c>
      <c r="F52" s="10">
        <v>111.86499999999999</v>
      </c>
      <c r="G52" s="10">
        <v>89.876000000000005</v>
      </c>
      <c r="H52" s="10">
        <v>84.096999999999994</v>
      </c>
      <c r="I52" s="10">
        <v>62.426000000000002</v>
      </c>
      <c r="J52" s="10">
        <v>80.531999999999996</v>
      </c>
      <c r="K52" s="10">
        <v>46.872999999999998</v>
      </c>
      <c r="L52" s="10">
        <v>55.887999999999998</v>
      </c>
      <c r="M52" s="10">
        <v>59.56</v>
      </c>
      <c r="N52" s="10">
        <v>105.645</v>
      </c>
      <c r="O52" s="10">
        <v>71.123000000000005</v>
      </c>
      <c r="P52" s="10">
        <v>96.620999999999995</v>
      </c>
      <c r="Q52" s="10">
        <v>68.772999999999996</v>
      </c>
      <c r="R52" s="10">
        <v>32.570999999999998</v>
      </c>
      <c r="S52" s="10">
        <v>76.935000000000002</v>
      </c>
      <c r="T52" s="10">
        <v>52.021999999999998</v>
      </c>
      <c r="U52" s="10">
        <v>55.515000000000001</v>
      </c>
      <c r="V52" s="10">
        <v>130.477</v>
      </c>
      <c r="W52" s="10">
        <v>45.573</v>
      </c>
      <c r="X52" s="10">
        <v>68.510000000000005</v>
      </c>
      <c r="Y52" s="10">
        <v>81.781999999999996</v>
      </c>
      <c r="Z52" s="10">
        <v>82.558999999999997</v>
      </c>
      <c r="AA52" s="10">
        <v>246.226</v>
      </c>
      <c r="AB52" s="10">
        <v>83.817999999999998</v>
      </c>
      <c r="AC52" s="10">
        <v>96.968000000000004</v>
      </c>
      <c r="AD52" s="10">
        <v>62.741999999999997</v>
      </c>
      <c r="AE52" s="10">
        <v>54.52</v>
      </c>
      <c r="AF52" s="10">
        <v>53.098999999999997</v>
      </c>
      <c r="AG52" s="10">
        <v>59.2</v>
      </c>
      <c r="AH52" s="10">
        <v>57.813000000000002</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1">
        <v>46143</v>
      </c>
      <c r="B53" s="281">
        <v>167.22</v>
      </c>
      <c r="C53" s="271">
        <v>167.22</v>
      </c>
      <c r="D53" s="285">
        <v>167.22</v>
      </c>
      <c r="E53" s="11">
        <v>57.756</v>
      </c>
      <c r="F53" s="10">
        <v>153.62799999999999</v>
      </c>
      <c r="G53" s="10">
        <v>338.55</v>
      </c>
      <c r="H53" s="10">
        <v>160.614</v>
      </c>
      <c r="I53" s="10">
        <v>162.91499999999999</v>
      </c>
      <c r="J53" s="10">
        <v>171.20699999999999</v>
      </c>
      <c r="K53" s="10">
        <v>102.64100000000001</v>
      </c>
      <c r="L53" s="10">
        <v>49.777000000000001</v>
      </c>
      <c r="M53" s="10">
        <v>57.991</v>
      </c>
      <c r="N53" s="10">
        <v>100.31399999999999</v>
      </c>
      <c r="O53" s="10">
        <v>135.42400000000001</v>
      </c>
      <c r="P53" s="10">
        <v>232.09200000000001</v>
      </c>
      <c r="Q53" s="10">
        <v>170.202</v>
      </c>
      <c r="R53" s="10">
        <v>106.477</v>
      </c>
      <c r="S53" s="10">
        <v>135.02799999999999</v>
      </c>
      <c r="T53" s="10">
        <v>26.91</v>
      </c>
      <c r="U53" s="10">
        <v>138.393</v>
      </c>
      <c r="V53" s="10">
        <v>178.57300000000001</v>
      </c>
      <c r="W53" s="10">
        <v>70.590999999999994</v>
      </c>
      <c r="X53" s="10">
        <v>170.03200000000001</v>
      </c>
      <c r="Y53" s="10">
        <v>182.95699999999999</v>
      </c>
      <c r="Z53" s="10">
        <v>126.423</v>
      </c>
      <c r="AA53" s="10">
        <v>366.38099999999997</v>
      </c>
      <c r="AB53" s="10">
        <v>272.18099999999998</v>
      </c>
      <c r="AC53" s="10">
        <v>85.847999999999999</v>
      </c>
      <c r="AD53" s="10">
        <v>124.62</v>
      </c>
      <c r="AE53" s="10">
        <v>93.022999999999996</v>
      </c>
      <c r="AF53" s="10">
        <v>199.374</v>
      </c>
      <c r="AG53" s="10">
        <v>136.91399999999999</v>
      </c>
      <c r="AH53" s="10">
        <v>168.72900000000001</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1">
        <v>46174</v>
      </c>
      <c r="B54" s="281">
        <v>302.7</v>
      </c>
      <c r="C54" s="271">
        <v>302.7</v>
      </c>
      <c r="D54" s="285">
        <v>302.7</v>
      </c>
      <c r="E54" s="11">
        <v>396.654</v>
      </c>
      <c r="F54" s="10">
        <v>580.279</v>
      </c>
      <c r="G54" s="10">
        <v>711.22299999999996</v>
      </c>
      <c r="H54" s="10">
        <v>309.69099999999997</v>
      </c>
      <c r="I54" s="10">
        <v>533.92899999999997</v>
      </c>
      <c r="J54" s="10">
        <v>219.363</v>
      </c>
      <c r="K54" s="10">
        <v>120.53700000000001</v>
      </c>
      <c r="L54" s="10">
        <v>187.602</v>
      </c>
      <c r="M54" s="10">
        <v>218.078</v>
      </c>
      <c r="N54" s="10">
        <v>243.268</v>
      </c>
      <c r="O54" s="10">
        <v>359.51</v>
      </c>
      <c r="P54" s="10">
        <v>279.90100000000001</v>
      </c>
      <c r="Q54" s="10">
        <v>68.459999999999994</v>
      </c>
      <c r="R54" s="10">
        <v>270.327</v>
      </c>
      <c r="S54" s="10">
        <v>445.63400000000001</v>
      </c>
      <c r="T54" s="10">
        <v>200.03399999999999</v>
      </c>
      <c r="U54" s="10">
        <v>374.36599999999999</v>
      </c>
      <c r="V54" s="10">
        <v>207.99799999999999</v>
      </c>
      <c r="W54" s="10">
        <v>95.802999999999997</v>
      </c>
      <c r="X54" s="10">
        <v>444.67</v>
      </c>
      <c r="Y54" s="10">
        <v>296.47399999999999</v>
      </c>
      <c r="Z54" s="10">
        <v>276.71100000000001</v>
      </c>
      <c r="AA54" s="10">
        <v>709.54100000000005</v>
      </c>
      <c r="AB54" s="10">
        <v>455.65199999999999</v>
      </c>
      <c r="AC54" s="10">
        <v>259.78199999999998</v>
      </c>
      <c r="AD54" s="10">
        <v>341.73399999999998</v>
      </c>
      <c r="AE54" s="10">
        <v>162.191</v>
      </c>
      <c r="AF54" s="10">
        <v>433.42099999999999</v>
      </c>
      <c r="AG54" s="10">
        <v>553.88800000000003</v>
      </c>
      <c r="AH54" s="10">
        <v>387.10300000000001</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1">
        <v>46204</v>
      </c>
      <c r="B55" s="281">
        <v>146.94</v>
      </c>
      <c r="C55" s="271">
        <v>146.94</v>
      </c>
      <c r="D55" s="285">
        <v>146.94</v>
      </c>
      <c r="E55" s="11">
        <v>423.88299999999998</v>
      </c>
      <c r="F55" s="10">
        <v>285.54399999999998</v>
      </c>
      <c r="G55" s="10">
        <v>314.95100000000002</v>
      </c>
      <c r="H55" s="10">
        <v>355.77600000000001</v>
      </c>
      <c r="I55" s="10">
        <v>334.86599999999999</v>
      </c>
      <c r="J55" s="10">
        <v>66.069999999999993</v>
      </c>
      <c r="K55" s="10">
        <v>31.797999999999998</v>
      </c>
      <c r="L55" s="10">
        <v>80.055000000000007</v>
      </c>
      <c r="M55" s="10">
        <v>77.432000000000002</v>
      </c>
      <c r="N55" s="10">
        <v>168.17400000000001</v>
      </c>
      <c r="O55" s="10">
        <v>258.41199999999998</v>
      </c>
      <c r="P55" s="10">
        <v>78.989000000000004</v>
      </c>
      <c r="Q55" s="10">
        <v>12.45</v>
      </c>
      <c r="R55" s="10">
        <v>193.39400000000001</v>
      </c>
      <c r="S55" s="10">
        <v>347.97500000000002</v>
      </c>
      <c r="T55" s="10">
        <v>179.767</v>
      </c>
      <c r="U55" s="10">
        <v>619.70600000000002</v>
      </c>
      <c r="V55" s="10">
        <v>73.284000000000006</v>
      </c>
      <c r="W55" s="10">
        <v>37.347000000000001</v>
      </c>
      <c r="X55" s="10">
        <v>288.89999999999998</v>
      </c>
      <c r="Y55" s="10">
        <v>138.84299999999999</v>
      </c>
      <c r="Z55" s="10">
        <v>90.784000000000006</v>
      </c>
      <c r="AA55" s="10">
        <v>359.92099999999999</v>
      </c>
      <c r="AB55" s="10">
        <v>198.298</v>
      </c>
      <c r="AC55" s="10">
        <v>219.703</v>
      </c>
      <c r="AD55" s="10">
        <v>169.255</v>
      </c>
      <c r="AE55" s="10">
        <v>67.305000000000007</v>
      </c>
      <c r="AF55" s="10">
        <v>460.86200000000002</v>
      </c>
      <c r="AG55" s="10">
        <v>411.55500000000001</v>
      </c>
      <c r="AH55" s="10">
        <v>240.40799999999999</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1">
        <v>46235</v>
      </c>
      <c r="B56" s="281">
        <v>58.48</v>
      </c>
      <c r="C56" s="271">
        <v>58.48</v>
      </c>
      <c r="D56" s="285">
        <v>58.48</v>
      </c>
      <c r="E56" s="11">
        <v>150.88399999999999</v>
      </c>
      <c r="F56" s="10">
        <v>91.016000000000005</v>
      </c>
      <c r="G56" s="10">
        <v>151.809</v>
      </c>
      <c r="H56" s="10">
        <v>120.879</v>
      </c>
      <c r="I56" s="10">
        <v>116.712</v>
      </c>
      <c r="J56" s="10">
        <v>38.31</v>
      </c>
      <c r="K56" s="10">
        <v>21.416</v>
      </c>
      <c r="L56" s="10">
        <v>34.223999999999997</v>
      </c>
      <c r="M56" s="10">
        <v>34.784999999999997</v>
      </c>
      <c r="N56" s="10">
        <v>66.707999999999998</v>
      </c>
      <c r="O56" s="10">
        <v>83.921999999999997</v>
      </c>
      <c r="P56" s="10">
        <v>45.886000000000003</v>
      </c>
      <c r="Q56" s="10">
        <v>28.72</v>
      </c>
      <c r="R56" s="10">
        <v>61.668999999999997</v>
      </c>
      <c r="S56" s="10">
        <v>108.596</v>
      </c>
      <c r="T56" s="10">
        <v>59.603000000000002</v>
      </c>
      <c r="U56" s="10">
        <v>183.67599999999999</v>
      </c>
      <c r="V56" s="10">
        <v>38.628</v>
      </c>
      <c r="W56" s="10">
        <v>24.306999999999999</v>
      </c>
      <c r="X56" s="10">
        <v>98.013000000000005</v>
      </c>
      <c r="Y56" s="10">
        <v>53.783000000000001</v>
      </c>
      <c r="Z56" s="10">
        <v>43.872</v>
      </c>
      <c r="AA56" s="10">
        <v>116.944</v>
      </c>
      <c r="AB56" s="10">
        <v>72.173000000000002</v>
      </c>
      <c r="AC56" s="10">
        <v>81.81</v>
      </c>
      <c r="AD56" s="10">
        <v>60.13</v>
      </c>
      <c r="AE56" s="10">
        <v>32.387999999999998</v>
      </c>
      <c r="AF56" s="10">
        <v>179.61600000000001</v>
      </c>
      <c r="AG56" s="10">
        <v>164.83600000000001</v>
      </c>
      <c r="AH56" s="10">
        <v>87.9</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1">
        <v>46266</v>
      </c>
      <c r="B57" s="281">
        <v>38.39</v>
      </c>
      <c r="C57" s="271">
        <v>38.39</v>
      </c>
      <c r="D57" s="285">
        <v>38.39</v>
      </c>
      <c r="E57" s="11">
        <v>63.497999999999998</v>
      </c>
      <c r="F57" s="10">
        <v>55.023000000000003</v>
      </c>
      <c r="G57" s="10">
        <v>95.766000000000005</v>
      </c>
      <c r="H57" s="10">
        <v>57.466999999999999</v>
      </c>
      <c r="I57" s="10">
        <v>79.006</v>
      </c>
      <c r="J57" s="10">
        <v>43.030999999999999</v>
      </c>
      <c r="K57" s="10">
        <v>20.433</v>
      </c>
      <c r="L57" s="10">
        <v>34.652000000000001</v>
      </c>
      <c r="M57" s="10">
        <v>34.517000000000003</v>
      </c>
      <c r="N57" s="10">
        <v>53.933</v>
      </c>
      <c r="O57" s="10">
        <v>47.25</v>
      </c>
      <c r="P57" s="10">
        <v>37.218000000000004</v>
      </c>
      <c r="Q57" s="10">
        <v>26.728999999999999</v>
      </c>
      <c r="R57" s="10">
        <v>46.232999999999997</v>
      </c>
      <c r="S57" s="10">
        <v>52.454000000000001</v>
      </c>
      <c r="T57" s="10">
        <v>39.472999999999999</v>
      </c>
      <c r="U57" s="10">
        <v>79.828999999999994</v>
      </c>
      <c r="V57" s="10">
        <v>30.704999999999998</v>
      </c>
      <c r="W57" s="10">
        <v>30.718</v>
      </c>
      <c r="X57" s="10">
        <v>66.787999999999997</v>
      </c>
      <c r="Y57" s="10">
        <v>40.781999999999996</v>
      </c>
      <c r="Z57" s="10">
        <v>39.158999999999999</v>
      </c>
      <c r="AA57" s="10">
        <v>80.262</v>
      </c>
      <c r="AB57" s="10">
        <v>45.749000000000002</v>
      </c>
      <c r="AC57" s="10">
        <v>55.390999999999998</v>
      </c>
      <c r="AD57" s="10">
        <v>39.674999999999997</v>
      </c>
      <c r="AE57" s="10">
        <v>23.395</v>
      </c>
      <c r="AF57" s="10">
        <v>93.585999999999999</v>
      </c>
      <c r="AG57" s="10">
        <v>85.337999999999994</v>
      </c>
      <c r="AH57" s="10">
        <v>65.296999999999997</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1">
        <v>46296</v>
      </c>
      <c r="B58" s="281">
        <v>39.380000000000003</v>
      </c>
      <c r="C58" s="271">
        <v>49.55</v>
      </c>
      <c r="D58" s="285">
        <v>44.26</v>
      </c>
      <c r="E58" s="11">
        <v>54.570999999999998</v>
      </c>
      <c r="F58" s="10">
        <v>51.994</v>
      </c>
      <c r="G58" s="10">
        <v>82.581000000000003</v>
      </c>
      <c r="H58" s="10">
        <v>54.898000000000003</v>
      </c>
      <c r="I58" s="10">
        <v>52.094000000000001</v>
      </c>
      <c r="J58" s="10">
        <v>40.049999999999997</v>
      </c>
      <c r="K58" s="10">
        <v>22.84</v>
      </c>
      <c r="L58" s="10">
        <v>35.325000000000003</v>
      </c>
      <c r="M58" s="10">
        <v>28.021999999999998</v>
      </c>
      <c r="N58" s="10">
        <v>48.746000000000002</v>
      </c>
      <c r="O58" s="10">
        <v>46.371000000000002</v>
      </c>
      <c r="P58" s="10">
        <v>53.789000000000001</v>
      </c>
      <c r="Q58" s="10">
        <v>43.540999999999997</v>
      </c>
      <c r="R58" s="10">
        <v>39.924999999999997</v>
      </c>
      <c r="S58" s="10">
        <v>51.75</v>
      </c>
      <c r="T58" s="10">
        <v>33.031999999999996</v>
      </c>
      <c r="U58" s="10">
        <v>66.905000000000001</v>
      </c>
      <c r="V58" s="10">
        <v>31.971</v>
      </c>
      <c r="W58" s="10">
        <v>34.902999999999999</v>
      </c>
      <c r="X58" s="10">
        <v>116.40600000000001</v>
      </c>
      <c r="Y58" s="10">
        <v>48.237000000000002</v>
      </c>
      <c r="Z58" s="10">
        <v>71.926000000000002</v>
      </c>
      <c r="AA58" s="10">
        <v>84.316999999999993</v>
      </c>
      <c r="AB58" s="10">
        <v>45.78</v>
      </c>
      <c r="AC58" s="10">
        <v>49.18</v>
      </c>
      <c r="AD58" s="10">
        <v>36.402999999999999</v>
      </c>
      <c r="AE58" s="10">
        <v>31.326000000000001</v>
      </c>
      <c r="AF58" s="10">
        <v>110.02500000000001</v>
      </c>
      <c r="AG58" s="10">
        <v>81.164000000000001</v>
      </c>
      <c r="AH58" s="10">
        <v>70.03</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1">
        <v>46327</v>
      </c>
      <c r="B59" s="281">
        <v>39.479999999999997</v>
      </c>
      <c r="C59" s="271">
        <v>43.69</v>
      </c>
      <c r="D59" s="285">
        <v>42.09</v>
      </c>
      <c r="E59" s="11">
        <v>48.05</v>
      </c>
      <c r="F59" s="10">
        <v>50.107999999999997</v>
      </c>
      <c r="G59" s="10">
        <v>56.94</v>
      </c>
      <c r="H59" s="10">
        <v>44.576000000000001</v>
      </c>
      <c r="I59" s="10">
        <v>45.588999999999999</v>
      </c>
      <c r="J59" s="10">
        <v>35.758000000000003</v>
      </c>
      <c r="K59" s="10">
        <v>31.97</v>
      </c>
      <c r="L59" s="10">
        <v>30.683</v>
      </c>
      <c r="M59" s="10">
        <v>29.338000000000001</v>
      </c>
      <c r="N59" s="10">
        <v>48.209000000000003</v>
      </c>
      <c r="O59" s="10">
        <v>41.558999999999997</v>
      </c>
      <c r="P59" s="10">
        <v>40.710999999999999</v>
      </c>
      <c r="Q59" s="10">
        <v>36.881</v>
      </c>
      <c r="R59" s="10">
        <v>41.429000000000002</v>
      </c>
      <c r="S59" s="10">
        <v>48.014000000000003</v>
      </c>
      <c r="T59" s="10">
        <v>34.015000000000001</v>
      </c>
      <c r="U59" s="10">
        <v>56.34</v>
      </c>
      <c r="V59" s="10">
        <v>38.366</v>
      </c>
      <c r="W59" s="10">
        <v>30.059000000000001</v>
      </c>
      <c r="X59" s="10">
        <v>60.667999999999999</v>
      </c>
      <c r="Y59" s="10">
        <v>38.573999999999998</v>
      </c>
      <c r="Z59" s="10">
        <v>72.837000000000003</v>
      </c>
      <c r="AA59" s="10">
        <v>66.953000000000003</v>
      </c>
      <c r="AB59" s="10">
        <v>44.774000000000001</v>
      </c>
      <c r="AC59" s="10">
        <v>41.005000000000003</v>
      </c>
      <c r="AD59" s="10">
        <v>37.408000000000001</v>
      </c>
      <c r="AE59" s="10">
        <v>35.457999999999998</v>
      </c>
      <c r="AF59" s="10">
        <v>61.959000000000003</v>
      </c>
      <c r="AG59" s="10">
        <v>63.423000000000002</v>
      </c>
      <c r="AH59" s="10">
        <v>46.764000000000003</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1">
        <v>46357</v>
      </c>
      <c r="B60" s="281">
        <v>31.62</v>
      </c>
      <c r="C60" s="271">
        <v>31.62</v>
      </c>
      <c r="D60" s="285">
        <v>31.62</v>
      </c>
      <c r="E60" s="11">
        <v>46.753</v>
      </c>
      <c r="F60" s="10">
        <v>46.11</v>
      </c>
      <c r="G60" s="10">
        <v>46.613999999999997</v>
      </c>
      <c r="H60" s="10">
        <v>39.426000000000002</v>
      </c>
      <c r="I60" s="10">
        <v>39.756</v>
      </c>
      <c r="J60" s="10">
        <v>29.581</v>
      </c>
      <c r="K60" s="10">
        <v>24.506</v>
      </c>
      <c r="L60" s="10">
        <v>25.314</v>
      </c>
      <c r="M60" s="10">
        <v>25.056999999999999</v>
      </c>
      <c r="N60" s="10">
        <v>34.625999999999998</v>
      </c>
      <c r="O60" s="10">
        <v>36.393999999999998</v>
      </c>
      <c r="P60" s="10">
        <v>35.531999999999996</v>
      </c>
      <c r="Q60" s="10">
        <v>27.006</v>
      </c>
      <c r="R60" s="10">
        <v>32.957000000000001</v>
      </c>
      <c r="S60" s="10">
        <v>38.798000000000002</v>
      </c>
      <c r="T60" s="10">
        <v>28.67</v>
      </c>
      <c r="U60" s="10">
        <v>46.14</v>
      </c>
      <c r="V60" s="10">
        <v>32.326000000000001</v>
      </c>
      <c r="W60" s="10">
        <v>23.922000000000001</v>
      </c>
      <c r="X60" s="10">
        <v>46.088000000000001</v>
      </c>
      <c r="Y60" s="10">
        <v>32.054000000000002</v>
      </c>
      <c r="Z60" s="10">
        <v>40.902000000000001</v>
      </c>
      <c r="AA60" s="10">
        <v>59.774999999999999</v>
      </c>
      <c r="AB60" s="10">
        <v>37.456000000000003</v>
      </c>
      <c r="AC60" s="10">
        <v>34.433999999999997</v>
      </c>
      <c r="AD60" s="10">
        <v>35.228000000000002</v>
      </c>
      <c r="AE60" s="10">
        <v>31.385999999999999</v>
      </c>
      <c r="AF60" s="10">
        <v>48.311</v>
      </c>
      <c r="AG60" s="10">
        <v>47.96</v>
      </c>
      <c r="AH60" s="10">
        <v>38.533999999999999</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1">
        <v>46388</v>
      </c>
      <c r="B61" s="281">
        <v>30.37</v>
      </c>
      <c r="C61" s="271">
        <v>30.37</v>
      </c>
      <c r="D61" s="285">
        <v>30.37</v>
      </c>
      <c r="E61" s="11">
        <v>36.930999999999997</v>
      </c>
      <c r="F61" s="10">
        <v>45.436</v>
      </c>
      <c r="G61" s="10">
        <v>40.212000000000003</v>
      </c>
      <c r="H61" s="10">
        <v>33.575000000000003</v>
      </c>
      <c r="I61" s="10">
        <v>34.906999999999996</v>
      </c>
      <c r="J61" s="10">
        <v>25.785</v>
      </c>
      <c r="K61" s="10">
        <v>20.321999999999999</v>
      </c>
      <c r="L61" s="10">
        <v>22.047999999999998</v>
      </c>
      <c r="M61" s="10">
        <v>22.295000000000002</v>
      </c>
      <c r="N61" s="10">
        <v>29.172000000000001</v>
      </c>
      <c r="O61" s="10">
        <v>35.679000000000002</v>
      </c>
      <c r="P61" s="10">
        <v>32.594999999999999</v>
      </c>
      <c r="Q61" s="10">
        <v>22.399000000000001</v>
      </c>
      <c r="R61" s="10">
        <v>30.126999999999999</v>
      </c>
      <c r="S61" s="10">
        <v>33.329000000000001</v>
      </c>
      <c r="T61" s="10">
        <v>25.914000000000001</v>
      </c>
      <c r="U61" s="10">
        <v>41.216999999999999</v>
      </c>
      <c r="V61" s="10">
        <v>27.379000000000001</v>
      </c>
      <c r="W61" s="10">
        <v>21.157</v>
      </c>
      <c r="X61" s="10">
        <v>41.658999999999999</v>
      </c>
      <c r="Y61" s="10">
        <v>28.356999999999999</v>
      </c>
      <c r="Z61" s="10">
        <v>32.976999999999997</v>
      </c>
      <c r="AA61" s="10">
        <v>50.853000000000002</v>
      </c>
      <c r="AB61" s="10">
        <v>32.761000000000003</v>
      </c>
      <c r="AC61" s="10">
        <v>29.823</v>
      </c>
      <c r="AD61" s="10">
        <v>38.579000000000001</v>
      </c>
      <c r="AE61" s="10">
        <v>28.63</v>
      </c>
      <c r="AF61" s="10">
        <v>42.883000000000003</v>
      </c>
      <c r="AG61" s="10">
        <v>41.393999999999998</v>
      </c>
      <c r="AH61" s="10">
        <v>33.332999999999998</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1">
        <v>46419</v>
      </c>
      <c r="B62" s="281">
        <v>27.64</v>
      </c>
      <c r="C62" s="271">
        <v>27.64</v>
      </c>
      <c r="D62" s="285">
        <v>27.64</v>
      </c>
      <c r="E62" s="11">
        <v>39.82</v>
      </c>
      <c r="F62" s="10">
        <v>36.631</v>
      </c>
      <c r="G62" s="10">
        <v>33.567999999999998</v>
      </c>
      <c r="H62" s="10">
        <v>30.251999999999999</v>
      </c>
      <c r="I62" s="10">
        <v>33.637999999999998</v>
      </c>
      <c r="J62" s="10">
        <v>22.478999999999999</v>
      </c>
      <c r="K62" s="10">
        <v>17.725000000000001</v>
      </c>
      <c r="L62" s="10">
        <v>27.640999999999998</v>
      </c>
      <c r="M62" s="10">
        <v>20.614000000000001</v>
      </c>
      <c r="N62" s="10">
        <v>25.687000000000001</v>
      </c>
      <c r="O62" s="10">
        <v>29.849</v>
      </c>
      <c r="P62" s="10">
        <v>29.826000000000001</v>
      </c>
      <c r="Q62" s="10">
        <v>19.055</v>
      </c>
      <c r="R62" s="10">
        <v>28.111999999999998</v>
      </c>
      <c r="S62" s="10">
        <v>28.004000000000001</v>
      </c>
      <c r="T62" s="10">
        <v>24.29</v>
      </c>
      <c r="U62" s="10">
        <v>36.877000000000002</v>
      </c>
      <c r="V62" s="10">
        <v>23.922000000000001</v>
      </c>
      <c r="W62" s="10">
        <v>25.393999999999998</v>
      </c>
      <c r="X62" s="10">
        <v>43.777000000000001</v>
      </c>
      <c r="Y62" s="10">
        <v>33.024999999999999</v>
      </c>
      <c r="Z62" s="10">
        <v>44.103000000000002</v>
      </c>
      <c r="AA62" s="10">
        <v>44.35</v>
      </c>
      <c r="AB62" s="10">
        <v>30.934000000000001</v>
      </c>
      <c r="AC62" s="10">
        <v>26.254999999999999</v>
      </c>
      <c r="AD62" s="10">
        <v>32.549999999999997</v>
      </c>
      <c r="AE62" s="10">
        <v>28.181000000000001</v>
      </c>
      <c r="AF62" s="10">
        <v>37.036000000000001</v>
      </c>
      <c r="AG62" s="10">
        <v>34.968000000000004</v>
      </c>
      <c r="AH62" s="10">
        <v>28.826000000000001</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1">
        <v>46447</v>
      </c>
      <c r="B63" s="281">
        <v>50.18</v>
      </c>
      <c r="C63" s="271">
        <v>50.18</v>
      </c>
      <c r="D63" s="285">
        <v>50.18</v>
      </c>
      <c r="E63" s="11">
        <v>56.127000000000002</v>
      </c>
      <c r="F63" s="10">
        <v>61.087000000000003</v>
      </c>
      <c r="G63" s="10">
        <v>52.676000000000002</v>
      </c>
      <c r="H63" s="10">
        <v>47.585999999999999</v>
      </c>
      <c r="I63" s="10">
        <v>43.563000000000002</v>
      </c>
      <c r="J63" s="10">
        <v>36.194000000000003</v>
      </c>
      <c r="K63" s="10">
        <v>26.585000000000001</v>
      </c>
      <c r="L63" s="10">
        <v>36.125</v>
      </c>
      <c r="M63" s="10">
        <v>50.484000000000002</v>
      </c>
      <c r="N63" s="10">
        <v>47.063000000000002</v>
      </c>
      <c r="O63" s="10">
        <v>38.619999999999997</v>
      </c>
      <c r="P63" s="10">
        <v>64.903999999999996</v>
      </c>
      <c r="Q63" s="10">
        <v>27.207000000000001</v>
      </c>
      <c r="R63" s="10">
        <v>47.692</v>
      </c>
      <c r="S63" s="10">
        <v>38.197000000000003</v>
      </c>
      <c r="T63" s="10">
        <v>32.218000000000004</v>
      </c>
      <c r="U63" s="10">
        <v>64.603999999999999</v>
      </c>
      <c r="V63" s="10">
        <v>38.441000000000003</v>
      </c>
      <c r="W63" s="10">
        <v>38.86</v>
      </c>
      <c r="X63" s="10">
        <v>73.382000000000005</v>
      </c>
      <c r="Y63" s="10">
        <v>52.597000000000001</v>
      </c>
      <c r="Z63" s="10">
        <v>125.495</v>
      </c>
      <c r="AA63" s="10">
        <v>51.673999999999999</v>
      </c>
      <c r="AB63" s="10">
        <v>45.343000000000004</v>
      </c>
      <c r="AC63" s="10">
        <v>43.933999999999997</v>
      </c>
      <c r="AD63" s="10">
        <v>47.914000000000001</v>
      </c>
      <c r="AE63" s="10">
        <v>45.37</v>
      </c>
      <c r="AF63" s="10">
        <v>51.082000000000001</v>
      </c>
      <c r="AG63" s="10">
        <v>44.188000000000002</v>
      </c>
      <c r="AH63" s="10">
        <v>37.057000000000002</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1">
        <v>46478</v>
      </c>
      <c r="B64" s="281">
        <v>76.98</v>
      </c>
      <c r="C64" s="271">
        <v>76.98</v>
      </c>
      <c r="D64" s="276">
        <v>76.98</v>
      </c>
      <c r="E64" s="11">
        <v>111.86499999999999</v>
      </c>
      <c r="F64" s="10">
        <v>89.876000000000005</v>
      </c>
      <c r="G64" s="10">
        <v>84.096999999999994</v>
      </c>
      <c r="H64" s="10">
        <v>62.426000000000002</v>
      </c>
      <c r="I64" s="10">
        <v>80.531999999999996</v>
      </c>
      <c r="J64" s="10">
        <v>46.872999999999998</v>
      </c>
      <c r="K64" s="10">
        <v>55.887999999999998</v>
      </c>
      <c r="L64" s="10">
        <v>59.56</v>
      </c>
      <c r="M64" s="10">
        <v>105.645</v>
      </c>
      <c r="N64" s="10">
        <v>71.123000000000005</v>
      </c>
      <c r="O64" s="10">
        <v>96.620999999999995</v>
      </c>
      <c r="P64" s="10">
        <v>68.772999999999996</v>
      </c>
      <c r="Q64" s="10">
        <v>32.570999999999998</v>
      </c>
      <c r="R64" s="10">
        <v>76.935000000000002</v>
      </c>
      <c r="S64" s="10">
        <v>52.021999999999998</v>
      </c>
      <c r="T64" s="10">
        <v>55.515000000000001</v>
      </c>
      <c r="U64" s="10">
        <v>130.477</v>
      </c>
      <c r="V64" s="10">
        <v>45.573</v>
      </c>
      <c r="W64" s="10">
        <v>68.510000000000005</v>
      </c>
      <c r="X64" s="10">
        <v>81.781999999999996</v>
      </c>
      <c r="Y64" s="10">
        <v>82.558999999999997</v>
      </c>
      <c r="Z64" s="10">
        <v>246.226</v>
      </c>
      <c r="AA64" s="10">
        <v>83.817999999999998</v>
      </c>
      <c r="AB64" s="10">
        <v>96.968000000000004</v>
      </c>
      <c r="AC64" s="10">
        <v>62.741999999999997</v>
      </c>
      <c r="AD64" s="10">
        <v>54.52</v>
      </c>
      <c r="AE64" s="10">
        <v>53.098999999999997</v>
      </c>
      <c r="AF64" s="10">
        <v>59.2</v>
      </c>
      <c r="AG64" s="10">
        <v>57.813000000000002</v>
      </c>
      <c r="AH64" s="10">
        <v>57.813000000000002</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1">
        <v>46508</v>
      </c>
      <c r="B65" s="281">
        <v>167.22</v>
      </c>
      <c r="C65" s="271">
        <v>167.22</v>
      </c>
      <c r="D65" s="276">
        <v>167.22</v>
      </c>
      <c r="E65" s="11">
        <v>153.62799999999999</v>
      </c>
      <c r="F65" s="10">
        <v>338.55</v>
      </c>
      <c r="G65" s="10">
        <v>160.614</v>
      </c>
      <c r="H65" s="10">
        <v>162.91499999999999</v>
      </c>
      <c r="I65" s="10">
        <v>171.20699999999999</v>
      </c>
      <c r="J65" s="10">
        <v>102.64100000000001</v>
      </c>
      <c r="K65" s="10">
        <v>49.777000000000001</v>
      </c>
      <c r="L65" s="10">
        <v>57.991</v>
      </c>
      <c r="M65" s="10">
        <v>100.31399999999999</v>
      </c>
      <c r="N65" s="10">
        <v>135.42400000000001</v>
      </c>
      <c r="O65" s="10">
        <v>232.09200000000001</v>
      </c>
      <c r="P65" s="10">
        <v>170.202</v>
      </c>
      <c r="Q65" s="10">
        <v>106.477</v>
      </c>
      <c r="R65" s="10">
        <v>135.02799999999999</v>
      </c>
      <c r="S65" s="10">
        <v>26.91</v>
      </c>
      <c r="T65" s="10">
        <v>138.393</v>
      </c>
      <c r="U65" s="10">
        <v>178.57300000000001</v>
      </c>
      <c r="V65" s="10">
        <v>70.590999999999994</v>
      </c>
      <c r="W65" s="10">
        <v>170.03200000000001</v>
      </c>
      <c r="X65" s="10">
        <v>182.95699999999999</v>
      </c>
      <c r="Y65" s="10">
        <v>126.423</v>
      </c>
      <c r="Z65" s="10">
        <v>366.38099999999997</v>
      </c>
      <c r="AA65" s="10">
        <v>272.18099999999998</v>
      </c>
      <c r="AB65" s="10">
        <v>85.847999999999999</v>
      </c>
      <c r="AC65" s="10">
        <v>124.62</v>
      </c>
      <c r="AD65" s="10">
        <v>93.022999999999996</v>
      </c>
      <c r="AE65" s="10">
        <v>199.374</v>
      </c>
      <c r="AF65" s="10">
        <v>136.91399999999999</v>
      </c>
      <c r="AG65" s="10">
        <v>168.72900000000001</v>
      </c>
      <c r="AH65" s="10">
        <v>168.72900000000001</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1">
        <v>46539</v>
      </c>
      <c r="B66" s="281">
        <v>302.7</v>
      </c>
      <c r="C66" s="271">
        <v>302.7</v>
      </c>
      <c r="D66" s="276">
        <v>302.7</v>
      </c>
      <c r="E66" s="11">
        <v>580.279</v>
      </c>
      <c r="F66" s="10">
        <v>711.22299999999996</v>
      </c>
      <c r="G66" s="10">
        <v>309.69099999999997</v>
      </c>
      <c r="H66" s="10">
        <v>533.92899999999997</v>
      </c>
      <c r="I66" s="10">
        <v>219.363</v>
      </c>
      <c r="J66" s="10">
        <v>120.53700000000001</v>
      </c>
      <c r="K66" s="10">
        <v>187.602</v>
      </c>
      <c r="L66" s="10">
        <v>218.078</v>
      </c>
      <c r="M66" s="10">
        <v>243.268</v>
      </c>
      <c r="N66" s="10">
        <v>359.51</v>
      </c>
      <c r="O66" s="10">
        <v>279.90100000000001</v>
      </c>
      <c r="P66" s="10">
        <v>68.459999999999994</v>
      </c>
      <c r="Q66" s="10">
        <v>270.327</v>
      </c>
      <c r="R66" s="10">
        <v>445.63400000000001</v>
      </c>
      <c r="S66" s="10">
        <v>200.03399999999999</v>
      </c>
      <c r="T66" s="10">
        <v>374.36599999999999</v>
      </c>
      <c r="U66" s="10">
        <v>207.99799999999999</v>
      </c>
      <c r="V66" s="10">
        <v>95.802999999999997</v>
      </c>
      <c r="W66" s="10">
        <v>444.67</v>
      </c>
      <c r="X66" s="10">
        <v>296.47399999999999</v>
      </c>
      <c r="Y66" s="10">
        <v>276.71100000000001</v>
      </c>
      <c r="Z66" s="10">
        <v>709.54100000000005</v>
      </c>
      <c r="AA66" s="10">
        <v>455.65199999999999</v>
      </c>
      <c r="AB66" s="10">
        <v>259.78199999999998</v>
      </c>
      <c r="AC66" s="10">
        <v>341.73399999999998</v>
      </c>
      <c r="AD66" s="10">
        <v>162.191</v>
      </c>
      <c r="AE66" s="10">
        <v>433.42099999999999</v>
      </c>
      <c r="AF66" s="10">
        <v>553.88800000000003</v>
      </c>
      <c r="AG66" s="10">
        <v>387.10300000000001</v>
      </c>
      <c r="AH66" s="10">
        <v>387.10300000000001</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1">
        <v>46569</v>
      </c>
      <c r="B67" s="281">
        <v>146.94</v>
      </c>
      <c r="C67" s="271">
        <v>146.94</v>
      </c>
      <c r="D67" s="276">
        <v>146.94</v>
      </c>
      <c r="E67" s="11">
        <v>285.54399999999998</v>
      </c>
      <c r="F67" s="10">
        <v>314.95100000000002</v>
      </c>
      <c r="G67" s="10">
        <v>355.77600000000001</v>
      </c>
      <c r="H67" s="10">
        <v>334.86599999999999</v>
      </c>
      <c r="I67" s="10">
        <v>66.069999999999993</v>
      </c>
      <c r="J67" s="10">
        <v>31.797999999999998</v>
      </c>
      <c r="K67" s="10">
        <v>80.055000000000007</v>
      </c>
      <c r="L67" s="10">
        <v>77.432000000000002</v>
      </c>
      <c r="M67" s="10">
        <v>168.17400000000001</v>
      </c>
      <c r="N67" s="10">
        <v>258.41199999999998</v>
      </c>
      <c r="O67" s="10">
        <v>78.989000000000004</v>
      </c>
      <c r="P67" s="10">
        <v>12.45</v>
      </c>
      <c r="Q67" s="10">
        <v>193.39400000000001</v>
      </c>
      <c r="R67" s="10">
        <v>347.97500000000002</v>
      </c>
      <c r="S67" s="10">
        <v>179.767</v>
      </c>
      <c r="T67" s="10">
        <v>619.70600000000002</v>
      </c>
      <c r="U67" s="10">
        <v>73.284000000000006</v>
      </c>
      <c r="V67" s="10">
        <v>37.347000000000001</v>
      </c>
      <c r="W67" s="10">
        <v>288.89999999999998</v>
      </c>
      <c r="X67" s="10">
        <v>138.84299999999999</v>
      </c>
      <c r="Y67" s="10">
        <v>90.784000000000006</v>
      </c>
      <c r="Z67" s="10">
        <v>359.92099999999999</v>
      </c>
      <c r="AA67" s="10">
        <v>198.298</v>
      </c>
      <c r="AB67" s="10">
        <v>219.703</v>
      </c>
      <c r="AC67" s="10">
        <v>169.255</v>
      </c>
      <c r="AD67" s="10">
        <v>67.305000000000007</v>
      </c>
      <c r="AE67" s="10">
        <v>460.86200000000002</v>
      </c>
      <c r="AF67" s="10">
        <v>411.55500000000001</v>
      </c>
      <c r="AG67" s="10">
        <v>240.40799999999999</v>
      </c>
      <c r="AH67" s="10">
        <v>240.40799999999999</v>
      </c>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1">
        <v>46600</v>
      </c>
      <c r="B68" s="281">
        <v>58.48</v>
      </c>
      <c r="C68" s="271">
        <v>58.48</v>
      </c>
      <c r="D68" s="276">
        <v>58.48</v>
      </c>
      <c r="E68" s="11">
        <v>91.016000000000005</v>
      </c>
      <c r="F68" s="10">
        <v>151.809</v>
      </c>
      <c r="G68" s="10">
        <v>120.879</v>
      </c>
      <c r="H68" s="10">
        <v>116.712</v>
      </c>
      <c r="I68" s="10">
        <v>38.31</v>
      </c>
      <c r="J68" s="10">
        <v>21.416</v>
      </c>
      <c r="K68" s="10">
        <v>34.223999999999997</v>
      </c>
      <c r="L68" s="10">
        <v>34.784999999999997</v>
      </c>
      <c r="M68" s="10">
        <v>66.707999999999998</v>
      </c>
      <c r="N68" s="10">
        <v>83.921999999999997</v>
      </c>
      <c r="O68" s="10">
        <v>45.886000000000003</v>
      </c>
      <c r="P68" s="10">
        <v>28.72</v>
      </c>
      <c r="Q68" s="10">
        <v>61.668999999999997</v>
      </c>
      <c r="R68" s="10">
        <v>108.596</v>
      </c>
      <c r="S68" s="10">
        <v>59.603000000000002</v>
      </c>
      <c r="T68" s="10">
        <v>183.67599999999999</v>
      </c>
      <c r="U68" s="10">
        <v>38.628</v>
      </c>
      <c r="V68" s="10">
        <v>24.306999999999999</v>
      </c>
      <c r="W68" s="10">
        <v>98.013000000000005</v>
      </c>
      <c r="X68" s="10">
        <v>53.783000000000001</v>
      </c>
      <c r="Y68" s="10">
        <v>43.872</v>
      </c>
      <c r="Z68" s="10">
        <v>116.944</v>
      </c>
      <c r="AA68" s="10">
        <v>72.173000000000002</v>
      </c>
      <c r="AB68" s="10">
        <v>81.81</v>
      </c>
      <c r="AC68" s="10">
        <v>60.13</v>
      </c>
      <c r="AD68" s="10">
        <v>32.387999999999998</v>
      </c>
      <c r="AE68" s="10">
        <v>179.61600000000001</v>
      </c>
      <c r="AF68" s="10">
        <v>164.83600000000001</v>
      </c>
      <c r="AG68" s="10">
        <v>87.9</v>
      </c>
      <c r="AH68" s="10">
        <v>87.9</v>
      </c>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1">
        <v>46631</v>
      </c>
      <c r="B69" s="281">
        <v>38.39</v>
      </c>
      <c r="C69" s="271">
        <v>38.39</v>
      </c>
      <c r="D69" s="276">
        <v>38.39</v>
      </c>
      <c r="E69" s="11">
        <v>55.023000000000003</v>
      </c>
      <c r="F69" s="10">
        <v>95.766000000000005</v>
      </c>
      <c r="G69" s="10">
        <v>57.466999999999999</v>
      </c>
      <c r="H69" s="10">
        <v>79.006</v>
      </c>
      <c r="I69" s="10">
        <v>43.030999999999999</v>
      </c>
      <c r="J69" s="10">
        <v>20.433</v>
      </c>
      <c r="K69" s="10">
        <v>34.652000000000001</v>
      </c>
      <c r="L69" s="10">
        <v>34.517000000000003</v>
      </c>
      <c r="M69" s="10">
        <v>53.933</v>
      </c>
      <c r="N69" s="10">
        <v>47.25</v>
      </c>
      <c r="O69" s="10">
        <v>37.218000000000004</v>
      </c>
      <c r="P69" s="10">
        <v>26.728999999999999</v>
      </c>
      <c r="Q69" s="10">
        <v>46.232999999999997</v>
      </c>
      <c r="R69" s="10">
        <v>52.454000000000001</v>
      </c>
      <c r="S69" s="10">
        <v>39.472999999999999</v>
      </c>
      <c r="T69" s="10">
        <v>79.828999999999994</v>
      </c>
      <c r="U69" s="10">
        <v>30.704999999999998</v>
      </c>
      <c r="V69" s="10">
        <v>30.718</v>
      </c>
      <c r="W69" s="10">
        <v>66.787999999999997</v>
      </c>
      <c r="X69" s="10">
        <v>40.781999999999996</v>
      </c>
      <c r="Y69" s="10">
        <v>39.158999999999999</v>
      </c>
      <c r="Z69" s="10">
        <v>80.262</v>
      </c>
      <c r="AA69" s="10">
        <v>45.749000000000002</v>
      </c>
      <c r="AB69" s="10">
        <v>55.390999999999998</v>
      </c>
      <c r="AC69" s="10">
        <v>39.674999999999997</v>
      </c>
      <c r="AD69" s="10">
        <v>23.395</v>
      </c>
      <c r="AE69" s="10">
        <v>93.585999999999999</v>
      </c>
      <c r="AF69" s="10">
        <v>85.337999999999994</v>
      </c>
      <c r="AG69" s="10">
        <v>65.296999999999997</v>
      </c>
      <c r="AH69" s="10">
        <v>65.296999999999997</v>
      </c>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1"/>
      <c r="B70" s="281"/>
      <c r="C70" s="271"/>
      <c r="D70" s="276"/>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1"/>
      <c r="B71" s="281"/>
      <c r="C71" s="271"/>
      <c r="D71" s="276"/>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1"/>
      <c r="B72" s="281"/>
      <c r="C72" s="271"/>
      <c r="D72" s="276"/>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1"/>
      <c r="B73" s="281"/>
      <c r="C73" s="271"/>
      <c r="D73" s="276"/>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26"/>
      <c r="AJ73" s="126"/>
      <c r="AK73" s="126"/>
      <c r="AL73" s="126"/>
      <c r="AM73" s="126"/>
      <c r="AN73" s="126"/>
      <c r="AO73" s="126"/>
      <c r="AP73" s="126"/>
      <c r="AQ73" s="126"/>
      <c r="AR73" s="126"/>
      <c r="AS73" s="126"/>
      <c r="AT73" s="126"/>
      <c r="AU73" s="126"/>
      <c r="AV73" s="126"/>
      <c r="AW73" s="126"/>
      <c r="AX73" s="126"/>
      <c r="AY73" s="126"/>
    </row>
    <row r="74" spans="1:1005" ht="15" x14ac:dyDescent="0.25">
      <c r="A74" s="141"/>
      <c r="B74" s="281"/>
      <c r="C74" s="271"/>
      <c r="D74" s="276"/>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26"/>
      <c r="AJ74" s="126"/>
      <c r="AK74" s="126"/>
      <c r="AL74" s="126"/>
      <c r="AM74" s="126"/>
      <c r="AN74" s="126"/>
      <c r="AO74" s="126"/>
      <c r="AP74" s="126"/>
      <c r="AQ74" s="126"/>
      <c r="AR74" s="126"/>
      <c r="AS74" s="126"/>
      <c r="AT74" s="126"/>
      <c r="AU74" s="126"/>
      <c r="AV74" s="126"/>
      <c r="AW74" s="126"/>
      <c r="AX74" s="126"/>
      <c r="AY74" s="126"/>
    </row>
    <row r="75" spans="1:1005" ht="15" x14ac:dyDescent="0.25">
      <c r="A75" s="141"/>
      <c r="B75" s="281"/>
      <c r="C75" s="271"/>
      <c r="D75" s="276"/>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26"/>
      <c r="AJ75" s="126"/>
      <c r="AK75" s="126"/>
      <c r="AL75" s="126"/>
      <c r="AM75" s="126"/>
      <c r="AN75" s="126"/>
      <c r="AO75" s="126"/>
      <c r="AP75" s="126"/>
      <c r="AQ75" s="126"/>
      <c r="AR75" s="126"/>
      <c r="AS75" s="126"/>
      <c r="AT75" s="126"/>
      <c r="AU75" s="126"/>
      <c r="AV75" s="126"/>
      <c r="AW75" s="126"/>
      <c r="AX75" s="126"/>
      <c r="AY75" s="126"/>
    </row>
    <row r="76" spans="1:1005" ht="15" x14ac:dyDescent="0.25">
      <c r="A76" s="141"/>
      <c r="B76" s="281"/>
      <c r="C76" s="271"/>
      <c r="D76" s="276"/>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26"/>
      <c r="AJ76" s="126"/>
      <c r="AK76" s="126"/>
      <c r="AL76" s="126"/>
      <c r="AM76" s="126"/>
      <c r="AN76" s="126"/>
      <c r="AO76" s="126"/>
      <c r="AP76" s="126"/>
      <c r="AQ76" s="126"/>
      <c r="AR76" s="126"/>
      <c r="AS76" s="126"/>
      <c r="AT76" s="126"/>
      <c r="AU76" s="126"/>
      <c r="AV76" s="126"/>
      <c r="AW76" s="126"/>
      <c r="AX76" s="126"/>
      <c r="AY76" s="126"/>
    </row>
    <row r="77" spans="1:1005" ht="15" x14ac:dyDescent="0.25">
      <c r="A77" s="141"/>
      <c r="B77" s="281"/>
      <c r="C77" s="271"/>
      <c r="D77" s="276"/>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26"/>
      <c r="AJ77" s="126"/>
      <c r="AK77" s="126"/>
      <c r="AL77" s="126"/>
      <c r="AM77" s="126"/>
      <c r="AN77" s="126"/>
      <c r="AO77" s="126"/>
      <c r="AP77" s="126"/>
      <c r="AQ77" s="126"/>
      <c r="AR77" s="126"/>
      <c r="AS77" s="126"/>
      <c r="AT77" s="126"/>
      <c r="AU77" s="126"/>
      <c r="AV77" s="126"/>
      <c r="AW77" s="126"/>
      <c r="AX77" s="126"/>
      <c r="AY77" s="126"/>
    </row>
    <row r="78" spans="1:1005" ht="15" x14ac:dyDescent="0.25">
      <c r="A78" s="141"/>
      <c r="B78" s="281"/>
      <c r="C78" s="271"/>
      <c r="D78" s="276"/>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26"/>
      <c r="AJ78" s="126"/>
      <c r="AK78" s="126"/>
      <c r="AL78" s="126"/>
      <c r="AM78" s="126"/>
      <c r="AN78" s="126"/>
      <c r="AO78" s="126"/>
      <c r="AP78" s="126"/>
      <c r="AQ78" s="126"/>
      <c r="AR78" s="126"/>
      <c r="AS78" s="126"/>
      <c r="AT78" s="126"/>
      <c r="AU78" s="126"/>
      <c r="AV78" s="126"/>
      <c r="AW78" s="126"/>
      <c r="AX78" s="126"/>
      <c r="AY78" s="126"/>
    </row>
    <row r="79" spans="1:1005" ht="15" x14ac:dyDescent="0.25">
      <c r="A79" s="141"/>
      <c r="B79" s="281"/>
      <c r="C79" s="271"/>
      <c r="D79" s="276"/>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26"/>
      <c r="AJ79" s="126"/>
      <c r="AK79" s="126"/>
      <c r="AL79" s="126"/>
      <c r="AM79" s="126"/>
      <c r="AN79" s="126"/>
      <c r="AO79" s="126"/>
      <c r="AP79" s="126"/>
      <c r="AQ79" s="126"/>
      <c r="AR79" s="126"/>
      <c r="AS79" s="126"/>
      <c r="AT79" s="126"/>
      <c r="AU79" s="126"/>
      <c r="AV79" s="126"/>
      <c r="AW79" s="126"/>
      <c r="AX79" s="126"/>
      <c r="AY79" s="126"/>
    </row>
    <row r="80" spans="1:1005" ht="15" x14ac:dyDescent="0.25">
      <c r="A80" s="141"/>
      <c r="B80" s="281"/>
      <c r="C80" s="271"/>
      <c r="D80" s="276"/>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1"/>
      <c r="B81" s="289"/>
      <c r="C81" s="261"/>
      <c r="D81" s="27"/>
    </row>
    <row r="82" spans="1:4" ht="12.75" customHeight="1" x14ac:dyDescent="0.25">
      <c r="A82" s="141"/>
      <c r="B82" s="289"/>
      <c r="C82" s="261"/>
      <c r="D82" s="27"/>
    </row>
    <row r="83" spans="1:4" ht="12.75" customHeight="1" x14ac:dyDescent="0.25">
      <c r="A83" s="141"/>
      <c r="B83" s="289"/>
      <c r="C83" s="261"/>
      <c r="D83" s="27"/>
    </row>
    <row r="84" spans="1:4" ht="12.75" customHeight="1" x14ac:dyDescent="0.25">
      <c r="A84" s="141"/>
      <c r="B84" s="289"/>
      <c r="C84" s="261"/>
      <c r="D84" s="27"/>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4"/>
  <sheetViews>
    <sheetView workbookViewId="0">
      <selection activeCell="D4" sqref="D4"/>
    </sheetView>
  </sheetViews>
  <sheetFormatPr defaultColWidth="18.7109375" defaultRowHeight="12.75" customHeight="1" x14ac:dyDescent="0.25"/>
  <cols>
    <col min="1" max="1" width="7.5703125" style="162" customWidth="1"/>
    <col min="2" max="2" width="7.85546875" style="282" customWidth="1"/>
    <col min="3" max="3" width="8.140625" style="282" customWidth="1"/>
    <col min="4" max="4" width="7.5703125" style="282" customWidth="1"/>
    <col min="5" max="6" width="9" style="2" customWidth="1"/>
    <col min="7" max="30" width="9" style="2" bestFit="1" customWidth="1"/>
    <col min="31" max="31" width="8.42578125" style="37" customWidth="1"/>
    <col min="32" max="54" width="8.85546875" style="2" customWidth="1"/>
    <col min="55" max="16384" width="18.7109375" style="2"/>
  </cols>
  <sheetData>
    <row r="1" spans="1:51" s="167" customFormat="1" ht="15" x14ac:dyDescent="0.25">
      <c r="A1" s="18"/>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162"/>
      <c r="AJ1" s="162"/>
      <c r="AK1" s="162"/>
      <c r="AL1" s="162"/>
      <c r="AM1" s="162"/>
    </row>
    <row r="2" spans="1:51" s="162" customFormat="1" ht="15" x14ac:dyDescent="0.25">
      <c r="A2" s="18"/>
      <c r="B2" s="152" t="s">
        <v>45</v>
      </c>
      <c r="C2" s="152" t="s">
        <v>46</v>
      </c>
      <c r="D2" s="152" t="s">
        <v>47</v>
      </c>
      <c r="E2" s="152">
        <v>1991</v>
      </c>
      <c r="F2" s="152">
        <v>1992</v>
      </c>
      <c r="G2" s="152">
        <v>1993</v>
      </c>
      <c r="H2" s="152">
        <v>1994</v>
      </c>
      <c r="I2" s="152">
        <v>1995</v>
      </c>
      <c r="J2" s="152">
        <v>1996</v>
      </c>
      <c r="K2" s="152">
        <v>1997</v>
      </c>
      <c r="L2" s="152">
        <v>1998</v>
      </c>
      <c r="M2" s="152">
        <v>1999</v>
      </c>
      <c r="N2" s="152">
        <v>2000</v>
      </c>
      <c r="O2" s="152">
        <v>2001</v>
      </c>
      <c r="P2" s="152">
        <v>2002</v>
      </c>
      <c r="Q2" s="152">
        <v>2003</v>
      </c>
      <c r="R2" s="152">
        <v>2004</v>
      </c>
      <c r="S2" s="152">
        <v>2005</v>
      </c>
      <c r="T2" s="152">
        <v>2006</v>
      </c>
      <c r="U2" s="152">
        <v>2007</v>
      </c>
      <c r="V2" s="152">
        <v>2008</v>
      </c>
      <c r="W2" s="152">
        <v>2009</v>
      </c>
      <c r="X2" s="152">
        <v>2010</v>
      </c>
      <c r="Y2" s="152">
        <v>2011</v>
      </c>
      <c r="Z2" s="152">
        <v>2012</v>
      </c>
      <c r="AA2" s="152">
        <v>2013</v>
      </c>
      <c r="AB2" s="152">
        <v>2014</v>
      </c>
      <c r="AC2" s="152">
        <v>2015</v>
      </c>
      <c r="AD2" s="152">
        <v>2016</v>
      </c>
      <c r="AE2" s="174">
        <v>2017</v>
      </c>
      <c r="AF2" s="152">
        <v>2018</v>
      </c>
      <c r="AG2" s="152">
        <v>2019</v>
      </c>
      <c r="AH2" s="152">
        <v>2020</v>
      </c>
    </row>
    <row r="3" spans="1:51" s="162" customFormat="1" ht="15" x14ac:dyDescent="0.25">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row>
    <row r="4" spans="1:51" ht="15" x14ac:dyDescent="0.25">
      <c r="A4" s="142">
        <v>44652</v>
      </c>
      <c r="B4" s="277">
        <v>464.66</v>
      </c>
      <c r="C4" s="278">
        <v>974.28</v>
      </c>
      <c r="D4" s="273">
        <v>600</v>
      </c>
      <c r="E4" s="108">
        <v>500.697</v>
      </c>
      <c r="F4" s="108">
        <v>751.21799999999996</v>
      </c>
      <c r="G4" s="108">
        <v>440.202</v>
      </c>
      <c r="H4" s="109">
        <v>821.13499999999999</v>
      </c>
      <c r="I4" s="109">
        <v>469.91899999999998</v>
      </c>
      <c r="J4" s="109">
        <v>614.67200000000003</v>
      </c>
      <c r="K4" s="109">
        <v>562.72699999999998</v>
      </c>
      <c r="L4" s="109">
        <v>440.77600000000001</v>
      </c>
      <c r="M4" s="109">
        <v>550.41200000000003</v>
      </c>
      <c r="N4" s="109">
        <v>685.15</v>
      </c>
      <c r="O4" s="109">
        <v>691.29399999999998</v>
      </c>
      <c r="P4" s="109">
        <v>733.16700000000003</v>
      </c>
      <c r="Q4" s="109">
        <v>596.01599999999996</v>
      </c>
      <c r="R4" s="109">
        <v>941.62699999999995</v>
      </c>
      <c r="S4" s="109">
        <v>603.98299999999995</v>
      </c>
      <c r="T4" s="109">
        <v>792.04300000000001</v>
      </c>
      <c r="U4" s="109">
        <v>610.00699999999995</v>
      </c>
      <c r="V4" s="109">
        <v>401.88400000000001</v>
      </c>
      <c r="W4" s="109">
        <v>566.44299999999998</v>
      </c>
      <c r="X4" s="109">
        <v>584.89300000000003</v>
      </c>
      <c r="Y4" s="109">
        <v>630.26099999999997</v>
      </c>
      <c r="Z4" s="109">
        <v>754.52200000000005</v>
      </c>
      <c r="AA4" s="109">
        <v>499.52600000000001</v>
      </c>
      <c r="AB4" s="109">
        <v>542.23800000000006</v>
      </c>
      <c r="AC4" s="109">
        <v>479.00700000000001</v>
      </c>
      <c r="AD4" s="109">
        <v>639.88199999999995</v>
      </c>
      <c r="AE4" s="109">
        <v>629.01</v>
      </c>
      <c r="AF4" s="109">
        <v>623.20899999999995</v>
      </c>
      <c r="AG4" s="109">
        <v>590.05899999999997</v>
      </c>
      <c r="AH4" s="110">
        <v>475.899</v>
      </c>
      <c r="AI4" s="130"/>
      <c r="AJ4" s="130"/>
      <c r="AK4" s="130"/>
      <c r="AL4" s="130"/>
      <c r="AM4" s="130"/>
      <c r="AN4" s="130"/>
      <c r="AO4" s="130"/>
      <c r="AP4" s="130"/>
      <c r="AQ4" s="130"/>
      <c r="AR4" s="130"/>
      <c r="AS4" s="130"/>
      <c r="AT4" s="130"/>
      <c r="AU4" s="130"/>
      <c r="AV4" s="130"/>
      <c r="AW4" s="130"/>
      <c r="AX4" s="130"/>
      <c r="AY4" s="130"/>
    </row>
    <row r="5" spans="1:51" ht="15" x14ac:dyDescent="0.25">
      <c r="A5" s="142">
        <v>44682</v>
      </c>
      <c r="B5" s="279">
        <v>1051</v>
      </c>
      <c r="C5" s="269">
        <v>2203.6999999999998</v>
      </c>
      <c r="D5" s="274">
        <v>1500</v>
      </c>
      <c r="E5" s="108">
        <v>873.22799999999995</v>
      </c>
      <c r="F5" s="108">
        <v>1921.2539999999999</v>
      </c>
      <c r="G5" s="108">
        <v>1511.202</v>
      </c>
      <c r="H5" s="109">
        <v>1909.6659999999999</v>
      </c>
      <c r="I5" s="109">
        <v>1422.2639999999999</v>
      </c>
      <c r="J5" s="109">
        <v>1619.0239999999999</v>
      </c>
      <c r="K5" s="109">
        <v>1820.008</v>
      </c>
      <c r="L5" s="109">
        <v>1270.059</v>
      </c>
      <c r="M5" s="109">
        <v>1830.1579999999999</v>
      </c>
      <c r="N5" s="109">
        <v>1792.962</v>
      </c>
      <c r="O5" s="109">
        <v>2322.5129999999999</v>
      </c>
      <c r="P5" s="109">
        <v>879.76900000000001</v>
      </c>
      <c r="Q5" s="109">
        <v>1449.5930000000001</v>
      </c>
      <c r="R5" s="109">
        <v>1879.298</v>
      </c>
      <c r="S5" s="109">
        <v>1499.867</v>
      </c>
      <c r="T5" s="109">
        <v>1490.05</v>
      </c>
      <c r="U5" s="109">
        <v>1844.547</v>
      </c>
      <c r="V5" s="109">
        <v>890.39400000000001</v>
      </c>
      <c r="W5" s="109">
        <v>1969.376</v>
      </c>
      <c r="X5" s="109">
        <v>872.80499999999995</v>
      </c>
      <c r="Y5" s="109">
        <v>1222.3810000000001</v>
      </c>
      <c r="Z5" s="109">
        <v>1565.451</v>
      </c>
      <c r="AA5" s="109">
        <v>1500.134</v>
      </c>
      <c r="AB5" s="109">
        <v>1109.241</v>
      </c>
      <c r="AC5" s="109">
        <v>1478.511</v>
      </c>
      <c r="AD5" s="109">
        <v>1824.1869999999999</v>
      </c>
      <c r="AE5" s="109">
        <v>1338.585</v>
      </c>
      <c r="AF5" s="109">
        <v>1860.8050000000001</v>
      </c>
      <c r="AG5" s="109">
        <v>1447.403</v>
      </c>
      <c r="AH5" s="110">
        <v>1463.152</v>
      </c>
      <c r="AI5" s="130"/>
      <c r="AJ5" s="130"/>
      <c r="AK5" s="130"/>
      <c r="AL5" s="130"/>
      <c r="AM5" s="130"/>
      <c r="AN5" s="130"/>
      <c r="AO5" s="130"/>
      <c r="AP5" s="130"/>
      <c r="AQ5" s="130"/>
      <c r="AR5" s="130"/>
      <c r="AS5" s="130"/>
      <c r="AT5" s="130"/>
      <c r="AU5" s="130"/>
      <c r="AV5" s="130"/>
      <c r="AW5" s="130"/>
      <c r="AX5" s="130"/>
      <c r="AY5" s="130"/>
    </row>
    <row r="6" spans="1:51" ht="15" x14ac:dyDescent="0.25">
      <c r="A6" s="142">
        <v>44713</v>
      </c>
      <c r="B6" s="279">
        <v>1231.92</v>
      </c>
      <c r="C6" s="269">
        <v>2583.0700000000002</v>
      </c>
      <c r="D6" s="274">
        <v>1650</v>
      </c>
      <c r="E6" s="108">
        <v>1992.63</v>
      </c>
      <c r="F6" s="108">
        <v>960.89400000000001</v>
      </c>
      <c r="G6" s="108">
        <v>2048.2570000000001</v>
      </c>
      <c r="H6" s="109">
        <v>1377.8510000000001</v>
      </c>
      <c r="I6" s="109">
        <v>3383.3380000000002</v>
      </c>
      <c r="J6" s="109">
        <v>1275.7080000000001</v>
      </c>
      <c r="K6" s="109">
        <v>2266.7669999999998</v>
      </c>
      <c r="L6" s="109">
        <v>1502.39</v>
      </c>
      <c r="M6" s="109">
        <v>2920.9859999999999</v>
      </c>
      <c r="N6" s="109">
        <v>978.43</v>
      </c>
      <c r="O6" s="109">
        <v>1301.9349999999999</v>
      </c>
      <c r="P6" s="109">
        <v>890.76700000000005</v>
      </c>
      <c r="Q6" s="109">
        <v>1836.1320000000001</v>
      </c>
      <c r="R6" s="109">
        <v>1067.8</v>
      </c>
      <c r="S6" s="109">
        <v>1707.585</v>
      </c>
      <c r="T6" s="109">
        <v>927.17200000000003</v>
      </c>
      <c r="U6" s="109">
        <v>1113.6289999999999</v>
      </c>
      <c r="V6" s="109">
        <v>1704.3889999999999</v>
      </c>
      <c r="W6" s="109">
        <v>1616.231</v>
      </c>
      <c r="X6" s="109">
        <v>2362.7629999999999</v>
      </c>
      <c r="Y6" s="109">
        <v>2649.529</v>
      </c>
      <c r="Z6" s="109">
        <v>582.32000000000005</v>
      </c>
      <c r="AA6" s="109">
        <v>1758.567</v>
      </c>
      <c r="AB6" s="109">
        <v>1683.769</v>
      </c>
      <c r="AC6" s="109">
        <v>2534.8850000000002</v>
      </c>
      <c r="AD6" s="109">
        <v>1967.4480000000001</v>
      </c>
      <c r="AE6" s="109">
        <v>1523.402</v>
      </c>
      <c r="AF6" s="109">
        <v>1084.377</v>
      </c>
      <c r="AG6" s="109">
        <v>2046.3030000000001</v>
      </c>
      <c r="AH6" s="110">
        <v>1143.671</v>
      </c>
      <c r="AI6" s="130"/>
      <c r="AJ6" s="130"/>
      <c r="AK6" s="130"/>
      <c r="AL6" s="130"/>
      <c r="AM6" s="130"/>
      <c r="AN6" s="130"/>
      <c r="AO6" s="130"/>
      <c r="AP6" s="130"/>
      <c r="AQ6" s="130"/>
      <c r="AR6" s="130"/>
      <c r="AS6" s="130"/>
      <c r="AT6" s="130"/>
      <c r="AU6" s="130"/>
      <c r="AV6" s="130"/>
      <c r="AW6" s="130"/>
      <c r="AX6" s="130"/>
      <c r="AY6" s="130"/>
    </row>
    <row r="7" spans="1:51" ht="15" x14ac:dyDescent="0.25">
      <c r="A7" s="142">
        <v>44743</v>
      </c>
      <c r="B7" s="279">
        <v>352.42</v>
      </c>
      <c r="C7" s="269">
        <v>738.96</v>
      </c>
      <c r="D7" s="274">
        <v>350</v>
      </c>
      <c r="E7" s="108">
        <v>638.85199999999998</v>
      </c>
      <c r="F7" s="108">
        <v>258.75599999999997</v>
      </c>
      <c r="G7" s="108">
        <v>668.77499999999998</v>
      </c>
      <c r="H7" s="109">
        <v>190.285</v>
      </c>
      <c r="I7" s="109">
        <v>2021.2760000000001</v>
      </c>
      <c r="J7" s="109">
        <v>330.97399999999999</v>
      </c>
      <c r="K7" s="109">
        <v>560.57899999999995</v>
      </c>
      <c r="L7" s="109">
        <v>737.553</v>
      </c>
      <c r="M7" s="109">
        <v>1300.761</v>
      </c>
      <c r="N7" s="109">
        <v>97.272999999999996</v>
      </c>
      <c r="O7" s="109">
        <v>223.93199999999999</v>
      </c>
      <c r="P7" s="109">
        <v>80.061999999999998</v>
      </c>
      <c r="Q7" s="109">
        <v>304.24299999999999</v>
      </c>
      <c r="R7" s="109">
        <v>332.56799999999998</v>
      </c>
      <c r="S7" s="109">
        <v>526.16700000000003</v>
      </c>
      <c r="T7" s="109">
        <v>118.533</v>
      </c>
      <c r="U7" s="109">
        <v>241.458</v>
      </c>
      <c r="V7" s="109">
        <v>637.19200000000001</v>
      </c>
      <c r="W7" s="109">
        <v>753.86699999999996</v>
      </c>
      <c r="X7" s="109">
        <v>687.72199999999998</v>
      </c>
      <c r="Y7" s="109">
        <v>1369.769</v>
      </c>
      <c r="Z7" s="109">
        <v>64.531999999999996</v>
      </c>
      <c r="AA7" s="109">
        <v>367.43200000000002</v>
      </c>
      <c r="AB7" s="109">
        <v>317.97199999999998</v>
      </c>
      <c r="AC7" s="109">
        <v>822.00099999999998</v>
      </c>
      <c r="AD7" s="109">
        <v>427.87799999999999</v>
      </c>
      <c r="AE7" s="109">
        <v>285.57900000000001</v>
      </c>
      <c r="AF7" s="109">
        <v>138.93799999999999</v>
      </c>
      <c r="AG7" s="109">
        <v>887.55100000000004</v>
      </c>
      <c r="AH7" s="110">
        <v>165.55799999999999</v>
      </c>
      <c r="AI7" s="130"/>
      <c r="AJ7" s="130"/>
      <c r="AK7" s="130"/>
      <c r="AL7" s="130"/>
      <c r="AM7" s="130"/>
      <c r="AN7" s="130"/>
      <c r="AO7" s="130"/>
      <c r="AP7" s="130"/>
      <c r="AQ7" s="130"/>
      <c r="AR7" s="130"/>
      <c r="AS7" s="130"/>
      <c r="AT7" s="130"/>
      <c r="AU7" s="130"/>
      <c r="AV7" s="130"/>
      <c r="AW7" s="130"/>
      <c r="AX7" s="130"/>
      <c r="AY7" s="130"/>
    </row>
    <row r="8" spans="1:51" ht="15" x14ac:dyDescent="0.25">
      <c r="A8" s="142">
        <v>44774</v>
      </c>
      <c r="B8" s="279">
        <v>220.92</v>
      </c>
      <c r="C8" s="269">
        <v>399.36</v>
      </c>
      <c r="D8" s="274">
        <v>250</v>
      </c>
      <c r="E8" s="108">
        <v>304.923</v>
      </c>
      <c r="F8" s="108">
        <v>211.72200000000001</v>
      </c>
      <c r="G8" s="108">
        <v>350.26799999999997</v>
      </c>
      <c r="H8" s="109">
        <v>122.248</v>
      </c>
      <c r="I8" s="109">
        <v>716.31700000000001</v>
      </c>
      <c r="J8" s="109">
        <v>130.67400000000001</v>
      </c>
      <c r="K8" s="109">
        <v>456.59899999999999</v>
      </c>
      <c r="L8" s="109">
        <v>341.38299999999998</v>
      </c>
      <c r="M8" s="109">
        <v>681.53099999999995</v>
      </c>
      <c r="N8" s="109">
        <v>84.600999999999999</v>
      </c>
      <c r="O8" s="109">
        <v>211.74700000000001</v>
      </c>
      <c r="P8" s="109">
        <v>73.457999999999998</v>
      </c>
      <c r="Q8" s="109">
        <v>168.51499999999999</v>
      </c>
      <c r="R8" s="109">
        <v>189.01</v>
      </c>
      <c r="S8" s="109">
        <v>260.30200000000002</v>
      </c>
      <c r="T8" s="109">
        <v>149.57599999999999</v>
      </c>
      <c r="U8" s="109">
        <v>236.334</v>
      </c>
      <c r="V8" s="109">
        <v>277.10599999999999</v>
      </c>
      <c r="W8" s="109">
        <v>283.21199999999999</v>
      </c>
      <c r="X8" s="109">
        <v>369.14499999999998</v>
      </c>
      <c r="Y8" s="109">
        <v>459.84100000000001</v>
      </c>
      <c r="Z8" s="109">
        <v>95.7</v>
      </c>
      <c r="AA8" s="109">
        <v>277.072</v>
      </c>
      <c r="AB8" s="109">
        <v>239.69800000000001</v>
      </c>
      <c r="AC8" s="109">
        <v>306.03399999999999</v>
      </c>
      <c r="AD8" s="109">
        <v>266.38</v>
      </c>
      <c r="AE8" s="109">
        <v>190.69200000000001</v>
      </c>
      <c r="AF8" s="109">
        <v>111.373</v>
      </c>
      <c r="AG8" s="109">
        <v>302.125</v>
      </c>
      <c r="AH8" s="110">
        <v>102.733</v>
      </c>
      <c r="AI8" s="130"/>
      <c r="AJ8" s="130"/>
      <c r="AK8" s="130"/>
      <c r="AL8" s="130"/>
      <c r="AM8" s="130"/>
      <c r="AN8" s="130"/>
      <c r="AO8" s="130"/>
      <c r="AP8" s="130"/>
      <c r="AQ8" s="130"/>
      <c r="AR8" s="130"/>
      <c r="AS8" s="130"/>
      <c r="AT8" s="130"/>
      <c r="AU8" s="130"/>
      <c r="AV8" s="130"/>
      <c r="AW8" s="130"/>
      <c r="AX8" s="130"/>
      <c r="AY8" s="130"/>
    </row>
    <row r="9" spans="1:51" ht="15" x14ac:dyDescent="0.25">
      <c r="A9" s="142">
        <v>44805</v>
      </c>
      <c r="B9" s="279">
        <v>226.78</v>
      </c>
      <c r="C9" s="269">
        <v>365.12</v>
      </c>
      <c r="D9" s="274">
        <v>240</v>
      </c>
      <c r="E9" s="108">
        <v>329</v>
      </c>
      <c r="F9" s="108">
        <v>225.142</v>
      </c>
      <c r="G9" s="108">
        <v>343.93</v>
      </c>
      <c r="H9" s="109">
        <v>219.39400000000001</v>
      </c>
      <c r="I9" s="109">
        <v>383.06599999999997</v>
      </c>
      <c r="J9" s="109">
        <v>201.50399999999999</v>
      </c>
      <c r="K9" s="109">
        <v>464.80700000000002</v>
      </c>
      <c r="L9" s="109">
        <v>248.97300000000001</v>
      </c>
      <c r="M9" s="109">
        <v>433.34300000000002</v>
      </c>
      <c r="N9" s="109">
        <v>168.99299999999999</v>
      </c>
      <c r="O9" s="109">
        <v>186.09200000000001</v>
      </c>
      <c r="P9" s="109">
        <v>211.14500000000001</v>
      </c>
      <c r="Q9" s="109">
        <v>341.52800000000002</v>
      </c>
      <c r="R9" s="109">
        <v>275.65800000000002</v>
      </c>
      <c r="S9" s="109">
        <v>209.262</v>
      </c>
      <c r="T9" s="109">
        <v>214.23</v>
      </c>
      <c r="U9" s="109">
        <v>277.58100000000002</v>
      </c>
      <c r="V9" s="109">
        <v>246.22</v>
      </c>
      <c r="W9" s="109">
        <v>201.38300000000001</v>
      </c>
      <c r="X9" s="109">
        <v>236.26400000000001</v>
      </c>
      <c r="Y9" s="109">
        <v>314.71699999999998</v>
      </c>
      <c r="Z9" s="109">
        <v>124.73699999999999</v>
      </c>
      <c r="AA9" s="109">
        <v>457.00700000000001</v>
      </c>
      <c r="AB9" s="109">
        <v>299.63200000000001</v>
      </c>
      <c r="AC9" s="109">
        <v>243.73599999999999</v>
      </c>
      <c r="AD9" s="109">
        <v>289.68599999999998</v>
      </c>
      <c r="AE9" s="109">
        <v>166.12100000000001</v>
      </c>
      <c r="AF9" s="109">
        <v>136.30199999999999</v>
      </c>
      <c r="AG9" s="109">
        <v>207.751</v>
      </c>
      <c r="AH9" s="110">
        <v>151.46700000000001</v>
      </c>
      <c r="AI9" s="130"/>
      <c r="AJ9" s="130"/>
      <c r="AK9" s="130"/>
      <c r="AL9" s="130"/>
      <c r="AM9" s="130"/>
      <c r="AN9" s="130"/>
      <c r="AO9" s="130"/>
      <c r="AP9" s="130"/>
      <c r="AQ9" s="130"/>
      <c r="AR9" s="130"/>
      <c r="AS9" s="130"/>
      <c r="AT9" s="130"/>
      <c r="AU9" s="130"/>
      <c r="AV9" s="130"/>
      <c r="AW9" s="130"/>
      <c r="AX9" s="130"/>
      <c r="AY9" s="130"/>
    </row>
    <row r="10" spans="1:51" ht="15" x14ac:dyDescent="0.25">
      <c r="A10" s="142">
        <v>44835</v>
      </c>
      <c r="B10" s="279">
        <v>350.99</v>
      </c>
      <c r="C10" s="269">
        <v>514.66</v>
      </c>
      <c r="D10" s="274">
        <v>352.84</v>
      </c>
      <c r="E10" s="108">
        <v>298.64</v>
      </c>
      <c r="F10" s="108">
        <v>251.71899999999999</v>
      </c>
      <c r="G10" s="108">
        <v>399.46499999999997</v>
      </c>
      <c r="H10" s="109">
        <v>401.44900000000001</v>
      </c>
      <c r="I10" s="109">
        <v>498.54</v>
      </c>
      <c r="J10" s="109">
        <v>408.947</v>
      </c>
      <c r="K10" s="109">
        <v>718.43899999999996</v>
      </c>
      <c r="L10" s="109">
        <v>392.142</v>
      </c>
      <c r="M10" s="109">
        <v>368.00400000000002</v>
      </c>
      <c r="N10" s="109">
        <v>362.42399999999998</v>
      </c>
      <c r="O10" s="109">
        <v>254.90100000000001</v>
      </c>
      <c r="P10" s="109">
        <v>358.69</v>
      </c>
      <c r="Q10" s="109">
        <v>312.78199999999998</v>
      </c>
      <c r="R10" s="109">
        <v>488.39800000000002</v>
      </c>
      <c r="S10" s="109">
        <v>469.88099999999997</v>
      </c>
      <c r="T10" s="109">
        <v>970.57799999999997</v>
      </c>
      <c r="U10" s="109">
        <v>496.31900000000002</v>
      </c>
      <c r="V10" s="109">
        <v>307.81599999999997</v>
      </c>
      <c r="W10" s="109">
        <v>320.89499999999998</v>
      </c>
      <c r="X10" s="109">
        <v>417.452</v>
      </c>
      <c r="Y10" s="109">
        <v>463.00599999999997</v>
      </c>
      <c r="Z10" s="109">
        <v>216.178</v>
      </c>
      <c r="AA10" s="109">
        <v>611.90800000000002</v>
      </c>
      <c r="AB10" s="109">
        <v>580.90599999999995</v>
      </c>
      <c r="AC10" s="109">
        <v>390.35500000000002</v>
      </c>
      <c r="AD10" s="109">
        <v>423.67099999999999</v>
      </c>
      <c r="AE10" s="109">
        <v>381.32900000000001</v>
      </c>
      <c r="AF10" s="109">
        <v>358.95299999999997</v>
      </c>
      <c r="AG10" s="109">
        <v>303.33499999999998</v>
      </c>
      <c r="AH10" s="110">
        <v>234.74799999999999</v>
      </c>
      <c r="AI10" s="130"/>
      <c r="AJ10" s="130"/>
      <c r="AK10" s="130"/>
      <c r="AL10" s="130"/>
      <c r="AM10" s="130"/>
      <c r="AN10" s="130"/>
      <c r="AO10" s="130"/>
      <c r="AP10" s="130"/>
      <c r="AQ10" s="130"/>
      <c r="AR10" s="130"/>
      <c r="AS10" s="130"/>
      <c r="AT10" s="130"/>
      <c r="AU10" s="130"/>
      <c r="AV10" s="130"/>
      <c r="AW10" s="130"/>
      <c r="AX10" s="130"/>
      <c r="AY10" s="130"/>
    </row>
    <row r="11" spans="1:51" ht="15" x14ac:dyDescent="0.25">
      <c r="A11" s="142">
        <v>44866</v>
      </c>
      <c r="B11" s="279">
        <v>427.37</v>
      </c>
      <c r="C11" s="269">
        <v>448.56</v>
      </c>
      <c r="D11" s="274">
        <v>411.27</v>
      </c>
      <c r="E11" s="108">
        <v>398.31700000000001</v>
      </c>
      <c r="F11" s="108">
        <v>328.62799999999999</v>
      </c>
      <c r="G11" s="108">
        <v>418.40600000000001</v>
      </c>
      <c r="H11" s="109">
        <v>432.49900000000002</v>
      </c>
      <c r="I11" s="109">
        <v>469.94099999999997</v>
      </c>
      <c r="J11" s="109">
        <v>446.16199999999998</v>
      </c>
      <c r="K11" s="109">
        <v>504.05900000000003</v>
      </c>
      <c r="L11" s="109">
        <v>502.49799999999999</v>
      </c>
      <c r="M11" s="109">
        <v>382.84</v>
      </c>
      <c r="N11" s="109">
        <v>364.93900000000002</v>
      </c>
      <c r="O11" s="109">
        <v>338.72</v>
      </c>
      <c r="P11" s="109">
        <v>357.41399999999999</v>
      </c>
      <c r="Q11" s="109">
        <v>355.03500000000003</v>
      </c>
      <c r="R11" s="109">
        <v>595.35199999999998</v>
      </c>
      <c r="S11" s="109">
        <v>462.03100000000001</v>
      </c>
      <c r="T11" s="109">
        <v>525.64800000000002</v>
      </c>
      <c r="U11" s="109">
        <v>457.303</v>
      </c>
      <c r="V11" s="109">
        <v>354.15</v>
      </c>
      <c r="W11" s="109">
        <v>395.43599999999998</v>
      </c>
      <c r="X11" s="109">
        <v>442.12299999999999</v>
      </c>
      <c r="Y11" s="109">
        <v>469.19200000000001</v>
      </c>
      <c r="Z11" s="109">
        <v>282.54399999999998</v>
      </c>
      <c r="AA11" s="109">
        <v>518.45000000000005</v>
      </c>
      <c r="AB11" s="109">
        <v>428.66800000000001</v>
      </c>
      <c r="AC11" s="109">
        <v>409.18400000000003</v>
      </c>
      <c r="AD11" s="109">
        <v>416.64699999999999</v>
      </c>
      <c r="AE11" s="109">
        <v>359.01299999999998</v>
      </c>
      <c r="AF11" s="109">
        <v>371.91800000000001</v>
      </c>
      <c r="AG11" s="109">
        <v>365.17599999999999</v>
      </c>
      <c r="AH11" s="110">
        <v>323.86700000000002</v>
      </c>
      <c r="AI11" s="130"/>
      <c r="AJ11" s="130"/>
      <c r="AK11" s="130"/>
      <c r="AL11" s="130"/>
      <c r="AM11" s="130"/>
      <c r="AN11" s="130"/>
      <c r="AO11" s="130"/>
      <c r="AP11" s="130"/>
      <c r="AQ11" s="130"/>
      <c r="AR11" s="130"/>
      <c r="AS11" s="130"/>
      <c r="AT11" s="130"/>
      <c r="AU11" s="130"/>
      <c r="AV11" s="130"/>
      <c r="AW11" s="130"/>
      <c r="AX11" s="130"/>
      <c r="AY11" s="130"/>
    </row>
    <row r="12" spans="1:51" ht="15" x14ac:dyDescent="0.25">
      <c r="A12" s="142">
        <v>44896</v>
      </c>
      <c r="B12" s="279">
        <v>341.85</v>
      </c>
      <c r="C12" s="269">
        <v>341.96</v>
      </c>
      <c r="D12" s="274">
        <v>351.78</v>
      </c>
      <c r="E12" s="108">
        <v>329.834</v>
      </c>
      <c r="F12" s="108">
        <v>278.95499999999998</v>
      </c>
      <c r="G12" s="108">
        <v>310.49099999999999</v>
      </c>
      <c r="H12" s="109">
        <v>327.96</v>
      </c>
      <c r="I12" s="109">
        <v>404.53699999999998</v>
      </c>
      <c r="J12" s="109">
        <v>396.51</v>
      </c>
      <c r="K12" s="109">
        <v>355.02199999999999</v>
      </c>
      <c r="L12" s="109">
        <v>370.21800000000002</v>
      </c>
      <c r="M12" s="109">
        <v>330.98599999999999</v>
      </c>
      <c r="N12" s="109">
        <v>279.74799999999999</v>
      </c>
      <c r="O12" s="109">
        <v>298.35599999999999</v>
      </c>
      <c r="P12" s="109">
        <v>283.95800000000003</v>
      </c>
      <c r="Q12" s="109">
        <v>315.90100000000001</v>
      </c>
      <c r="R12" s="109">
        <v>360.39299999999997</v>
      </c>
      <c r="S12" s="109">
        <v>323.15800000000002</v>
      </c>
      <c r="T12" s="109">
        <v>350.52300000000002</v>
      </c>
      <c r="U12" s="109">
        <v>369.06900000000002</v>
      </c>
      <c r="V12" s="109">
        <v>313.654</v>
      </c>
      <c r="W12" s="109">
        <v>324.53199999999998</v>
      </c>
      <c r="X12" s="109">
        <v>376.25</v>
      </c>
      <c r="Y12" s="109">
        <v>358.75400000000002</v>
      </c>
      <c r="Z12" s="109">
        <v>266.36700000000002</v>
      </c>
      <c r="AA12" s="109">
        <v>353.88400000000001</v>
      </c>
      <c r="AB12" s="109">
        <v>331.161</v>
      </c>
      <c r="AC12" s="109">
        <v>329.69799999999998</v>
      </c>
      <c r="AD12" s="109">
        <v>345.40600000000001</v>
      </c>
      <c r="AE12" s="109">
        <v>312.27999999999997</v>
      </c>
      <c r="AF12" s="109">
        <v>290.68299999999999</v>
      </c>
      <c r="AG12" s="109">
        <v>342.73099999999999</v>
      </c>
      <c r="AH12" s="110">
        <v>290.99</v>
      </c>
      <c r="AI12" s="130"/>
      <c r="AJ12" s="130"/>
      <c r="AK12" s="130"/>
      <c r="AL12" s="130"/>
      <c r="AM12" s="130"/>
      <c r="AN12" s="130"/>
      <c r="AO12" s="130"/>
      <c r="AP12" s="130"/>
      <c r="AQ12" s="130"/>
      <c r="AR12" s="130"/>
      <c r="AS12" s="130"/>
      <c r="AT12" s="130"/>
      <c r="AU12" s="130"/>
      <c r="AV12" s="130"/>
      <c r="AW12" s="130"/>
      <c r="AX12" s="130"/>
      <c r="AY12" s="130"/>
    </row>
    <row r="13" spans="1:51" ht="15" x14ac:dyDescent="0.25">
      <c r="A13" s="142">
        <v>44927</v>
      </c>
      <c r="B13" s="279">
        <v>320.66000000000003</v>
      </c>
      <c r="C13" s="269">
        <v>368.38</v>
      </c>
      <c r="D13" s="274">
        <v>347.16</v>
      </c>
      <c r="E13" s="108">
        <v>287.13099999999997</v>
      </c>
      <c r="F13" s="108">
        <v>359.95699999999999</v>
      </c>
      <c r="G13" s="108">
        <v>274.36599999999999</v>
      </c>
      <c r="H13" s="109">
        <v>316.80099999999999</v>
      </c>
      <c r="I13" s="109">
        <v>355.05399999999997</v>
      </c>
      <c r="J13" s="109">
        <v>368.12799999999999</v>
      </c>
      <c r="K13" s="109">
        <v>323.60899999999998</v>
      </c>
      <c r="L13" s="109">
        <v>303.76499999999999</v>
      </c>
      <c r="M13" s="109">
        <v>319.08199999999999</v>
      </c>
      <c r="N13" s="109">
        <v>255.489</v>
      </c>
      <c r="O13" s="109">
        <v>259.464</v>
      </c>
      <c r="P13" s="109">
        <v>244.96700000000001</v>
      </c>
      <c r="Q13" s="109">
        <v>280.94400000000002</v>
      </c>
      <c r="R13" s="109">
        <v>528.98</v>
      </c>
      <c r="S13" s="109">
        <v>298.35500000000002</v>
      </c>
      <c r="T13" s="109">
        <v>299.90100000000001</v>
      </c>
      <c r="U13" s="109">
        <v>301.774</v>
      </c>
      <c r="V13" s="109">
        <v>302.19600000000003</v>
      </c>
      <c r="W13" s="109">
        <v>288.601</v>
      </c>
      <c r="X13" s="109">
        <v>359.51400000000001</v>
      </c>
      <c r="Y13" s="109">
        <v>336.709</v>
      </c>
      <c r="Z13" s="109">
        <v>238.85499999999999</v>
      </c>
      <c r="AA13" s="109">
        <v>299.05500000000001</v>
      </c>
      <c r="AB13" s="109">
        <v>303.14999999999998</v>
      </c>
      <c r="AC13" s="109">
        <v>307.50900000000001</v>
      </c>
      <c r="AD13" s="109">
        <v>383.00799999999998</v>
      </c>
      <c r="AE13" s="109">
        <v>269.553</v>
      </c>
      <c r="AF13" s="109">
        <v>267.74099999999999</v>
      </c>
      <c r="AG13" s="109">
        <v>297.25299999999999</v>
      </c>
      <c r="AH13" s="110">
        <v>284.404</v>
      </c>
      <c r="AI13" s="130"/>
      <c r="AJ13" s="130"/>
      <c r="AK13" s="130"/>
      <c r="AL13" s="130"/>
      <c r="AM13" s="130"/>
      <c r="AN13" s="130"/>
      <c r="AO13" s="130"/>
      <c r="AP13" s="130"/>
      <c r="AQ13" s="130"/>
      <c r="AR13" s="130"/>
      <c r="AS13" s="130"/>
      <c r="AT13" s="130"/>
      <c r="AU13" s="130"/>
      <c r="AV13" s="130"/>
      <c r="AW13" s="130"/>
      <c r="AX13" s="130"/>
      <c r="AY13" s="130"/>
    </row>
    <row r="14" spans="1:51" ht="15" x14ac:dyDescent="0.25">
      <c r="A14" s="142">
        <v>44958</v>
      </c>
      <c r="B14" s="279">
        <v>373.44</v>
      </c>
      <c r="C14" s="269">
        <v>395.71</v>
      </c>
      <c r="D14" s="274">
        <v>395.53</v>
      </c>
      <c r="E14" s="108">
        <v>303.72899999999998</v>
      </c>
      <c r="F14" s="108">
        <v>455.90199999999999</v>
      </c>
      <c r="G14" s="108">
        <v>246.90299999999999</v>
      </c>
      <c r="H14" s="109">
        <v>337.53800000000001</v>
      </c>
      <c r="I14" s="109">
        <v>367.65100000000001</v>
      </c>
      <c r="J14" s="109">
        <v>333.92599999999999</v>
      </c>
      <c r="K14" s="109">
        <v>321.142</v>
      </c>
      <c r="L14" s="109">
        <v>293.16800000000001</v>
      </c>
      <c r="M14" s="109">
        <v>348.46</v>
      </c>
      <c r="N14" s="109">
        <v>234.315</v>
      </c>
      <c r="O14" s="109">
        <v>203.52699999999999</v>
      </c>
      <c r="P14" s="109">
        <v>261.44200000000001</v>
      </c>
      <c r="Q14" s="109">
        <v>243.61500000000001</v>
      </c>
      <c r="R14" s="109">
        <v>516.80499999999995</v>
      </c>
      <c r="S14" s="109">
        <v>245.7</v>
      </c>
      <c r="T14" s="109">
        <v>302.05799999999999</v>
      </c>
      <c r="U14" s="109">
        <v>277.26799999999997</v>
      </c>
      <c r="V14" s="109">
        <v>297.70299999999997</v>
      </c>
      <c r="W14" s="109">
        <v>318.762</v>
      </c>
      <c r="X14" s="109">
        <v>295.77800000000002</v>
      </c>
      <c r="Y14" s="109">
        <v>301.35199999999998</v>
      </c>
      <c r="Z14" s="109">
        <v>236.208</v>
      </c>
      <c r="AA14" s="109">
        <v>291.09199999999998</v>
      </c>
      <c r="AB14" s="109">
        <v>390.286</v>
      </c>
      <c r="AC14" s="109">
        <v>339.74599999999998</v>
      </c>
      <c r="AD14" s="109">
        <v>510.084</v>
      </c>
      <c r="AE14" s="109">
        <v>256.49</v>
      </c>
      <c r="AF14" s="109">
        <v>269.66300000000001</v>
      </c>
      <c r="AG14" s="109">
        <v>260.25299999999999</v>
      </c>
      <c r="AH14" s="110">
        <v>218.61500000000001</v>
      </c>
      <c r="AI14" s="130"/>
      <c r="AJ14" s="130"/>
      <c r="AK14" s="130"/>
      <c r="AL14" s="130"/>
      <c r="AM14" s="130"/>
      <c r="AN14" s="130"/>
      <c r="AO14" s="130"/>
      <c r="AP14" s="130"/>
      <c r="AQ14" s="130"/>
      <c r="AR14" s="130"/>
      <c r="AS14" s="130"/>
      <c r="AT14" s="130"/>
      <c r="AU14" s="130"/>
      <c r="AV14" s="130"/>
      <c r="AW14" s="130"/>
      <c r="AX14" s="130"/>
      <c r="AY14" s="130"/>
    </row>
    <row r="15" spans="1:51" ht="15" x14ac:dyDescent="0.25">
      <c r="A15" s="142">
        <v>44986</v>
      </c>
      <c r="B15" s="279">
        <v>564.09</v>
      </c>
      <c r="C15" s="269">
        <v>655.94</v>
      </c>
      <c r="D15" s="274">
        <v>612.71</v>
      </c>
      <c r="E15" s="108">
        <v>500.12599999999998</v>
      </c>
      <c r="F15" s="108">
        <v>526.40599999999995</v>
      </c>
      <c r="G15" s="108">
        <v>459.24400000000003</v>
      </c>
      <c r="H15" s="109">
        <v>907.85400000000004</v>
      </c>
      <c r="I15" s="109">
        <v>532.721</v>
      </c>
      <c r="J15" s="109">
        <v>694.23900000000003</v>
      </c>
      <c r="K15" s="109">
        <v>427.69499999999999</v>
      </c>
      <c r="L15" s="109">
        <v>405.738</v>
      </c>
      <c r="M15" s="109">
        <v>449.51600000000002</v>
      </c>
      <c r="N15" s="109">
        <v>431.01799999999997</v>
      </c>
      <c r="O15" s="109">
        <v>250.51300000000001</v>
      </c>
      <c r="P15" s="109">
        <v>423.19</v>
      </c>
      <c r="Q15" s="109">
        <v>574.75099999999998</v>
      </c>
      <c r="R15" s="109">
        <v>682.88499999999999</v>
      </c>
      <c r="S15" s="109">
        <v>343.03899999999999</v>
      </c>
      <c r="T15" s="109">
        <v>710.447</v>
      </c>
      <c r="U15" s="109">
        <v>375.32799999999997</v>
      </c>
      <c r="V15" s="109">
        <v>511.00599999999997</v>
      </c>
      <c r="W15" s="109">
        <v>459.53899999999999</v>
      </c>
      <c r="X15" s="109">
        <v>448.27600000000001</v>
      </c>
      <c r="Y15" s="109">
        <v>437.25299999999999</v>
      </c>
      <c r="Z15" s="109">
        <v>319.03500000000003</v>
      </c>
      <c r="AA15" s="109">
        <v>465.995</v>
      </c>
      <c r="AB15" s="109">
        <v>601.35299999999995</v>
      </c>
      <c r="AC15" s="109">
        <v>536.83100000000002</v>
      </c>
      <c r="AD15" s="109">
        <v>1145.6020000000001</v>
      </c>
      <c r="AE15" s="109">
        <v>312.952</v>
      </c>
      <c r="AF15" s="109">
        <v>513.51499999999999</v>
      </c>
      <c r="AG15" s="109">
        <v>411.16199999999998</v>
      </c>
      <c r="AH15" s="110">
        <v>356.38</v>
      </c>
      <c r="AI15" s="130"/>
      <c r="AJ15" s="130"/>
      <c r="AK15" s="130"/>
      <c r="AL15" s="130"/>
      <c r="AM15" s="130"/>
      <c r="AN15" s="130"/>
      <c r="AO15" s="130"/>
      <c r="AP15" s="130"/>
      <c r="AQ15" s="130"/>
      <c r="AR15" s="130"/>
      <c r="AS15" s="130"/>
      <c r="AT15" s="130"/>
      <c r="AU15" s="130"/>
      <c r="AV15" s="130"/>
      <c r="AW15" s="130"/>
      <c r="AX15" s="130"/>
      <c r="AY15" s="130"/>
    </row>
    <row r="16" spans="1:51" ht="15" x14ac:dyDescent="0.25">
      <c r="A16" s="142">
        <v>45017</v>
      </c>
      <c r="B16" s="279">
        <v>719.93</v>
      </c>
      <c r="C16" s="269">
        <v>1124.1400000000001</v>
      </c>
      <c r="D16" s="274">
        <v>934.75</v>
      </c>
      <c r="E16" s="108">
        <v>940.06299999999999</v>
      </c>
      <c r="F16" s="108">
        <v>1249.0070000000001</v>
      </c>
      <c r="G16" s="108">
        <v>744.38699999999994</v>
      </c>
      <c r="H16" s="109">
        <v>843.47900000000004</v>
      </c>
      <c r="I16" s="109">
        <v>910.15</v>
      </c>
      <c r="J16" s="109">
        <v>1287.8209999999999</v>
      </c>
      <c r="K16" s="109">
        <v>898.11099999999999</v>
      </c>
      <c r="L16" s="109">
        <v>580.84400000000005</v>
      </c>
      <c r="M16" s="109">
        <v>758.98500000000001</v>
      </c>
      <c r="N16" s="109">
        <v>722.02300000000002</v>
      </c>
      <c r="O16" s="109">
        <v>449.54</v>
      </c>
      <c r="P16" s="109">
        <v>584.76</v>
      </c>
      <c r="Q16" s="109">
        <v>1385.952</v>
      </c>
      <c r="R16" s="109">
        <v>1380.2349999999999</v>
      </c>
      <c r="S16" s="109">
        <v>914.07100000000003</v>
      </c>
      <c r="T16" s="109">
        <v>1053.7429999999999</v>
      </c>
      <c r="U16" s="109">
        <v>592.58799999999997</v>
      </c>
      <c r="V16" s="109">
        <v>648.50400000000002</v>
      </c>
      <c r="W16" s="109">
        <v>633.83299999999997</v>
      </c>
      <c r="X16" s="109">
        <v>1030.8399999999999</v>
      </c>
      <c r="Y16" s="109">
        <v>986.06299999999999</v>
      </c>
      <c r="Z16" s="109">
        <v>311.053</v>
      </c>
      <c r="AA16" s="109">
        <v>688.12900000000002</v>
      </c>
      <c r="AB16" s="109">
        <v>640.63300000000004</v>
      </c>
      <c r="AC16" s="109">
        <v>751.95799999999997</v>
      </c>
      <c r="AD16" s="109">
        <v>1862.7059999999999</v>
      </c>
      <c r="AE16" s="109">
        <v>364.02300000000002</v>
      </c>
      <c r="AF16" s="109">
        <v>1126.9580000000001</v>
      </c>
      <c r="AG16" s="109">
        <v>488.03</v>
      </c>
      <c r="AH16" s="110">
        <v>416.68400000000003</v>
      </c>
      <c r="AI16" s="130"/>
      <c r="AJ16" s="130"/>
      <c r="AK16" s="130"/>
      <c r="AL16" s="130"/>
      <c r="AM16" s="130"/>
      <c r="AN16" s="130"/>
      <c r="AO16" s="130"/>
      <c r="AP16" s="130"/>
      <c r="AQ16" s="130"/>
      <c r="AR16" s="130"/>
      <c r="AS16" s="130"/>
      <c r="AT16" s="130"/>
      <c r="AU16" s="130"/>
      <c r="AV16" s="130"/>
      <c r="AW16" s="130"/>
      <c r="AX16" s="130"/>
      <c r="AY16" s="130"/>
    </row>
    <row r="17" spans="1:51" ht="15" x14ac:dyDescent="0.25">
      <c r="A17" s="142">
        <v>45047</v>
      </c>
      <c r="B17" s="279">
        <v>1589.49</v>
      </c>
      <c r="C17" s="269">
        <v>2608.84</v>
      </c>
      <c r="D17" s="274">
        <v>2114.3000000000002</v>
      </c>
      <c r="E17" s="108">
        <v>1793.3309999999999</v>
      </c>
      <c r="F17" s="108">
        <v>3211.114</v>
      </c>
      <c r="G17" s="108">
        <v>1844.0440000000001</v>
      </c>
      <c r="H17" s="109">
        <v>2259.2829999999999</v>
      </c>
      <c r="I17" s="109">
        <v>2833.79</v>
      </c>
      <c r="J17" s="109">
        <v>3694.9690000000001</v>
      </c>
      <c r="K17" s="109">
        <v>2361.0390000000002</v>
      </c>
      <c r="L17" s="109">
        <v>1909.2729999999999</v>
      </c>
      <c r="M17" s="109">
        <v>1983.7449999999999</v>
      </c>
      <c r="N17" s="109">
        <v>2202.232</v>
      </c>
      <c r="O17" s="109">
        <v>322.04399999999998</v>
      </c>
      <c r="P17" s="109">
        <v>1410.521</v>
      </c>
      <c r="Q17" s="109">
        <v>1763.838</v>
      </c>
      <c r="R17" s="109">
        <v>2969.971</v>
      </c>
      <c r="S17" s="109">
        <v>2217.27</v>
      </c>
      <c r="T17" s="109">
        <v>1922.865</v>
      </c>
      <c r="U17" s="109">
        <v>2034.6890000000001</v>
      </c>
      <c r="V17" s="109">
        <v>2509.9389999999999</v>
      </c>
      <c r="W17" s="109">
        <v>900.84799999999996</v>
      </c>
      <c r="X17" s="109">
        <v>2232.7800000000002</v>
      </c>
      <c r="Y17" s="109">
        <v>1244.4970000000001</v>
      </c>
      <c r="Z17" s="109">
        <v>754.13099999999997</v>
      </c>
      <c r="AA17" s="109">
        <v>1757.0119999999999</v>
      </c>
      <c r="AB17" s="109">
        <v>1269.0319999999999</v>
      </c>
      <c r="AC17" s="109">
        <v>2028.942</v>
      </c>
      <c r="AD17" s="109">
        <v>2447.1439999999998</v>
      </c>
      <c r="AE17" s="109">
        <v>1140.989</v>
      </c>
      <c r="AF17" s="109">
        <v>2505.9090000000001</v>
      </c>
      <c r="AG17" s="109">
        <v>1365.2339999999999</v>
      </c>
      <c r="AH17" s="110">
        <v>803.81200000000001</v>
      </c>
      <c r="AI17" s="130"/>
      <c r="AJ17" s="130"/>
      <c r="AK17" s="130"/>
      <c r="AL17" s="130"/>
      <c r="AM17" s="130"/>
      <c r="AN17" s="130"/>
      <c r="AO17" s="130"/>
      <c r="AP17" s="130"/>
      <c r="AQ17" s="130"/>
      <c r="AR17" s="130"/>
      <c r="AS17" s="130"/>
      <c r="AT17" s="130"/>
      <c r="AU17" s="130"/>
      <c r="AV17" s="130"/>
      <c r="AW17" s="130"/>
      <c r="AX17" s="130"/>
      <c r="AY17" s="130"/>
    </row>
    <row r="18" spans="1:51" ht="15" x14ac:dyDescent="0.25">
      <c r="A18" s="142">
        <v>45078</v>
      </c>
      <c r="B18" s="279">
        <v>1600.21</v>
      </c>
      <c r="C18" s="269">
        <v>3324.39</v>
      </c>
      <c r="D18" s="274">
        <v>2478.2800000000002</v>
      </c>
      <c r="E18" s="108">
        <v>1186.377</v>
      </c>
      <c r="F18" s="108">
        <v>4467.5739999999996</v>
      </c>
      <c r="G18" s="108">
        <v>1560.114</v>
      </c>
      <c r="H18" s="109">
        <v>4876.9679999999998</v>
      </c>
      <c r="I18" s="109">
        <v>2845.0830000000001</v>
      </c>
      <c r="J18" s="109">
        <v>4739.5219999999999</v>
      </c>
      <c r="K18" s="109">
        <v>2392.5639999999999</v>
      </c>
      <c r="L18" s="109">
        <v>3219.0410000000002</v>
      </c>
      <c r="M18" s="109">
        <v>1433.4280000000001</v>
      </c>
      <c r="N18" s="109">
        <v>1549.5440000000001</v>
      </c>
      <c r="O18" s="109">
        <v>389.25299999999999</v>
      </c>
      <c r="P18" s="109">
        <v>2294.549</v>
      </c>
      <c r="Q18" s="109">
        <v>1053.498</v>
      </c>
      <c r="R18" s="109">
        <v>3573.027</v>
      </c>
      <c r="S18" s="109">
        <v>1943.3209999999999</v>
      </c>
      <c r="T18" s="109">
        <v>1138.373</v>
      </c>
      <c r="U18" s="109">
        <v>3703.0410000000002</v>
      </c>
      <c r="V18" s="109">
        <v>2486.48</v>
      </c>
      <c r="W18" s="109">
        <v>2517.998</v>
      </c>
      <c r="X18" s="109">
        <v>5033.0860000000002</v>
      </c>
      <c r="Y18" s="109">
        <v>389.79399999999998</v>
      </c>
      <c r="Z18" s="109">
        <v>1242.086</v>
      </c>
      <c r="AA18" s="109">
        <v>3082.0369999999998</v>
      </c>
      <c r="AB18" s="109">
        <v>2146.3969999999999</v>
      </c>
      <c r="AC18" s="109">
        <v>2585.3980000000001</v>
      </c>
      <c r="AD18" s="109">
        <v>3263.4929999999999</v>
      </c>
      <c r="AE18" s="109">
        <v>847.74</v>
      </c>
      <c r="AF18" s="109">
        <v>3770.4369999999999</v>
      </c>
      <c r="AG18" s="109">
        <v>1713.2339999999999</v>
      </c>
      <c r="AH18" s="110">
        <v>1130.979</v>
      </c>
      <c r="AI18" s="130"/>
      <c r="AJ18" s="130"/>
      <c r="AK18" s="130"/>
      <c r="AL18" s="130"/>
      <c r="AM18" s="130"/>
      <c r="AN18" s="130"/>
      <c r="AO18" s="130"/>
      <c r="AP18" s="130"/>
      <c r="AQ18" s="130"/>
      <c r="AR18" s="130"/>
      <c r="AS18" s="130"/>
      <c r="AT18" s="130"/>
      <c r="AU18" s="130"/>
      <c r="AV18" s="130"/>
      <c r="AW18" s="130"/>
      <c r="AX18" s="130"/>
      <c r="AY18" s="130"/>
    </row>
    <row r="19" spans="1:51" ht="15" x14ac:dyDescent="0.25">
      <c r="A19" s="142">
        <v>45108</v>
      </c>
      <c r="B19" s="279">
        <v>285.62</v>
      </c>
      <c r="C19" s="269">
        <v>1372.92</v>
      </c>
      <c r="D19" s="274">
        <v>708.98</v>
      </c>
      <c r="E19" s="108">
        <v>405.74200000000002</v>
      </c>
      <c r="F19" s="108">
        <v>2013.47</v>
      </c>
      <c r="G19" s="108">
        <v>277.10599999999999</v>
      </c>
      <c r="H19" s="109">
        <v>4040.77</v>
      </c>
      <c r="I19" s="109">
        <v>1229.3340000000001</v>
      </c>
      <c r="J19" s="109">
        <v>1728.5509999999999</v>
      </c>
      <c r="K19" s="109">
        <v>1466.5909999999999</v>
      </c>
      <c r="L19" s="109">
        <v>1910.327</v>
      </c>
      <c r="M19" s="109">
        <v>255.50899999999999</v>
      </c>
      <c r="N19" s="109">
        <v>317.31200000000001</v>
      </c>
      <c r="O19" s="109">
        <v>4.3979999999999997</v>
      </c>
      <c r="P19" s="109">
        <v>550.30700000000002</v>
      </c>
      <c r="Q19" s="109">
        <v>415.41300000000001</v>
      </c>
      <c r="R19" s="109">
        <v>1496.617</v>
      </c>
      <c r="S19" s="109">
        <v>448.60899999999998</v>
      </c>
      <c r="T19" s="109">
        <v>302.78800000000001</v>
      </c>
      <c r="U19" s="109">
        <v>1981.8630000000001</v>
      </c>
      <c r="V19" s="109">
        <v>1503.76</v>
      </c>
      <c r="W19" s="109">
        <v>848.20600000000002</v>
      </c>
      <c r="X19" s="109">
        <v>3836.29</v>
      </c>
      <c r="Y19" s="109">
        <v>54.658000000000001</v>
      </c>
      <c r="Z19" s="109">
        <v>268.73200000000003</v>
      </c>
      <c r="AA19" s="109">
        <v>1080.9739999999999</v>
      </c>
      <c r="AB19" s="109">
        <v>817.23299999999995</v>
      </c>
      <c r="AC19" s="109">
        <v>801.49199999999996</v>
      </c>
      <c r="AD19" s="109">
        <v>1161.5119999999999</v>
      </c>
      <c r="AE19" s="109">
        <v>208.40700000000001</v>
      </c>
      <c r="AF19" s="109">
        <v>2369.087</v>
      </c>
      <c r="AG19" s="109">
        <v>443.399</v>
      </c>
      <c r="AH19" s="110">
        <v>301.137</v>
      </c>
      <c r="AI19" s="130"/>
      <c r="AJ19" s="130"/>
      <c r="AK19" s="130"/>
      <c r="AL19" s="130"/>
      <c r="AM19" s="130"/>
      <c r="AN19" s="130"/>
      <c r="AO19" s="130"/>
      <c r="AP19" s="130"/>
      <c r="AQ19" s="130"/>
      <c r="AR19" s="130"/>
      <c r="AS19" s="130"/>
      <c r="AT19" s="130"/>
      <c r="AU19" s="130"/>
      <c r="AV19" s="130"/>
      <c r="AW19" s="130"/>
      <c r="AX19" s="130"/>
      <c r="AY19" s="130"/>
    </row>
    <row r="20" spans="1:51" ht="15" x14ac:dyDescent="0.25">
      <c r="A20" s="142">
        <v>45139</v>
      </c>
      <c r="B20" s="279">
        <v>197.7</v>
      </c>
      <c r="C20" s="269">
        <v>509.85</v>
      </c>
      <c r="D20" s="274">
        <v>361.01</v>
      </c>
      <c r="E20" s="108">
        <v>258.12299999999999</v>
      </c>
      <c r="F20" s="108">
        <v>691.04300000000001</v>
      </c>
      <c r="G20" s="108">
        <v>134.09700000000001</v>
      </c>
      <c r="H20" s="109">
        <v>1078.463</v>
      </c>
      <c r="I20" s="109">
        <v>339.584</v>
      </c>
      <c r="J20" s="109">
        <v>815.79300000000001</v>
      </c>
      <c r="K20" s="109">
        <v>515.125</v>
      </c>
      <c r="L20" s="109">
        <v>735.53200000000004</v>
      </c>
      <c r="M20" s="109">
        <v>141.6</v>
      </c>
      <c r="N20" s="109">
        <v>224.73400000000001</v>
      </c>
      <c r="O20" s="109">
        <v>37.045000000000002</v>
      </c>
      <c r="P20" s="109">
        <v>213.18799999999999</v>
      </c>
      <c r="Q20" s="109">
        <v>198.68899999999999</v>
      </c>
      <c r="R20" s="109">
        <v>493.14800000000002</v>
      </c>
      <c r="S20" s="109">
        <v>253.51900000000001</v>
      </c>
      <c r="T20" s="109">
        <v>247.26300000000001</v>
      </c>
      <c r="U20" s="109">
        <v>575.08699999999999</v>
      </c>
      <c r="V20" s="109">
        <v>418.69400000000002</v>
      </c>
      <c r="W20" s="109">
        <v>377.00599999999997</v>
      </c>
      <c r="X20" s="109">
        <v>882.83199999999999</v>
      </c>
      <c r="Y20" s="109">
        <v>98.566999999999993</v>
      </c>
      <c r="Z20" s="109">
        <v>200.578</v>
      </c>
      <c r="AA20" s="109">
        <v>437.03899999999999</v>
      </c>
      <c r="AB20" s="109">
        <v>258.024</v>
      </c>
      <c r="AC20" s="109">
        <v>334.46</v>
      </c>
      <c r="AD20" s="109">
        <v>476.84300000000002</v>
      </c>
      <c r="AE20" s="109">
        <v>107.782</v>
      </c>
      <c r="AF20" s="109">
        <v>600.94600000000003</v>
      </c>
      <c r="AG20" s="109">
        <v>181.29400000000001</v>
      </c>
      <c r="AH20" s="110">
        <v>136.429</v>
      </c>
      <c r="AI20" s="130"/>
      <c r="AJ20" s="130"/>
      <c r="AK20" s="130"/>
      <c r="AL20" s="130"/>
      <c r="AM20" s="130"/>
      <c r="AN20" s="130"/>
      <c r="AO20" s="130"/>
      <c r="AP20" s="130"/>
      <c r="AQ20" s="130"/>
      <c r="AR20" s="130"/>
      <c r="AS20" s="130"/>
      <c r="AT20" s="130"/>
      <c r="AU20" s="130"/>
      <c r="AV20" s="130"/>
      <c r="AW20" s="130"/>
      <c r="AX20" s="130"/>
      <c r="AY20" s="130"/>
    </row>
    <row r="21" spans="1:51" ht="15" x14ac:dyDescent="0.25">
      <c r="A21" s="142">
        <v>45170</v>
      </c>
      <c r="B21" s="279">
        <v>220.28</v>
      </c>
      <c r="C21" s="269">
        <v>423.19</v>
      </c>
      <c r="D21" s="274">
        <v>312.01</v>
      </c>
      <c r="E21" s="108">
        <v>306.72500000000002</v>
      </c>
      <c r="F21" s="108">
        <v>624.02700000000004</v>
      </c>
      <c r="G21" s="108">
        <v>253.21899999999999</v>
      </c>
      <c r="H21" s="109">
        <v>567.65899999999999</v>
      </c>
      <c r="I21" s="109">
        <v>343.42200000000003</v>
      </c>
      <c r="J21" s="109">
        <v>736.41200000000003</v>
      </c>
      <c r="K21" s="109">
        <v>382.90499999999997</v>
      </c>
      <c r="L21" s="109">
        <v>501.48099999999999</v>
      </c>
      <c r="M21" s="109">
        <v>234.18799999999999</v>
      </c>
      <c r="N21" s="109">
        <v>214.31399999999999</v>
      </c>
      <c r="O21" s="109">
        <v>193.828</v>
      </c>
      <c r="P21" s="109">
        <v>406.608</v>
      </c>
      <c r="Q21" s="109">
        <v>325.58600000000001</v>
      </c>
      <c r="R21" s="109">
        <v>385</v>
      </c>
      <c r="S21" s="109">
        <v>308.358</v>
      </c>
      <c r="T21" s="109">
        <v>324.226</v>
      </c>
      <c r="U21" s="109">
        <v>433.99400000000003</v>
      </c>
      <c r="V21" s="109">
        <v>289.76299999999998</v>
      </c>
      <c r="W21" s="109">
        <v>270.52999999999997</v>
      </c>
      <c r="X21" s="109">
        <v>535.98699999999997</v>
      </c>
      <c r="Y21" s="109">
        <v>138.42099999999999</v>
      </c>
      <c r="Z21" s="109">
        <v>453.18099999999998</v>
      </c>
      <c r="AA21" s="109">
        <v>452.988</v>
      </c>
      <c r="AB21" s="109">
        <v>249.44399999999999</v>
      </c>
      <c r="AC21" s="109">
        <v>367.57</v>
      </c>
      <c r="AD21" s="109">
        <v>355.911</v>
      </c>
      <c r="AE21" s="109">
        <v>133.40899999999999</v>
      </c>
      <c r="AF21" s="109">
        <v>384.11399999999998</v>
      </c>
      <c r="AG21" s="109">
        <v>207.00399999999999</v>
      </c>
      <c r="AH21" s="110">
        <v>203.23599999999999</v>
      </c>
      <c r="AI21" s="130"/>
      <c r="AJ21" s="130"/>
      <c r="AK21" s="130"/>
      <c r="AL21" s="130"/>
      <c r="AM21" s="130"/>
      <c r="AN21" s="130"/>
      <c r="AO21" s="130"/>
      <c r="AP21" s="130"/>
      <c r="AQ21" s="130"/>
      <c r="AR21" s="130"/>
      <c r="AS21" s="130"/>
      <c r="AT21" s="130"/>
      <c r="AU21" s="130"/>
      <c r="AV21" s="130"/>
      <c r="AW21" s="130"/>
      <c r="AX21" s="130"/>
      <c r="AY21" s="130"/>
    </row>
    <row r="22" spans="1:51" ht="15" x14ac:dyDescent="0.25">
      <c r="A22" s="142">
        <v>45200</v>
      </c>
      <c r="B22" s="279">
        <v>354.39</v>
      </c>
      <c r="C22" s="269">
        <v>519.59</v>
      </c>
      <c r="D22" s="274">
        <v>417.01</v>
      </c>
      <c r="E22" s="108">
        <v>276.47800000000001</v>
      </c>
      <c r="F22" s="108">
        <v>568.029</v>
      </c>
      <c r="G22" s="108">
        <v>403.447</v>
      </c>
      <c r="H22" s="109">
        <v>598.221</v>
      </c>
      <c r="I22" s="109">
        <v>515.99699999999996</v>
      </c>
      <c r="J22" s="109">
        <v>891.85199999999998</v>
      </c>
      <c r="K22" s="109">
        <v>482.60300000000001</v>
      </c>
      <c r="L22" s="109">
        <v>371.226</v>
      </c>
      <c r="M22" s="109">
        <v>401.54599999999999</v>
      </c>
      <c r="N22" s="109">
        <v>258.04199999999997</v>
      </c>
      <c r="O22" s="109">
        <v>312.613</v>
      </c>
      <c r="P22" s="109">
        <v>323.32900000000001</v>
      </c>
      <c r="Q22" s="109">
        <v>500.89299999999997</v>
      </c>
      <c r="R22" s="109">
        <v>610.69299999999998</v>
      </c>
      <c r="S22" s="109">
        <v>1052.0450000000001</v>
      </c>
      <c r="T22" s="109">
        <v>507.57799999999997</v>
      </c>
      <c r="U22" s="109">
        <v>420.54</v>
      </c>
      <c r="V22" s="109">
        <v>364.38099999999997</v>
      </c>
      <c r="W22" s="109">
        <v>429.27699999999999</v>
      </c>
      <c r="X22" s="109">
        <v>603.96600000000001</v>
      </c>
      <c r="Y22" s="109">
        <v>216.589</v>
      </c>
      <c r="Z22" s="109">
        <v>558.76700000000005</v>
      </c>
      <c r="AA22" s="109">
        <v>670.11900000000003</v>
      </c>
      <c r="AB22" s="109">
        <v>372.63400000000001</v>
      </c>
      <c r="AC22" s="109">
        <v>473.18799999999999</v>
      </c>
      <c r="AD22" s="109">
        <v>535.11099999999999</v>
      </c>
      <c r="AE22" s="109">
        <v>325.38099999999997</v>
      </c>
      <c r="AF22" s="109">
        <v>417.68099999999998</v>
      </c>
      <c r="AG22" s="109">
        <v>265.899</v>
      </c>
      <c r="AH22" s="110">
        <v>403.78100000000001</v>
      </c>
      <c r="AI22" s="130"/>
      <c r="AJ22" s="130"/>
      <c r="AK22" s="130"/>
      <c r="AL22" s="130"/>
      <c r="AM22" s="130"/>
      <c r="AN22" s="130"/>
      <c r="AO22" s="130"/>
      <c r="AP22" s="130"/>
      <c r="AQ22" s="130"/>
      <c r="AR22" s="130"/>
      <c r="AS22" s="130"/>
      <c r="AT22" s="130"/>
      <c r="AU22" s="130"/>
      <c r="AV22" s="130"/>
      <c r="AW22" s="130"/>
      <c r="AX22" s="130"/>
      <c r="AY22" s="130"/>
    </row>
    <row r="23" spans="1:51" ht="15" x14ac:dyDescent="0.25">
      <c r="A23" s="142">
        <v>45231</v>
      </c>
      <c r="B23" s="279">
        <v>435.65</v>
      </c>
      <c r="C23" s="269">
        <v>457.15</v>
      </c>
      <c r="D23" s="274">
        <v>445.55</v>
      </c>
      <c r="E23" s="108">
        <v>349.72899999999998</v>
      </c>
      <c r="F23" s="108">
        <v>554.75</v>
      </c>
      <c r="G23" s="108">
        <v>433.923</v>
      </c>
      <c r="H23" s="109">
        <v>542.45799999999997</v>
      </c>
      <c r="I23" s="109">
        <v>539.35599999999999</v>
      </c>
      <c r="J23" s="109">
        <v>626.18200000000002</v>
      </c>
      <c r="K23" s="109">
        <v>585.03899999999999</v>
      </c>
      <c r="L23" s="109">
        <v>383.291</v>
      </c>
      <c r="M23" s="109">
        <v>405.661</v>
      </c>
      <c r="N23" s="109">
        <v>340.94799999999998</v>
      </c>
      <c r="O23" s="109">
        <v>322.041</v>
      </c>
      <c r="P23" s="109">
        <v>362.87599999999998</v>
      </c>
      <c r="Q23" s="109">
        <v>612.37800000000004</v>
      </c>
      <c r="R23" s="109">
        <v>575.73699999999997</v>
      </c>
      <c r="S23" s="109">
        <v>582.19000000000005</v>
      </c>
      <c r="T23" s="109">
        <v>464.69600000000003</v>
      </c>
      <c r="U23" s="109">
        <v>445.60899999999998</v>
      </c>
      <c r="V23" s="109">
        <v>431.15199999999999</v>
      </c>
      <c r="W23" s="109">
        <v>451.214</v>
      </c>
      <c r="X23" s="109">
        <v>580.52599999999995</v>
      </c>
      <c r="Y23" s="109">
        <v>284.73599999999999</v>
      </c>
      <c r="Z23" s="109">
        <v>477.73500000000001</v>
      </c>
      <c r="AA23" s="109">
        <v>486.315</v>
      </c>
      <c r="AB23" s="109">
        <v>392.68799999999999</v>
      </c>
      <c r="AC23" s="109">
        <v>450.613</v>
      </c>
      <c r="AD23" s="109">
        <v>481.03</v>
      </c>
      <c r="AE23" s="109">
        <v>342.34800000000001</v>
      </c>
      <c r="AF23" s="109">
        <v>462.94600000000003</v>
      </c>
      <c r="AG23" s="109">
        <v>355.24599999999998</v>
      </c>
      <c r="AH23" s="110">
        <v>424.18200000000002</v>
      </c>
      <c r="AI23" s="130"/>
      <c r="AJ23" s="130"/>
      <c r="AK23" s="130"/>
      <c r="AL23" s="130"/>
      <c r="AM23" s="130"/>
      <c r="AN23" s="130"/>
      <c r="AO23" s="130"/>
      <c r="AP23" s="130"/>
      <c r="AQ23" s="130"/>
      <c r="AR23" s="130"/>
      <c r="AS23" s="130"/>
      <c r="AT23" s="130"/>
      <c r="AU23" s="130"/>
      <c r="AV23" s="130"/>
      <c r="AW23" s="130"/>
      <c r="AX23" s="130"/>
      <c r="AY23" s="130"/>
    </row>
    <row r="24" spans="1:51" ht="15" x14ac:dyDescent="0.25">
      <c r="A24" s="142">
        <v>45261</v>
      </c>
      <c r="B24" s="279">
        <v>351.78</v>
      </c>
      <c r="C24" s="269">
        <v>351.78</v>
      </c>
      <c r="D24" s="274">
        <v>351.78</v>
      </c>
      <c r="E24" s="108">
        <v>294.02699999999999</v>
      </c>
      <c r="F24" s="108">
        <v>412.04700000000003</v>
      </c>
      <c r="G24" s="108">
        <v>328.35899999999998</v>
      </c>
      <c r="H24" s="109">
        <v>460.29599999999999</v>
      </c>
      <c r="I24" s="109">
        <v>469.90499999999997</v>
      </c>
      <c r="J24" s="109">
        <v>442.74</v>
      </c>
      <c r="K24" s="109">
        <v>431.10300000000001</v>
      </c>
      <c r="L24" s="109">
        <v>330.83600000000001</v>
      </c>
      <c r="M24" s="109">
        <v>304.733</v>
      </c>
      <c r="N24" s="109">
        <v>300.649</v>
      </c>
      <c r="O24" s="109">
        <v>258.66899999999998</v>
      </c>
      <c r="P24" s="109">
        <v>321.822</v>
      </c>
      <c r="Q24" s="109">
        <v>371.04300000000001</v>
      </c>
      <c r="R24" s="109">
        <v>408.05399999999997</v>
      </c>
      <c r="S24" s="109">
        <v>388.50099999999998</v>
      </c>
      <c r="T24" s="109">
        <v>375.85500000000002</v>
      </c>
      <c r="U24" s="109">
        <v>387.86200000000002</v>
      </c>
      <c r="V24" s="109">
        <v>349.98700000000002</v>
      </c>
      <c r="W24" s="109">
        <v>385.19600000000003</v>
      </c>
      <c r="X24" s="109">
        <v>440.35399999999998</v>
      </c>
      <c r="Y24" s="109">
        <v>268.91699999999997</v>
      </c>
      <c r="Z24" s="109">
        <v>326.38299999999998</v>
      </c>
      <c r="AA24" s="109">
        <v>373.36900000000003</v>
      </c>
      <c r="AB24" s="109">
        <v>318.21100000000001</v>
      </c>
      <c r="AC24" s="109">
        <v>370.33600000000001</v>
      </c>
      <c r="AD24" s="109">
        <v>405.14800000000002</v>
      </c>
      <c r="AE24" s="109">
        <v>269.666</v>
      </c>
      <c r="AF24" s="109">
        <v>419.03100000000001</v>
      </c>
      <c r="AG24" s="109">
        <v>314.38200000000001</v>
      </c>
      <c r="AH24" s="110">
        <v>315.13499999999999</v>
      </c>
      <c r="AI24" s="130"/>
      <c r="AJ24" s="130"/>
      <c r="AK24" s="130"/>
      <c r="AL24" s="130"/>
      <c r="AM24" s="130"/>
      <c r="AN24" s="130"/>
      <c r="AO24" s="130"/>
      <c r="AP24" s="130"/>
      <c r="AQ24" s="130"/>
      <c r="AR24" s="130"/>
      <c r="AS24" s="130"/>
      <c r="AT24" s="130"/>
      <c r="AU24" s="130"/>
      <c r="AV24" s="130"/>
      <c r="AW24" s="130"/>
      <c r="AX24" s="130"/>
      <c r="AY24" s="130"/>
    </row>
    <row r="25" spans="1:51" ht="15" x14ac:dyDescent="0.25">
      <c r="A25" s="142">
        <v>45292</v>
      </c>
      <c r="B25" s="279">
        <v>347.16</v>
      </c>
      <c r="C25" s="269">
        <v>347.16</v>
      </c>
      <c r="D25" s="274">
        <v>347.16</v>
      </c>
      <c r="E25" s="108">
        <v>375.60199999999998</v>
      </c>
      <c r="F25" s="108">
        <v>390.48899999999998</v>
      </c>
      <c r="G25" s="108">
        <v>317.322</v>
      </c>
      <c r="H25" s="109">
        <v>419.06700000000001</v>
      </c>
      <c r="I25" s="109">
        <v>440.73399999999998</v>
      </c>
      <c r="J25" s="109">
        <v>420.18299999999999</v>
      </c>
      <c r="K25" s="109">
        <v>367.55</v>
      </c>
      <c r="L25" s="109">
        <v>318.52600000000001</v>
      </c>
      <c r="M25" s="109">
        <v>282.447</v>
      </c>
      <c r="N25" s="109">
        <v>262.899</v>
      </c>
      <c r="O25" s="109">
        <v>217.339</v>
      </c>
      <c r="P25" s="109">
        <v>287.125</v>
      </c>
      <c r="Q25" s="109">
        <v>533.86199999999997</v>
      </c>
      <c r="R25" s="109">
        <v>394.16500000000002</v>
      </c>
      <c r="S25" s="109">
        <v>340.55500000000001</v>
      </c>
      <c r="T25" s="109">
        <v>309.32600000000002</v>
      </c>
      <c r="U25" s="109">
        <v>379.40100000000001</v>
      </c>
      <c r="V25" s="109">
        <v>319.32299999999998</v>
      </c>
      <c r="W25" s="109">
        <v>369.79599999999999</v>
      </c>
      <c r="X25" s="109">
        <v>428.18400000000003</v>
      </c>
      <c r="Y25" s="109">
        <v>234.51300000000001</v>
      </c>
      <c r="Z25" s="109">
        <v>268.30799999999999</v>
      </c>
      <c r="AA25" s="109">
        <v>348.53699999999998</v>
      </c>
      <c r="AB25" s="109">
        <v>292.589</v>
      </c>
      <c r="AC25" s="109">
        <v>413.678</v>
      </c>
      <c r="AD25" s="109">
        <v>370.99900000000002</v>
      </c>
      <c r="AE25" s="109">
        <v>242.149</v>
      </c>
      <c r="AF25" s="109">
        <v>383.34199999999998</v>
      </c>
      <c r="AG25" s="109">
        <v>312.11900000000003</v>
      </c>
      <c r="AH25" s="110">
        <v>278.33699999999999</v>
      </c>
      <c r="AI25" s="130"/>
      <c r="AJ25" s="130"/>
      <c r="AK25" s="130"/>
      <c r="AL25" s="130"/>
      <c r="AM25" s="130"/>
      <c r="AN25" s="130"/>
      <c r="AO25" s="130"/>
      <c r="AP25" s="130"/>
      <c r="AQ25" s="130"/>
      <c r="AR25" s="130"/>
      <c r="AS25" s="130"/>
      <c r="AT25" s="130"/>
      <c r="AU25" s="130"/>
      <c r="AV25" s="130"/>
      <c r="AW25" s="130"/>
      <c r="AX25" s="130"/>
      <c r="AY25" s="130"/>
    </row>
    <row r="26" spans="1:51" ht="15" x14ac:dyDescent="0.25">
      <c r="A26" s="142">
        <v>45323</v>
      </c>
      <c r="B26" s="279">
        <v>395.53</v>
      </c>
      <c r="C26" s="269">
        <v>395.53</v>
      </c>
      <c r="D26" s="274">
        <v>395.53</v>
      </c>
      <c r="E26" s="108">
        <v>489.11099999999999</v>
      </c>
      <c r="F26" s="108">
        <v>371.92899999999997</v>
      </c>
      <c r="G26" s="108">
        <v>357.05399999999997</v>
      </c>
      <c r="H26" s="109">
        <v>459.834</v>
      </c>
      <c r="I26" s="109">
        <v>420.613</v>
      </c>
      <c r="J26" s="109">
        <v>430.05900000000003</v>
      </c>
      <c r="K26" s="109">
        <v>370.375</v>
      </c>
      <c r="L26" s="109">
        <v>364.524</v>
      </c>
      <c r="M26" s="109">
        <v>271.58600000000001</v>
      </c>
      <c r="N26" s="109">
        <v>216.06399999999999</v>
      </c>
      <c r="O26" s="109">
        <v>247.40899999999999</v>
      </c>
      <c r="P26" s="109">
        <v>263.92200000000003</v>
      </c>
      <c r="Q26" s="109">
        <v>557.101</v>
      </c>
      <c r="R26" s="109">
        <v>349.01600000000002</v>
      </c>
      <c r="S26" s="109">
        <v>357.06599999999997</v>
      </c>
      <c r="T26" s="109">
        <v>298.56</v>
      </c>
      <c r="U26" s="109">
        <v>392.89499999999998</v>
      </c>
      <c r="V26" s="109">
        <v>362.37599999999998</v>
      </c>
      <c r="W26" s="109">
        <v>319.928</v>
      </c>
      <c r="X26" s="109">
        <v>403.60399999999998</v>
      </c>
      <c r="Y26" s="109">
        <v>255.82400000000001</v>
      </c>
      <c r="Z26" s="109">
        <v>273.80500000000001</v>
      </c>
      <c r="AA26" s="109">
        <v>458.63</v>
      </c>
      <c r="AB26" s="109">
        <v>341.92099999999999</v>
      </c>
      <c r="AC26" s="109">
        <v>562.66700000000003</v>
      </c>
      <c r="AD26" s="109">
        <v>370.709</v>
      </c>
      <c r="AE26" s="109">
        <v>254.666</v>
      </c>
      <c r="AF26" s="109">
        <v>359.25599999999997</v>
      </c>
      <c r="AG26" s="109">
        <v>251.08500000000001</v>
      </c>
      <c r="AH26" s="110">
        <v>251.33500000000001</v>
      </c>
      <c r="AI26" s="130"/>
      <c r="AJ26" s="130"/>
      <c r="AK26" s="130"/>
      <c r="AL26" s="130"/>
      <c r="AM26" s="130"/>
      <c r="AN26" s="130"/>
      <c r="AO26" s="130"/>
      <c r="AP26" s="130"/>
      <c r="AQ26" s="130"/>
      <c r="AR26" s="130"/>
      <c r="AS26" s="130"/>
      <c r="AT26" s="130"/>
      <c r="AU26" s="130"/>
      <c r="AV26" s="130"/>
      <c r="AW26" s="130"/>
      <c r="AX26" s="130"/>
      <c r="AY26" s="130"/>
    </row>
    <row r="27" spans="1:51" ht="15" x14ac:dyDescent="0.25">
      <c r="A27" s="142">
        <v>45352</v>
      </c>
      <c r="B27" s="279">
        <v>612.71</v>
      </c>
      <c r="C27" s="269">
        <v>612.71</v>
      </c>
      <c r="D27" s="274">
        <v>612.71</v>
      </c>
      <c r="E27" s="108">
        <v>562.34400000000005</v>
      </c>
      <c r="F27" s="108">
        <v>615.64200000000005</v>
      </c>
      <c r="G27" s="108">
        <v>927.96199999999999</v>
      </c>
      <c r="H27" s="109">
        <v>604.30200000000002</v>
      </c>
      <c r="I27" s="109">
        <v>776.89400000000001</v>
      </c>
      <c r="J27" s="109">
        <v>569.495</v>
      </c>
      <c r="K27" s="109">
        <v>489.88</v>
      </c>
      <c r="L27" s="109">
        <v>458.14299999999997</v>
      </c>
      <c r="M27" s="109">
        <v>465.89499999999998</v>
      </c>
      <c r="N27" s="109">
        <v>258.61599999999999</v>
      </c>
      <c r="O27" s="109">
        <v>399.18400000000003</v>
      </c>
      <c r="P27" s="109">
        <v>618.04499999999996</v>
      </c>
      <c r="Q27" s="109">
        <v>706.49900000000002</v>
      </c>
      <c r="R27" s="109">
        <v>448.78100000000001</v>
      </c>
      <c r="S27" s="109">
        <v>796.37900000000002</v>
      </c>
      <c r="T27" s="109">
        <v>392.78699999999998</v>
      </c>
      <c r="U27" s="109">
        <v>616.65499999999997</v>
      </c>
      <c r="V27" s="109">
        <v>498.28100000000001</v>
      </c>
      <c r="W27" s="109">
        <v>472.16399999999999</v>
      </c>
      <c r="X27" s="109">
        <v>564.54300000000001</v>
      </c>
      <c r="Y27" s="109">
        <v>323.22800000000001</v>
      </c>
      <c r="Z27" s="109">
        <v>436.52600000000001</v>
      </c>
      <c r="AA27" s="109">
        <v>667.34</v>
      </c>
      <c r="AB27" s="109">
        <v>518.94399999999996</v>
      </c>
      <c r="AC27" s="109">
        <v>1206.8530000000001</v>
      </c>
      <c r="AD27" s="109">
        <v>419.72800000000001</v>
      </c>
      <c r="AE27" s="109">
        <v>498.03800000000001</v>
      </c>
      <c r="AF27" s="109">
        <v>517.101</v>
      </c>
      <c r="AG27" s="109">
        <v>380.875</v>
      </c>
      <c r="AH27" s="110">
        <v>483.98899999999998</v>
      </c>
      <c r="AI27" s="130"/>
      <c r="AJ27" s="130"/>
      <c r="AK27" s="130"/>
      <c r="AL27" s="130"/>
      <c r="AM27" s="130"/>
      <c r="AN27" s="130"/>
      <c r="AO27" s="130"/>
      <c r="AP27" s="130"/>
      <c r="AQ27" s="130"/>
      <c r="AR27" s="130"/>
      <c r="AS27" s="130"/>
      <c r="AT27" s="130"/>
      <c r="AU27" s="130"/>
      <c r="AV27" s="130"/>
      <c r="AW27" s="130"/>
      <c r="AX27" s="130"/>
      <c r="AY27" s="130"/>
    </row>
    <row r="28" spans="1:51" ht="15" x14ac:dyDescent="0.25">
      <c r="A28" s="142">
        <v>45383</v>
      </c>
      <c r="B28" s="279">
        <v>934.75</v>
      </c>
      <c r="C28" s="269">
        <v>934.75</v>
      </c>
      <c r="D28" s="274">
        <v>934.75</v>
      </c>
      <c r="E28" s="108">
        <v>1320.4870000000001</v>
      </c>
      <c r="F28" s="108">
        <v>988.56399999999996</v>
      </c>
      <c r="G28" s="108">
        <v>860.59199999999998</v>
      </c>
      <c r="H28" s="109">
        <v>1050.221</v>
      </c>
      <c r="I28" s="109">
        <v>1399.2750000000001</v>
      </c>
      <c r="J28" s="109">
        <v>1108.174</v>
      </c>
      <c r="K28" s="109">
        <v>699.18</v>
      </c>
      <c r="L28" s="109">
        <v>777.93100000000004</v>
      </c>
      <c r="M28" s="109">
        <v>772.88400000000001</v>
      </c>
      <c r="N28" s="109">
        <v>465.86399999999998</v>
      </c>
      <c r="O28" s="109">
        <v>559.89599999999996</v>
      </c>
      <c r="P28" s="109">
        <v>1409.578</v>
      </c>
      <c r="Q28" s="109">
        <v>1414.836</v>
      </c>
      <c r="R28" s="109">
        <v>1120.29</v>
      </c>
      <c r="S28" s="109">
        <v>1128.79</v>
      </c>
      <c r="T28" s="109">
        <v>645.40099999999995</v>
      </c>
      <c r="U28" s="109">
        <v>782.29399999999998</v>
      </c>
      <c r="V28" s="109">
        <v>724.90899999999999</v>
      </c>
      <c r="W28" s="109">
        <v>1115.6220000000001</v>
      </c>
      <c r="X28" s="109">
        <v>1195.5129999999999</v>
      </c>
      <c r="Y28" s="109">
        <v>314.41399999999999</v>
      </c>
      <c r="Z28" s="109">
        <v>676.13699999999994</v>
      </c>
      <c r="AA28" s="109">
        <v>719.476</v>
      </c>
      <c r="AB28" s="109">
        <v>753.17499999999995</v>
      </c>
      <c r="AC28" s="109">
        <v>1927.8209999999999</v>
      </c>
      <c r="AD28" s="109">
        <v>485.43900000000002</v>
      </c>
      <c r="AE28" s="109">
        <v>1128.3109999999999</v>
      </c>
      <c r="AF28" s="109">
        <v>611.27700000000004</v>
      </c>
      <c r="AG28" s="109">
        <v>444.74700000000001</v>
      </c>
      <c r="AH28" s="110">
        <v>544.91399999999999</v>
      </c>
      <c r="AI28" s="130"/>
      <c r="AJ28" s="130"/>
      <c r="AK28" s="130"/>
      <c r="AL28" s="130"/>
      <c r="AM28" s="130"/>
      <c r="AN28" s="130"/>
      <c r="AO28" s="130"/>
      <c r="AP28" s="130"/>
      <c r="AQ28" s="130"/>
      <c r="AR28" s="130"/>
      <c r="AS28" s="130"/>
      <c r="AT28" s="130"/>
      <c r="AU28" s="130"/>
      <c r="AV28" s="130"/>
      <c r="AW28" s="130"/>
      <c r="AX28" s="130"/>
      <c r="AY28" s="130"/>
    </row>
    <row r="29" spans="1:51" ht="15" x14ac:dyDescent="0.25">
      <c r="A29" s="142">
        <v>45413</v>
      </c>
      <c r="B29" s="279">
        <v>2114.3000000000002</v>
      </c>
      <c r="C29" s="269">
        <v>2114.3000000000002</v>
      </c>
      <c r="D29" s="274">
        <v>2114.3000000000002</v>
      </c>
      <c r="E29" s="108">
        <v>3264.114</v>
      </c>
      <c r="F29" s="108">
        <v>2137.665</v>
      </c>
      <c r="G29" s="108">
        <v>2369.3009999999999</v>
      </c>
      <c r="H29" s="109">
        <v>3049.261</v>
      </c>
      <c r="I29" s="109">
        <v>3971.92</v>
      </c>
      <c r="J29" s="109">
        <v>2696.8829999999998</v>
      </c>
      <c r="K29" s="109">
        <v>2169.2809999999999</v>
      </c>
      <c r="L29" s="109">
        <v>2038.4760000000001</v>
      </c>
      <c r="M29" s="109">
        <v>2283.9789999999998</v>
      </c>
      <c r="N29" s="109">
        <v>339.20299999999997</v>
      </c>
      <c r="O29" s="109">
        <v>1429.2639999999999</v>
      </c>
      <c r="P29" s="109">
        <v>1820.81</v>
      </c>
      <c r="Q29" s="109">
        <v>2992.3620000000001</v>
      </c>
      <c r="R29" s="109">
        <v>2517.1840000000002</v>
      </c>
      <c r="S29" s="109">
        <v>2089.69</v>
      </c>
      <c r="T29" s="109">
        <v>2143.826</v>
      </c>
      <c r="U29" s="109">
        <v>2788.9690000000001</v>
      </c>
      <c r="V29" s="109">
        <v>1037.5060000000001</v>
      </c>
      <c r="W29" s="109">
        <v>2363.3270000000002</v>
      </c>
      <c r="X29" s="109">
        <v>1390.9110000000001</v>
      </c>
      <c r="Y29" s="109">
        <v>729.20899999999995</v>
      </c>
      <c r="Z29" s="109">
        <v>1755.817</v>
      </c>
      <c r="AA29" s="109">
        <v>1466.356</v>
      </c>
      <c r="AB29" s="109">
        <v>2026.7929999999999</v>
      </c>
      <c r="AC29" s="109">
        <v>2511.527</v>
      </c>
      <c r="AD29" s="109">
        <v>1363.4349999999999</v>
      </c>
      <c r="AE29" s="109">
        <v>2425.9560000000001</v>
      </c>
      <c r="AF29" s="109">
        <v>1607.7760000000001</v>
      </c>
      <c r="AG29" s="109">
        <v>847.274</v>
      </c>
      <c r="AH29" s="110">
        <v>1758.348</v>
      </c>
      <c r="AI29" s="130"/>
      <c r="AJ29" s="130"/>
      <c r="AK29" s="130"/>
      <c r="AL29" s="130"/>
      <c r="AM29" s="130"/>
      <c r="AN29" s="130"/>
      <c r="AO29" s="130"/>
      <c r="AP29" s="130"/>
      <c r="AQ29" s="130"/>
      <c r="AR29" s="130"/>
      <c r="AS29" s="130"/>
      <c r="AT29" s="130"/>
      <c r="AU29" s="130"/>
      <c r="AV29" s="130"/>
      <c r="AW29" s="130"/>
      <c r="AX29" s="130"/>
      <c r="AY29" s="130"/>
    </row>
    <row r="30" spans="1:51" ht="15" x14ac:dyDescent="0.25">
      <c r="A30" s="142">
        <v>45444</v>
      </c>
      <c r="B30" s="279">
        <v>2478.2800000000002</v>
      </c>
      <c r="C30" s="269">
        <v>2478.2800000000002</v>
      </c>
      <c r="D30" s="274">
        <v>2478.2800000000002</v>
      </c>
      <c r="E30" s="108">
        <v>4491.8059999999996</v>
      </c>
      <c r="F30" s="108">
        <v>1671.452</v>
      </c>
      <c r="G30" s="108">
        <v>4961.5910000000003</v>
      </c>
      <c r="H30" s="109">
        <v>2938.4659999999999</v>
      </c>
      <c r="I30" s="109">
        <v>4919.4179999999997</v>
      </c>
      <c r="J30" s="109">
        <v>2560.3069999999998</v>
      </c>
      <c r="K30" s="109">
        <v>3357.527</v>
      </c>
      <c r="L30" s="109">
        <v>1409.864</v>
      </c>
      <c r="M30" s="109">
        <v>1587.0039999999999</v>
      </c>
      <c r="N30" s="109">
        <v>386.25900000000001</v>
      </c>
      <c r="O30" s="109">
        <v>2176.6179999999999</v>
      </c>
      <c r="P30" s="109">
        <v>1062.991</v>
      </c>
      <c r="Q30" s="109">
        <v>3581.433</v>
      </c>
      <c r="R30" s="109">
        <v>1976.896</v>
      </c>
      <c r="S30" s="109">
        <v>1169.1469999999999</v>
      </c>
      <c r="T30" s="109">
        <v>3739.1129999999998</v>
      </c>
      <c r="U30" s="109">
        <v>2633.3440000000001</v>
      </c>
      <c r="V30" s="109">
        <v>2589.6149999999998</v>
      </c>
      <c r="W30" s="109">
        <v>5092.241</v>
      </c>
      <c r="X30" s="109">
        <v>432.45800000000003</v>
      </c>
      <c r="Y30" s="109">
        <v>1229.5550000000001</v>
      </c>
      <c r="Z30" s="109">
        <v>2974.701</v>
      </c>
      <c r="AA30" s="109">
        <v>2256.8809999999999</v>
      </c>
      <c r="AB30" s="109">
        <v>2541.9079999999999</v>
      </c>
      <c r="AC30" s="109">
        <v>3304.4789999999998</v>
      </c>
      <c r="AD30" s="109">
        <v>942.39200000000005</v>
      </c>
      <c r="AE30" s="109">
        <v>3761.0079999999998</v>
      </c>
      <c r="AF30" s="109">
        <v>1824.3610000000001</v>
      </c>
      <c r="AG30" s="109">
        <v>1169.145</v>
      </c>
      <c r="AH30" s="110">
        <v>3126.8180000000002</v>
      </c>
      <c r="AI30" s="130"/>
      <c r="AJ30" s="130"/>
      <c r="AK30" s="130"/>
      <c r="AL30" s="130"/>
      <c r="AM30" s="130"/>
      <c r="AN30" s="130"/>
      <c r="AO30" s="130"/>
      <c r="AP30" s="130"/>
      <c r="AQ30" s="130"/>
      <c r="AR30" s="130"/>
      <c r="AS30" s="130"/>
      <c r="AT30" s="130"/>
      <c r="AU30" s="130"/>
      <c r="AV30" s="130"/>
      <c r="AW30" s="130"/>
      <c r="AX30" s="130"/>
      <c r="AY30" s="130"/>
    </row>
    <row r="31" spans="1:51" ht="15" x14ac:dyDescent="0.25">
      <c r="A31" s="142">
        <v>45474</v>
      </c>
      <c r="B31" s="279">
        <v>708.98</v>
      </c>
      <c r="C31" s="269">
        <v>708.98</v>
      </c>
      <c r="D31" s="274">
        <v>708.98</v>
      </c>
      <c r="E31" s="108">
        <v>2026.519</v>
      </c>
      <c r="F31" s="108">
        <v>313.45299999999997</v>
      </c>
      <c r="G31" s="108">
        <v>3953.2649999999999</v>
      </c>
      <c r="H31" s="109">
        <v>1205.5219999999999</v>
      </c>
      <c r="I31" s="109">
        <v>1777.6990000000001</v>
      </c>
      <c r="J31" s="109">
        <v>1500.6379999999999</v>
      </c>
      <c r="K31" s="109">
        <v>1874.0329999999999</v>
      </c>
      <c r="L31" s="109">
        <v>242.32400000000001</v>
      </c>
      <c r="M31" s="109">
        <v>337.55700000000002</v>
      </c>
      <c r="N31" s="109">
        <v>0.44</v>
      </c>
      <c r="O31" s="109">
        <v>511.27100000000002</v>
      </c>
      <c r="P31" s="109">
        <v>415.79500000000002</v>
      </c>
      <c r="Q31" s="109">
        <v>1506.624</v>
      </c>
      <c r="R31" s="109">
        <v>481.178</v>
      </c>
      <c r="S31" s="109">
        <v>300.339</v>
      </c>
      <c r="T31" s="109">
        <v>1897.135</v>
      </c>
      <c r="U31" s="109">
        <v>1564.4359999999999</v>
      </c>
      <c r="V31" s="109">
        <v>834.846</v>
      </c>
      <c r="W31" s="109">
        <v>3725.4189999999999</v>
      </c>
      <c r="X31" s="109">
        <v>91.266999999999996</v>
      </c>
      <c r="Y31" s="109">
        <v>272.86900000000003</v>
      </c>
      <c r="Z31" s="109">
        <v>1031.1759999999999</v>
      </c>
      <c r="AA31" s="109">
        <v>804.49</v>
      </c>
      <c r="AB31" s="109">
        <v>747.92100000000005</v>
      </c>
      <c r="AC31" s="109">
        <v>1182.7280000000001</v>
      </c>
      <c r="AD31" s="109">
        <v>239.38800000000001</v>
      </c>
      <c r="AE31" s="109">
        <v>2276.4740000000002</v>
      </c>
      <c r="AF31" s="109">
        <v>476.43400000000003</v>
      </c>
      <c r="AG31" s="109">
        <v>323.572</v>
      </c>
      <c r="AH31" s="110">
        <v>2179.8919999999998</v>
      </c>
      <c r="AI31" s="130"/>
      <c r="AJ31" s="130"/>
      <c r="AK31" s="130"/>
      <c r="AL31" s="130"/>
      <c r="AM31" s="130"/>
      <c r="AN31" s="130"/>
      <c r="AO31" s="130"/>
      <c r="AP31" s="130"/>
      <c r="AQ31" s="130"/>
      <c r="AR31" s="130"/>
      <c r="AS31" s="130"/>
      <c r="AT31" s="130"/>
      <c r="AU31" s="130"/>
      <c r="AV31" s="130"/>
      <c r="AW31" s="130"/>
      <c r="AX31" s="130"/>
      <c r="AY31" s="130"/>
    </row>
    <row r="32" spans="1:51" ht="15" x14ac:dyDescent="0.25">
      <c r="A32" s="142">
        <v>45505</v>
      </c>
      <c r="B32" s="279">
        <v>361.01</v>
      </c>
      <c r="C32" s="269">
        <v>361.01</v>
      </c>
      <c r="D32" s="274">
        <v>361.01</v>
      </c>
      <c r="E32" s="108">
        <v>700.14300000000003</v>
      </c>
      <c r="F32" s="108">
        <v>182.46799999999999</v>
      </c>
      <c r="G32" s="108">
        <v>1045.4280000000001</v>
      </c>
      <c r="H32" s="109">
        <v>359.97</v>
      </c>
      <c r="I32" s="109">
        <v>843.78499999999997</v>
      </c>
      <c r="J32" s="109">
        <v>532.20100000000002</v>
      </c>
      <c r="K32" s="109">
        <v>749.52700000000004</v>
      </c>
      <c r="L32" s="109">
        <v>141.20500000000001</v>
      </c>
      <c r="M32" s="109">
        <v>239.9</v>
      </c>
      <c r="N32" s="109">
        <v>37.353000000000002</v>
      </c>
      <c r="O32" s="109">
        <v>202.1</v>
      </c>
      <c r="P32" s="109">
        <v>197.22399999999999</v>
      </c>
      <c r="Q32" s="109">
        <v>500.11900000000003</v>
      </c>
      <c r="R32" s="109">
        <v>296.25099999999998</v>
      </c>
      <c r="S32" s="109">
        <v>261.73899999999998</v>
      </c>
      <c r="T32" s="109">
        <v>560.53</v>
      </c>
      <c r="U32" s="109">
        <v>452.01499999999999</v>
      </c>
      <c r="V32" s="109">
        <v>385.81599999999997</v>
      </c>
      <c r="W32" s="109">
        <v>855.35400000000004</v>
      </c>
      <c r="X32" s="109">
        <v>132.34200000000001</v>
      </c>
      <c r="Y32" s="109">
        <v>204.35599999999999</v>
      </c>
      <c r="Z32" s="109">
        <v>422.73599999999999</v>
      </c>
      <c r="AA32" s="109">
        <v>270.97199999999998</v>
      </c>
      <c r="AB32" s="109">
        <v>330.98700000000002</v>
      </c>
      <c r="AC32" s="109">
        <v>490.916</v>
      </c>
      <c r="AD32" s="109">
        <v>139.21600000000001</v>
      </c>
      <c r="AE32" s="109">
        <v>575.62300000000005</v>
      </c>
      <c r="AF32" s="109">
        <v>211.279</v>
      </c>
      <c r="AG32" s="109">
        <v>150.23599999999999</v>
      </c>
      <c r="AH32" s="110">
        <v>837.779</v>
      </c>
      <c r="AI32" s="130"/>
      <c r="AJ32" s="130"/>
      <c r="AK32" s="130"/>
      <c r="AL32" s="130"/>
      <c r="AM32" s="130"/>
      <c r="AN32" s="130"/>
      <c r="AO32" s="130"/>
      <c r="AP32" s="130"/>
      <c r="AQ32" s="130"/>
      <c r="AR32" s="130"/>
      <c r="AS32" s="130"/>
      <c r="AT32" s="130"/>
      <c r="AU32" s="130"/>
      <c r="AV32" s="130"/>
      <c r="AW32" s="130"/>
      <c r="AX32" s="130"/>
      <c r="AY32" s="130"/>
    </row>
    <row r="33" spans="1:51" ht="15" x14ac:dyDescent="0.25">
      <c r="A33" s="142">
        <v>45536</v>
      </c>
      <c r="B33" s="280">
        <v>312.01</v>
      </c>
      <c r="C33" s="270">
        <v>312.01</v>
      </c>
      <c r="D33" s="274">
        <v>312.01</v>
      </c>
      <c r="E33" s="108">
        <v>632.68100000000004</v>
      </c>
      <c r="F33" s="108">
        <v>306.69099999999997</v>
      </c>
      <c r="G33" s="108">
        <v>554.57100000000003</v>
      </c>
      <c r="H33" s="109">
        <v>375.88200000000001</v>
      </c>
      <c r="I33" s="109">
        <v>761.96100000000001</v>
      </c>
      <c r="J33" s="109">
        <v>413.88499999999999</v>
      </c>
      <c r="K33" s="109">
        <v>519.92899999999997</v>
      </c>
      <c r="L33" s="109">
        <v>236.227</v>
      </c>
      <c r="M33" s="109">
        <v>227.45599999999999</v>
      </c>
      <c r="N33" s="109">
        <v>200.142</v>
      </c>
      <c r="O33" s="109">
        <v>399.14499999999998</v>
      </c>
      <c r="P33" s="109">
        <v>336.30599999999998</v>
      </c>
      <c r="Q33" s="109">
        <v>390.43299999999999</v>
      </c>
      <c r="R33" s="109">
        <v>356.63299999999998</v>
      </c>
      <c r="S33" s="109">
        <v>346.82499999999999</v>
      </c>
      <c r="T33" s="109">
        <v>434.24599999999998</v>
      </c>
      <c r="U33" s="109">
        <v>319.08100000000002</v>
      </c>
      <c r="V33" s="109">
        <v>282.303</v>
      </c>
      <c r="W33" s="109">
        <v>542.178</v>
      </c>
      <c r="X33" s="109">
        <v>174.79400000000001</v>
      </c>
      <c r="Y33" s="109">
        <v>458.82</v>
      </c>
      <c r="Z33" s="109">
        <v>446.245</v>
      </c>
      <c r="AA33" s="109">
        <v>261.75099999999998</v>
      </c>
      <c r="AB33" s="109">
        <v>370.48399999999998</v>
      </c>
      <c r="AC33" s="109">
        <v>367.9</v>
      </c>
      <c r="AD33" s="109">
        <v>166.50200000000001</v>
      </c>
      <c r="AE33" s="109">
        <v>377.07799999999997</v>
      </c>
      <c r="AF33" s="109">
        <v>243.233</v>
      </c>
      <c r="AG33" s="109">
        <v>213.59399999999999</v>
      </c>
      <c r="AH33" s="110">
        <v>643.91700000000003</v>
      </c>
      <c r="AI33" s="130"/>
      <c r="AJ33" s="130"/>
      <c r="AK33" s="130"/>
      <c r="AL33" s="130"/>
      <c r="AM33" s="130"/>
      <c r="AN33" s="130"/>
      <c r="AO33" s="130"/>
      <c r="AP33" s="130"/>
      <c r="AQ33" s="130"/>
      <c r="AR33" s="130"/>
      <c r="AS33" s="130"/>
      <c r="AT33" s="130"/>
      <c r="AU33" s="130"/>
      <c r="AV33" s="130"/>
      <c r="AW33" s="130"/>
      <c r="AX33" s="130"/>
      <c r="AY33" s="130"/>
    </row>
    <row r="34" spans="1:51" ht="15" x14ac:dyDescent="0.25">
      <c r="A34" s="142">
        <v>45566</v>
      </c>
      <c r="B34" s="279">
        <v>354.39</v>
      </c>
      <c r="C34" s="269">
        <v>519.59</v>
      </c>
      <c r="D34" s="274">
        <v>417.01</v>
      </c>
      <c r="E34" s="108">
        <v>575.46299999999997</v>
      </c>
      <c r="F34" s="108">
        <v>458.50200000000001</v>
      </c>
      <c r="G34" s="108">
        <v>597.23699999999997</v>
      </c>
      <c r="H34" s="109">
        <v>540.62400000000002</v>
      </c>
      <c r="I34" s="109">
        <v>914.11400000000003</v>
      </c>
      <c r="J34" s="109">
        <v>530.24300000000005</v>
      </c>
      <c r="K34" s="109">
        <v>388.66</v>
      </c>
      <c r="L34" s="109">
        <v>404.54199999999997</v>
      </c>
      <c r="M34" s="109">
        <v>269.66199999999998</v>
      </c>
      <c r="N34" s="109">
        <v>316.64400000000001</v>
      </c>
      <c r="O34" s="109">
        <v>312.64699999999999</v>
      </c>
      <c r="P34" s="109">
        <v>503.96300000000002</v>
      </c>
      <c r="Q34" s="109">
        <v>616.39599999999996</v>
      </c>
      <c r="R34" s="109">
        <v>1109.046</v>
      </c>
      <c r="S34" s="109">
        <v>518.83199999999999</v>
      </c>
      <c r="T34" s="109">
        <v>421.39499999999998</v>
      </c>
      <c r="U34" s="109">
        <v>391.68900000000002</v>
      </c>
      <c r="V34" s="109">
        <v>442.48899999999998</v>
      </c>
      <c r="W34" s="109">
        <v>618.51300000000003</v>
      </c>
      <c r="X34" s="109">
        <v>253.476</v>
      </c>
      <c r="Y34" s="109">
        <v>561.97400000000005</v>
      </c>
      <c r="Z34" s="109">
        <v>655.13800000000003</v>
      </c>
      <c r="AA34" s="109">
        <v>389.63600000000002</v>
      </c>
      <c r="AB34" s="109">
        <v>460.39600000000002</v>
      </c>
      <c r="AC34" s="109">
        <v>548.21500000000003</v>
      </c>
      <c r="AD34" s="109">
        <v>368.25400000000002</v>
      </c>
      <c r="AE34" s="109">
        <v>411.57799999999997</v>
      </c>
      <c r="AF34" s="109">
        <v>302.98700000000002</v>
      </c>
      <c r="AG34" s="109">
        <v>416.10300000000001</v>
      </c>
      <c r="AH34" s="110">
        <v>668.12699999999995</v>
      </c>
      <c r="AI34" s="130"/>
      <c r="AJ34" s="130"/>
      <c r="AK34" s="130"/>
      <c r="AL34" s="130"/>
      <c r="AM34" s="130"/>
      <c r="AN34" s="130"/>
      <c r="AO34" s="130"/>
      <c r="AP34" s="130"/>
      <c r="AQ34" s="130"/>
      <c r="AR34" s="130"/>
      <c r="AS34" s="130"/>
      <c r="AT34" s="130"/>
      <c r="AU34" s="130"/>
      <c r="AV34" s="130"/>
      <c r="AW34" s="130"/>
      <c r="AX34" s="130"/>
      <c r="AY34" s="130"/>
    </row>
    <row r="35" spans="1:51" ht="15" x14ac:dyDescent="0.25">
      <c r="A35" s="142">
        <v>45597</v>
      </c>
      <c r="B35" s="279">
        <v>435.65</v>
      </c>
      <c r="C35" s="269">
        <v>457.15</v>
      </c>
      <c r="D35" s="274">
        <v>445.55</v>
      </c>
      <c r="E35" s="108">
        <v>561.21199999999999</v>
      </c>
      <c r="F35" s="108">
        <v>475.87099999999998</v>
      </c>
      <c r="G35" s="108">
        <v>539.73699999999997</v>
      </c>
      <c r="H35" s="109">
        <v>562.21699999999998</v>
      </c>
      <c r="I35" s="109">
        <v>643.21600000000001</v>
      </c>
      <c r="J35" s="109">
        <v>604.92899999999997</v>
      </c>
      <c r="K35" s="109">
        <v>401.86700000000002</v>
      </c>
      <c r="L35" s="109">
        <v>400.00599999999997</v>
      </c>
      <c r="M35" s="109">
        <v>351.59899999999999</v>
      </c>
      <c r="N35" s="109">
        <v>320.54599999999999</v>
      </c>
      <c r="O35" s="109">
        <v>355.77300000000002</v>
      </c>
      <c r="P35" s="109">
        <v>609.51599999999996</v>
      </c>
      <c r="Q35" s="109">
        <v>579.74199999999996</v>
      </c>
      <c r="R35" s="109">
        <v>608.89200000000005</v>
      </c>
      <c r="S35" s="109">
        <v>468.46300000000002</v>
      </c>
      <c r="T35" s="109">
        <v>449.589</v>
      </c>
      <c r="U35" s="109">
        <v>455.61200000000002</v>
      </c>
      <c r="V35" s="109">
        <v>459.01400000000001</v>
      </c>
      <c r="W35" s="109">
        <v>580.75300000000004</v>
      </c>
      <c r="X35" s="109">
        <v>320.28100000000001</v>
      </c>
      <c r="Y35" s="109">
        <v>479.81599999999997</v>
      </c>
      <c r="Z35" s="109">
        <v>470.62200000000001</v>
      </c>
      <c r="AA35" s="109">
        <v>400.73500000000001</v>
      </c>
      <c r="AB35" s="109">
        <v>443.87099999999998</v>
      </c>
      <c r="AC35" s="109">
        <v>491.19400000000002</v>
      </c>
      <c r="AD35" s="109">
        <v>374.87400000000002</v>
      </c>
      <c r="AE35" s="109">
        <v>456.68299999999999</v>
      </c>
      <c r="AF35" s="109">
        <v>386.82600000000002</v>
      </c>
      <c r="AG35" s="109">
        <v>434.46800000000002</v>
      </c>
      <c r="AH35" s="110">
        <v>545.27300000000002</v>
      </c>
      <c r="AI35" s="130"/>
      <c r="AJ35" s="130"/>
      <c r="AK35" s="130"/>
      <c r="AL35" s="130"/>
      <c r="AM35" s="130"/>
      <c r="AN35" s="130"/>
      <c r="AO35" s="130"/>
      <c r="AP35" s="130"/>
      <c r="AQ35" s="130"/>
      <c r="AR35" s="130"/>
      <c r="AS35" s="130"/>
      <c r="AT35" s="130"/>
      <c r="AU35" s="130"/>
      <c r="AV35" s="130"/>
      <c r="AW35" s="130"/>
      <c r="AX35" s="130"/>
      <c r="AY35" s="130"/>
    </row>
    <row r="36" spans="1:51" ht="15" x14ac:dyDescent="0.25">
      <c r="A36" s="142">
        <v>45627</v>
      </c>
      <c r="B36" s="290">
        <v>351.78</v>
      </c>
      <c r="C36" s="291">
        <v>351.78</v>
      </c>
      <c r="D36" s="276">
        <v>351.78</v>
      </c>
      <c r="E36" s="109">
        <v>416.72199999999998</v>
      </c>
      <c r="F36" s="109">
        <v>361.35199999999998</v>
      </c>
      <c r="G36" s="109">
        <v>457.16500000000002</v>
      </c>
      <c r="H36" s="109">
        <v>482.40600000000001</v>
      </c>
      <c r="I36" s="109">
        <v>455.38299999999998</v>
      </c>
      <c r="J36" s="109">
        <v>452.459</v>
      </c>
      <c r="K36" s="109">
        <v>345.81299999999999</v>
      </c>
      <c r="L36" s="109">
        <v>303.41399999999999</v>
      </c>
      <c r="M36" s="109">
        <v>308.47199999999998</v>
      </c>
      <c r="N36" s="109">
        <v>259.541</v>
      </c>
      <c r="O36" s="109">
        <v>316.49099999999999</v>
      </c>
      <c r="P36" s="109">
        <v>368.94799999999998</v>
      </c>
      <c r="Q36" s="109">
        <v>410.57499999999999</v>
      </c>
      <c r="R36" s="109">
        <v>410.93700000000001</v>
      </c>
      <c r="S36" s="109">
        <v>383.05799999999999</v>
      </c>
      <c r="T36" s="109">
        <v>385.25400000000002</v>
      </c>
      <c r="U36" s="109">
        <v>368.45400000000001</v>
      </c>
      <c r="V36" s="109">
        <v>394.65499999999997</v>
      </c>
      <c r="W36" s="109">
        <v>444.51100000000002</v>
      </c>
      <c r="X36" s="109">
        <v>295.78199999999998</v>
      </c>
      <c r="Y36" s="109">
        <v>327.90199999999999</v>
      </c>
      <c r="Z36" s="109">
        <v>365.23500000000001</v>
      </c>
      <c r="AA36" s="109">
        <v>326.16300000000001</v>
      </c>
      <c r="AB36" s="109">
        <v>366.70699999999999</v>
      </c>
      <c r="AC36" s="109">
        <v>412.52499999999998</v>
      </c>
      <c r="AD36" s="109">
        <v>296.61</v>
      </c>
      <c r="AE36" s="110">
        <v>413.15499999999997</v>
      </c>
      <c r="AF36" s="109">
        <v>339.72800000000001</v>
      </c>
      <c r="AG36" s="109">
        <v>322.57100000000003</v>
      </c>
      <c r="AH36" s="109">
        <v>423.339</v>
      </c>
      <c r="AI36" s="130"/>
      <c r="AJ36" s="130"/>
      <c r="AK36" s="130"/>
      <c r="AL36" s="130"/>
      <c r="AM36" s="130"/>
      <c r="AN36" s="130"/>
      <c r="AO36" s="130"/>
      <c r="AP36" s="130"/>
      <c r="AQ36" s="130"/>
      <c r="AR36" s="130"/>
      <c r="AS36" s="130"/>
      <c r="AT36" s="130"/>
      <c r="AU36" s="130"/>
      <c r="AV36" s="130"/>
      <c r="AW36" s="130"/>
      <c r="AX36" s="130"/>
      <c r="AY36" s="130"/>
    </row>
    <row r="37" spans="1:51" ht="15" x14ac:dyDescent="0.25">
      <c r="A37" s="142">
        <v>45658</v>
      </c>
      <c r="B37" s="281">
        <v>347.16</v>
      </c>
      <c r="C37" s="271">
        <v>347.16</v>
      </c>
      <c r="D37" s="276">
        <v>347.16</v>
      </c>
      <c r="E37" s="109">
        <v>395.97800000000001</v>
      </c>
      <c r="F37" s="109">
        <v>357.52300000000002</v>
      </c>
      <c r="G37" s="109">
        <v>417.197</v>
      </c>
      <c r="H37" s="109">
        <v>460.46899999999999</v>
      </c>
      <c r="I37" s="109">
        <v>434.59199999999998</v>
      </c>
      <c r="J37" s="109">
        <v>392.608</v>
      </c>
      <c r="K37" s="109">
        <v>339.483</v>
      </c>
      <c r="L37" s="109">
        <v>282.38200000000001</v>
      </c>
      <c r="M37" s="109">
        <v>272.19099999999997</v>
      </c>
      <c r="N37" s="109">
        <v>219.893</v>
      </c>
      <c r="O37" s="109">
        <v>279.423</v>
      </c>
      <c r="P37" s="109">
        <v>542.82000000000005</v>
      </c>
      <c r="Q37" s="109">
        <v>397.23099999999999</v>
      </c>
      <c r="R37" s="109">
        <v>368.23700000000002</v>
      </c>
      <c r="S37" s="109">
        <v>318.95299999999997</v>
      </c>
      <c r="T37" s="109">
        <v>384.07799999999997</v>
      </c>
      <c r="U37" s="109">
        <v>340.39699999999999</v>
      </c>
      <c r="V37" s="109">
        <v>374.51299999999998</v>
      </c>
      <c r="W37" s="109">
        <v>434.91</v>
      </c>
      <c r="X37" s="109">
        <v>270.71699999999998</v>
      </c>
      <c r="Y37" s="109">
        <v>270.33199999999999</v>
      </c>
      <c r="Z37" s="109">
        <v>341.15899999999999</v>
      </c>
      <c r="AA37" s="109">
        <v>304.62</v>
      </c>
      <c r="AB37" s="109">
        <v>409.935</v>
      </c>
      <c r="AC37" s="109">
        <v>379.54199999999997</v>
      </c>
      <c r="AD37" s="109">
        <v>275.59300000000002</v>
      </c>
      <c r="AE37" s="110">
        <v>377.11500000000001</v>
      </c>
      <c r="AF37" s="109">
        <v>340.28899999999999</v>
      </c>
      <c r="AG37" s="109">
        <v>286.95499999999998</v>
      </c>
      <c r="AH37" s="109">
        <v>383.27699999999999</v>
      </c>
      <c r="AI37" s="130"/>
      <c r="AJ37" s="130"/>
      <c r="AK37" s="130"/>
      <c r="AL37" s="130"/>
      <c r="AM37" s="130"/>
      <c r="AN37" s="130"/>
      <c r="AO37" s="130"/>
      <c r="AP37" s="130"/>
      <c r="AQ37" s="130"/>
      <c r="AR37" s="130"/>
      <c r="AS37" s="130"/>
      <c r="AT37" s="130"/>
      <c r="AU37" s="130"/>
      <c r="AV37" s="130"/>
      <c r="AW37" s="130"/>
      <c r="AX37" s="130"/>
      <c r="AY37" s="130"/>
    </row>
    <row r="38" spans="1:51" ht="15" x14ac:dyDescent="0.25">
      <c r="A38" s="142">
        <v>45689</v>
      </c>
      <c r="B38" s="281">
        <v>395.53</v>
      </c>
      <c r="C38" s="271">
        <v>395.53</v>
      </c>
      <c r="D38" s="276">
        <v>395.53</v>
      </c>
      <c r="E38" s="109">
        <v>363.69400000000002</v>
      </c>
      <c r="F38" s="109">
        <v>387.48899999999998</v>
      </c>
      <c r="G38" s="109">
        <v>443.70100000000002</v>
      </c>
      <c r="H38" s="109">
        <v>421.43099999999998</v>
      </c>
      <c r="I38" s="109">
        <v>427.88400000000001</v>
      </c>
      <c r="J38" s="109">
        <v>382.62799999999999</v>
      </c>
      <c r="K38" s="109">
        <v>368.89100000000002</v>
      </c>
      <c r="L38" s="109">
        <v>261.21600000000001</v>
      </c>
      <c r="M38" s="109">
        <v>216.291</v>
      </c>
      <c r="N38" s="109">
        <v>242.09299999999999</v>
      </c>
      <c r="O38" s="109">
        <v>248.554</v>
      </c>
      <c r="P38" s="109">
        <v>532.55700000000002</v>
      </c>
      <c r="Q38" s="109">
        <v>339.39100000000002</v>
      </c>
      <c r="R38" s="109">
        <v>376.541</v>
      </c>
      <c r="S38" s="109">
        <v>297.536</v>
      </c>
      <c r="T38" s="109">
        <v>378.59500000000003</v>
      </c>
      <c r="U38" s="109">
        <v>370.16</v>
      </c>
      <c r="V38" s="109">
        <v>317.94499999999999</v>
      </c>
      <c r="W38" s="109">
        <v>395.76400000000001</v>
      </c>
      <c r="X38" s="109">
        <v>268.73</v>
      </c>
      <c r="Y38" s="109">
        <v>262.916</v>
      </c>
      <c r="Z38" s="109">
        <v>436.40300000000002</v>
      </c>
      <c r="AA38" s="109">
        <v>340.351</v>
      </c>
      <c r="AB38" s="109">
        <v>542.69299999999998</v>
      </c>
      <c r="AC38" s="109">
        <v>365.36399999999998</v>
      </c>
      <c r="AD38" s="109">
        <v>276.97399999999999</v>
      </c>
      <c r="AE38" s="110">
        <v>340.05399999999997</v>
      </c>
      <c r="AF38" s="109">
        <v>270.11900000000003</v>
      </c>
      <c r="AG38" s="109">
        <v>247.63</v>
      </c>
      <c r="AH38" s="109">
        <v>366.39699999999999</v>
      </c>
      <c r="AI38" s="130"/>
      <c r="AJ38" s="130"/>
      <c r="AK38" s="130"/>
      <c r="AL38" s="130"/>
      <c r="AM38" s="130"/>
      <c r="AN38" s="130"/>
      <c r="AO38" s="130"/>
      <c r="AP38" s="130"/>
      <c r="AQ38" s="130"/>
      <c r="AR38" s="130"/>
      <c r="AS38" s="130"/>
      <c r="AT38" s="130"/>
      <c r="AU38" s="130"/>
      <c r="AV38" s="130"/>
      <c r="AW38" s="130"/>
      <c r="AX38" s="130"/>
      <c r="AY38" s="130"/>
    </row>
    <row r="39" spans="1:51" ht="15" x14ac:dyDescent="0.25">
      <c r="A39" s="142">
        <v>45717</v>
      </c>
      <c r="B39" s="281">
        <v>612.71</v>
      </c>
      <c r="C39" s="271">
        <v>612.71</v>
      </c>
      <c r="D39" s="276">
        <v>612.71</v>
      </c>
      <c r="E39" s="109">
        <v>612.39099999999996</v>
      </c>
      <c r="F39" s="109">
        <v>988.34699999999998</v>
      </c>
      <c r="G39" s="109">
        <v>603.63499999999999</v>
      </c>
      <c r="H39" s="109">
        <v>809.18200000000002</v>
      </c>
      <c r="I39" s="109">
        <v>559.45600000000002</v>
      </c>
      <c r="J39" s="109">
        <v>520.14400000000001</v>
      </c>
      <c r="K39" s="109">
        <v>479.84</v>
      </c>
      <c r="L39" s="109">
        <v>466.14600000000002</v>
      </c>
      <c r="M39" s="109">
        <v>263.928</v>
      </c>
      <c r="N39" s="109">
        <v>404.21</v>
      </c>
      <c r="O39" s="109">
        <v>608.72699999999998</v>
      </c>
      <c r="P39" s="109">
        <v>704.16899999999998</v>
      </c>
      <c r="Q39" s="109">
        <v>443.34</v>
      </c>
      <c r="R39" s="109">
        <v>834.91399999999999</v>
      </c>
      <c r="S39" s="109">
        <v>402.315</v>
      </c>
      <c r="T39" s="109">
        <v>619.55799999999999</v>
      </c>
      <c r="U39" s="109">
        <v>517.71500000000003</v>
      </c>
      <c r="V39" s="109">
        <v>482.63200000000001</v>
      </c>
      <c r="W39" s="109">
        <v>573.64700000000005</v>
      </c>
      <c r="X39" s="109">
        <v>355.065</v>
      </c>
      <c r="Y39" s="109">
        <v>436.95299999999997</v>
      </c>
      <c r="Z39" s="109">
        <v>656.779</v>
      </c>
      <c r="AA39" s="109">
        <v>529.976</v>
      </c>
      <c r="AB39" s="109">
        <v>1198.0050000000001</v>
      </c>
      <c r="AC39" s="109">
        <v>424.63200000000001</v>
      </c>
      <c r="AD39" s="109">
        <v>537.66899999999998</v>
      </c>
      <c r="AE39" s="110">
        <v>512.36400000000003</v>
      </c>
      <c r="AF39" s="109">
        <v>411.541</v>
      </c>
      <c r="AG39" s="109">
        <v>486.81</v>
      </c>
      <c r="AH39" s="109">
        <v>704.18899999999996</v>
      </c>
      <c r="AI39" s="130"/>
      <c r="AJ39" s="130"/>
      <c r="AK39" s="130"/>
      <c r="AL39" s="130"/>
      <c r="AM39" s="130"/>
      <c r="AN39" s="130"/>
      <c r="AO39" s="130"/>
      <c r="AP39" s="130"/>
      <c r="AQ39" s="130"/>
      <c r="AR39" s="130"/>
      <c r="AS39" s="130"/>
      <c r="AT39" s="130"/>
      <c r="AU39" s="130"/>
      <c r="AV39" s="130"/>
      <c r="AW39" s="130"/>
      <c r="AX39" s="130"/>
      <c r="AY39" s="130"/>
    </row>
    <row r="40" spans="1:51" ht="15" x14ac:dyDescent="0.25">
      <c r="A40" s="142">
        <v>45748</v>
      </c>
      <c r="B40" s="281">
        <v>934.75</v>
      </c>
      <c r="C40" s="271">
        <v>934.75</v>
      </c>
      <c r="D40" s="276">
        <v>934.75</v>
      </c>
      <c r="E40" s="109">
        <v>948.39400000000001</v>
      </c>
      <c r="F40" s="109">
        <v>915.59400000000005</v>
      </c>
      <c r="G40" s="109">
        <v>1047.162</v>
      </c>
      <c r="H40" s="109">
        <v>1435.8620000000001</v>
      </c>
      <c r="I40" s="109">
        <v>1093.8789999999999</v>
      </c>
      <c r="J40" s="109">
        <v>732.83399999999995</v>
      </c>
      <c r="K40" s="109">
        <v>806.47799999999995</v>
      </c>
      <c r="L40" s="109">
        <v>774.03599999999994</v>
      </c>
      <c r="M40" s="109">
        <v>465.50099999999998</v>
      </c>
      <c r="N40" s="109">
        <v>564.10299999999995</v>
      </c>
      <c r="O40" s="109">
        <v>1395.2809999999999</v>
      </c>
      <c r="P40" s="109">
        <v>1413.6410000000001</v>
      </c>
      <c r="Q40" s="109">
        <v>1081.181</v>
      </c>
      <c r="R40" s="109">
        <v>1162.722</v>
      </c>
      <c r="S40" s="109">
        <v>656.72799999999995</v>
      </c>
      <c r="T40" s="109">
        <v>786.822</v>
      </c>
      <c r="U40" s="109">
        <v>732.20500000000004</v>
      </c>
      <c r="V40" s="109">
        <v>1133.3789999999999</v>
      </c>
      <c r="W40" s="109">
        <v>1199.45</v>
      </c>
      <c r="X40" s="109">
        <v>352.37</v>
      </c>
      <c r="Y40" s="109">
        <v>640.91800000000001</v>
      </c>
      <c r="Z40" s="109">
        <v>707.74800000000005</v>
      </c>
      <c r="AA40" s="109">
        <v>772.40899999999999</v>
      </c>
      <c r="AB40" s="109">
        <v>1918.336</v>
      </c>
      <c r="AC40" s="109">
        <v>483.654</v>
      </c>
      <c r="AD40" s="109">
        <v>1190.713</v>
      </c>
      <c r="AE40" s="110">
        <v>607.49800000000005</v>
      </c>
      <c r="AF40" s="109">
        <v>481.32799999999997</v>
      </c>
      <c r="AG40" s="109">
        <v>544.48099999999999</v>
      </c>
      <c r="AH40" s="109">
        <v>769.899</v>
      </c>
      <c r="AI40" s="130"/>
      <c r="AJ40" s="130"/>
      <c r="AK40" s="130"/>
      <c r="AL40" s="130"/>
      <c r="AM40" s="130"/>
      <c r="AN40" s="130"/>
      <c r="AO40" s="130"/>
      <c r="AP40" s="130"/>
      <c r="AQ40" s="130"/>
      <c r="AR40" s="130"/>
      <c r="AS40" s="130"/>
      <c r="AT40" s="130"/>
      <c r="AU40" s="130"/>
      <c r="AV40" s="130"/>
      <c r="AW40" s="130"/>
      <c r="AX40" s="130"/>
      <c r="AY40" s="130"/>
    </row>
    <row r="41" spans="1:51" ht="15" x14ac:dyDescent="0.25">
      <c r="A41" s="142">
        <v>45778</v>
      </c>
      <c r="B41" s="281">
        <v>2114.3000000000002</v>
      </c>
      <c r="C41" s="271">
        <v>2114.3000000000002</v>
      </c>
      <c r="D41" s="276">
        <v>2114.3000000000002</v>
      </c>
      <c r="E41" s="109">
        <v>2110.5010000000002</v>
      </c>
      <c r="F41" s="109">
        <v>2437.6559999999999</v>
      </c>
      <c r="G41" s="109">
        <v>3038.3609999999999</v>
      </c>
      <c r="H41" s="109">
        <v>4006.6869999999999</v>
      </c>
      <c r="I41" s="109">
        <v>2663.6790000000001</v>
      </c>
      <c r="J41" s="109">
        <v>2202.36</v>
      </c>
      <c r="K41" s="109">
        <v>2053.598</v>
      </c>
      <c r="L41" s="109">
        <v>2280.6909999999998</v>
      </c>
      <c r="M41" s="109">
        <v>332.02800000000002</v>
      </c>
      <c r="N41" s="109">
        <v>1428.2449999999999</v>
      </c>
      <c r="O41" s="109">
        <v>1808.8240000000001</v>
      </c>
      <c r="P41" s="109">
        <v>2990.0720000000001</v>
      </c>
      <c r="Q41" s="109">
        <v>2429.672</v>
      </c>
      <c r="R41" s="109">
        <v>2123.4430000000002</v>
      </c>
      <c r="S41" s="109">
        <v>2160.62</v>
      </c>
      <c r="T41" s="109">
        <v>2784.08</v>
      </c>
      <c r="U41" s="109">
        <v>1007.205</v>
      </c>
      <c r="V41" s="109">
        <v>2381.11</v>
      </c>
      <c r="W41" s="109">
        <v>1393.028</v>
      </c>
      <c r="X41" s="109">
        <v>771.05499999999995</v>
      </c>
      <c r="Y41" s="109">
        <v>1668.328</v>
      </c>
      <c r="Z41" s="109">
        <v>1452.336</v>
      </c>
      <c r="AA41" s="109">
        <v>2046.5419999999999</v>
      </c>
      <c r="AB41" s="109">
        <v>2497.9459999999999</v>
      </c>
      <c r="AC41" s="109">
        <v>1320.6030000000001</v>
      </c>
      <c r="AD41" s="109">
        <v>2482.924</v>
      </c>
      <c r="AE41" s="110">
        <v>1598.461</v>
      </c>
      <c r="AF41" s="109">
        <v>879.14200000000005</v>
      </c>
      <c r="AG41" s="109">
        <v>1662.1659999999999</v>
      </c>
      <c r="AH41" s="109">
        <v>2057.8330000000001</v>
      </c>
      <c r="AI41" s="130"/>
      <c r="AJ41" s="130"/>
      <c r="AK41" s="130"/>
      <c r="AL41" s="130"/>
      <c r="AM41" s="130"/>
      <c r="AN41" s="130"/>
      <c r="AO41" s="130"/>
      <c r="AP41" s="130"/>
      <c r="AQ41" s="130"/>
      <c r="AR41" s="130"/>
      <c r="AS41" s="130"/>
      <c r="AT41" s="130"/>
      <c r="AU41" s="130"/>
      <c r="AV41" s="130"/>
      <c r="AW41" s="130"/>
      <c r="AX41" s="130"/>
      <c r="AY41" s="130"/>
    </row>
    <row r="42" spans="1:51" ht="15" x14ac:dyDescent="0.25">
      <c r="A42" s="142">
        <v>45809</v>
      </c>
      <c r="B42" s="281">
        <v>2478.2800000000002</v>
      </c>
      <c r="C42" s="271">
        <v>2478.2800000000002</v>
      </c>
      <c r="D42" s="276">
        <v>2478.2800000000002</v>
      </c>
      <c r="E42" s="109">
        <v>1700.163</v>
      </c>
      <c r="F42" s="109">
        <v>5008.9520000000002</v>
      </c>
      <c r="G42" s="109">
        <v>2931.3679999999999</v>
      </c>
      <c r="H42" s="109">
        <v>4927.4870000000001</v>
      </c>
      <c r="I42" s="109">
        <v>2580.933</v>
      </c>
      <c r="J42" s="109">
        <v>3375.2829999999999</v>
      </c>
      <c r="K42" s="109">
        <v>1418.597</v>
      </c>
      <c r="L42" s="109">
        <v>1583.45</v>
      </c>
      <c r="M42" s="109">
        <v>398.75299999999999</v>
      </c>
      <c r="N42" s="109">
        <v>2171.768</v>
      </c>
      <c r="O42" s="109">
        <v>1056.4190000000001</v>
      </c>
      <c r="P42" s="109">
        <v>3575.2739999999999</v>
      </c>
      <c r="Q42" s="109">
        <v>2058.34</v>
      </c>
      <c r="R42" s="109">
        <v>1181.7059999999999</v>
      </c>
      <c r="S42" s="109">
        <v>3752.203</v>
      </c>
      <c r="T42" s="109">
        <v>2628.3560000000002</v>
      </c>
      <c r="U42" s="109">
        <v>2610.826</v>
      </c>
      <c r="V42" s="109">
        <v>5096.2110000000002</v>
      </c>
      <c r="W42" s="109">
        <v>433.62599999999998</v>
      </c>
      <c r="X42" s="109">
        <v>1248.519</v>
      </c>
      <c r="Y42" s="109">
        <v>3012.05</v>
      </c>
      <c r="Z42" s="109">
        <v>2243.3760000000002</v>
      </c>
      <c r="AA42" s="109">
        <v>2551.518</v>
      </c>
      <c r="AB42" s="109">
        <v>3295.1640000000002</v>
      </c>
      <c r="AC42" s="109">
        <v>975.54300000000001</v>
      </c>
      <c r="AD42" s="109">
        <v>3796.7559999999999</v>
      </c>
      <c r="AE42" s="110">
        <v>1816.4880000000001</v>
      </c>
      <c r="AF42" s="109">
        <v>1187.1099999999999</v>
      </c>
      <c r="AG42" s="109">
        <v>3119.8220000000001</v>
      </c>
      <c r="AH42" s="109">
        <v>5736.7920000000004</v>
      </c>
      <c r="AI42" s="130"/>
      <c r="AJ42" s="130"/>
      <c r="AK42" s="130"/>
      <c r="AL42" s="130"/>
      <c r="AM42" s="130"/>
      <c r="AN42" s="130"/>
      <c r="AO42" s="130"/>
      <c r="AP42" s="130"/>
      <c r="AQ42" s="130"/>
      <c r="AR42" s="130"/>
      <c r="AS42" s="130"/>
      <c r="AT42" s="130"/>
      <c r="AU42" s="130"/>
      <c r="AV42" s="130"/>
      <c r="AW42" s="130"/>
      <c r="AX42" s="130"/>
      <c r="AY42" s="130"/>
    </row>
    <row r="43" spans="1:51" ht="15" x14ac:dyDescent="0.25">
      <c r="A43" s="142">
        <v>45839</v>
      </c>
      <c r="B43" s="281">
        <v>708.98</v>
      </c>
      <c r="C43" s="271">
        <v>708.98</v>
      </c>
      <c r="D43" s="276">
        <v>708.98</v>
      </c>
      <c r="E43" s="109">
        <v>338.84800000000001</v>
      </c>
      <c r="F43" s="109">
        <v>3972.4520000000002</v>
      </c>
      <c r="G43" s="109">
        <v>1198.771</v>
      </c>
      <c r="H43" s="109">
        <v>1778.63</v>
      </c>
      <c r="I43" s="109">
        <v>1540.9659999999999</v>
      </c>
      <c r="J43" s="109">
        <v>1880.7739999999999</v>
      </c>
      <c r="K43" s="109">
        <v>246.21899999999999</v>
      </c>
      <c r="L43" s="109">
        <v>332.71300000000002</v>
      </c>
      <c r="M43" s="109">
        <v>10.007</v>
      </c>
      <c r="N43" s="109">
        <v>507.26400000000001</v>
      </c>
      <c r="O43" s="109">
        <v>409.00099999999998</v>
      </c>
      <c r="P43" s="109">
        <v>1501.277</v>
      </c>
      <c r="Q43" s="109">
        <v>499.512</v>
      </c>
      <c r="R43" s="109">
        <v>307.12</v>
      </c>
      <c r="S43" s="109">
        <v>1899.6959999999999</v>
      </c>
      <c r="T43" s="109">
        <v>1558.4459999999999</v>
      </c>
      <c r="U43" s="109">
        <v>887.95899999999995</v>
      </c>
      <c r="V43" s="109">
        <v>3722.5149999999999</v>
      </c>
      <c r="W43" s="109">
        <v>90.951999999999998</v>
      </c>
      <c r="X43" s="109">
        <v>280.95999999999998</v>
      </c>
      <c r="Y43" s="109">
        <v>1067.087</v>
      </c>
      <c r="Z43" s="109">
        <v>795.66800000000001</v>
      </c>
      <c r="AA43" s="109">
        <v>747.85</v>
      </c>
      <c r="AB43" s="109">
        <v>1175.461</v>
      </c>
      <c r="AC43" s="109">
        <v>258.149</v>
      </c>
      <c r="AD43" s="109">
        <v>2290.3359999999998</v>
      </c>
      <c r="AE43" s="110">
        <v>468.83499999999998</v>
      </c>
      <c r="AF43" s="109">
        <v>334.81299999999999</v>
      </c>
      <c r="AG43" s="109">
        <v>2260.616</v>
      </c>
      <c r="AH43" s="109">
        <v>3343</v>
      </c>
      <c r="AI43" s="130"/>
      <c r="AJ43" s="130"/>
      <c r="AK43" s="130"/>
      <c r="AL43" s="130"/>
      <c r="AM43" s="130"/>
      <c r="AN43" s="130"/>
      <c r="AO43" s="130"/>
      <c r="AP43" s="130"/>
      <c r="AQ43" s="130"/>
      <c r="AR43" s="130"/>
      <c r="AS43" s="130"/>
      <c r="AT43" s="130"/>
      <c r="AU43" s="130"/>
      <c r="AV43" s="130"/>
      <c r="AW43" s="130"/>
      <c r="AX43" s="130"/>
      <c r="AY43" s="130"/>
    </row>
    <row r="44" spans="1:51" ht="15" x14ac:dyDescent="0.25">
      <c r="A44" s="142">
        <v>45870</v>
      </c>
      <c r="B44" s="281">
        <v>361.01</v>
      </c>
      <c r="C44" s="271">
        <v>361.01</v>
      </c>
      <c r="D44" s="276">
        <v>361.01</v>
      </c>
      <c r="E44" s="109">
        <v>185.18100000000001</v>
      </c>
      <c r="F44" s="109">
        <v>1056.8499999999999</v>
      </c>
      <c r="G44" s="109">
        <v>356.79599999999999</v>
      </c>
      <c r="H44" s="109">
        <v>847.33500000000004</v>
      </c>
      <c r="I44" s="109">
        <v>558.08399999999995</v>
      </c>
      <c r="J44" s="109">
        <v>758.29499999999996</v>
      </c>
      <c r="K44" s="109">
        <v>145.92099999999999</v>
      </c>
      <c r="L44" s="109">
        <v>236.934</v>
      </c>
      <c r="M44" s="109">
        <v>41.68</v>
      </c>
      <c r="N44" s="109">
        <v>201.292</v>
      </c>
      <c r="O44" s="109">
        <v>192.75700000000001</v>
      </c>
      <c r="P44" s="109">
        <v>497.46699999999998</v>
      </c>
      <c r="Q44" s="109">
        <v>296.767</v>
      </c>
      <c r="R44" s="109">
        <v>270.75299999999999</v>
      </c>
      <c r="S44" s="109">
        <v>560.97199999999998</v>
      </c>
      <c r="T44" s="109">
        <v>450.23</v>
      </c>
      <c r="U44" s="109">
        <v>403.37200000000001</v>
      </c>
      <c r="V44" s="109">
        <v>854.55</v>
      </c>
      <c r="W44" s="109">
        <v>133.43199999999999</v>
      </c>
      <c r="X44" s="109">
        <v>213.01300000000001</v>
      </c>
      <c r="Y44" s="109">
        <v>429.14600000000002</v>
      </c>
      <c r="Z44" s="109">
        <v>265.98099999999999</v>
      </c>
      <c r="AA44" s="109">
        <v>331.86599999999999</v>
      </c>
      <c r="AB44" s="109">
        <v>487.226</v>
      </c>
      <c r="AC44" s="109">
        <v>145.06100000000001</v>
      </c>
      <c r="AD44" s="109">
        <v>584.04</v>
      </c>
      <c r="AE44" s="110">
        <v>206.25399999999999</v>
      </c>
      <c r="AF44" s="109">
        <v>162.43600000000001</v>
      </c>
      <c r="AG44" s="109">
        <v>853.87800000000004</v>
      </c>
      <c r="AH44" s="109">
        <v>981.76599999999996</v>
      </c>
      <c r="AI44" s="130"/>
      <c r="AJ44" s="130"/>
      <c r="AK44" s="130"/>
      <c r="AL44" s="130"/>
      <c r="AM44" s="130"/>
      <c r="AN44" s="130"/>
      <c r="AO44" s="130"/>
      <c r="AP44" s="130"/>
      <c r="AQ44" s="130"/>
      <c r="AR44" s="130"/>
      <c r="AS44" s="130"/>
      <c r="AT44" s="130"/>
      <c r="AU44" s="130"/>
      <c r="AV44" s="130"/>
      <c r="AW44" s="130"/>
      <c r="AX44" s="130"/>
      <c r="AY44" s="130"/>
    </row>
    <row r="45" spans="1:51" ht="15" x14ac:dyDescent="0.25">
      <c r="A45" s="142">
        <v>45901</v>
      </c>
      <c r="B45" s="281">
        <v>312.01</v>
      </c>
      <c r="C45" s="271">
        <v>312.01</v>
      </c>
      <c r="D45" s="276">
        <v>312.01</v>
      </c>
      <c r="E45" s="109">
        <v>308.30200000000002</v>
      </c>
      <c r="F45" s="109">
        <v>567.27200000000005</v>
      </c>
      <c r="G45" s="109">
        <v>374.346</v>
      </c>
      <c r="H45" s="109">
        <v>767.13800000000003</v>
      </c>
      <c r="I45" s="109">
        <v>422.12</v>
      </c>
      <c r="J45" s="109">
        <v>528.95600000000002</v>
      </c>
      <c r="K45" s="109">
        <v>242.97800000000001</v>
      </c>
      <c r="L45" s="109">
        <v>225.48699999999999</v>
      </c>
      <c r="M45" s="109">
        <v>200.93899999999999</v>
      </c>
      <c r="N45" s="109">
        <v>399.83600000000001</v>
      </c>
      <c r="O45" s="109">
        <v>667.82</v>
      </c>
      <c r="P45" s="109">
        <v>389.19799999999998</v>
      </c>
      <c r="Q45" s="109">
        <v>357.49900000000002</v>
      </c>
      <c r="R45" s="109">
        <v>358.69499999999999</v>
      </c>
      <c r="S45" s="109">
        <v>435.971</v>
      </c>
      <c r="T45" s="109">
        <v>318.73599999999999</v>
      </c>
      <c r="U45" s="109">
        <v>292.23</v>
      </c>
      <c r="V45" s="109">
        <v>543.077</v>
      </c>
      <c r="W45" s="109">
        <v>177.41200000000001</v>
      </c>
      <c r="X45" s="109">
        <v>471.25700000000001</v>
      </c>
      <c r="Y45" s="109">
        <v>445.459</v>
      </c>
      <c r="Z45" s="109">
        <v>258.33</v>
      </c>
      <c r="AA45" s="109">
        <v>372.596</v>
      </c>
      <c r="AB45" s="109">
        <v>365.71499999999997</v>
      </c>
      <c r="AC45" s="109">
        <v>170.042</v>
      </c>
      <c r="AD45" s="109">
        <v>390.05</v>
      </c>
      <c r="AE45" s="110">
        <v>239.57599999999999</v>
      </c>
      <c r="AF45" s="109">
        <v>224.834</v>
      </c>
      <c r="AG45" s="109">
        <v>649.88300000000004</v>
      </c>
      <c r="AH45" s="109">
        <v>537.58699999999999</v>
      </c>
      <c r="AI45" s="130"/>
      <c r="AJ45" s="130"/>
      <c r="AK45" s="130"/>
      <c r="AL45" s="130"/>
      <c r="AM45" s="130"/>
      <c r="AN45" s="130"/>
      <c r="AO45" s="130"/>
      <c r="AP45" s="130"/>
      <c r="AQ45" s="130"/>
      <c r="AR45" s="130"/>
      <c r="AS45" s="130"/>
      <c r="AT45" s="130"/>
      <c r="AU45" s="130"/>
      <c r="AV45" s="130"/>
      <c r="AW45" s="130"/>
      <c r="AX45" s="130"/>
      <c r="AY45" s="130"/>
    </row>
    <row r="46" spans="1:51" ht="15" x14ac:dyDescent="0.25">
      <c r="A46" s="142">
        <v>45931</v>
      </c>
      <c r="B46" s="281">
        <v>354.39</v>
      </c>
      <c r="C46" s="271">
        <v>519.59</v>
      </c>
      <c r="D46" s="276">
        <v>417.01</v>
      </c>
      <c r="E46" s="109">
        <v>458.74</v>
      </c>
      <c r="F46" s="109">
        <v>610.37900000000002</v>
      </c>
      <c r="G46" s="109">
        <v>538.84199999999998</v>
      </c>
      <c r="H46" s="109">
        <v>918.77200000000005</v>
      </c>
      <c r="I46" s="109">
        <v>522.375</v>
      </c>
      <c r="J46" s="109">
        <v>397.089</v>
      </c>
      <c r="K46" s="109">
        <v>411.41899999999998</v>
      </c>
      <c r="L46" s="109">
        <v>268.03500000000003</v>
      </c>
      <c r="M46" s="109">
        <v>319.78699999999998</v>
      </c>
      <c r="N46" s="109">
        <v>312.267</v>
      </c>
      <c r="O46" s="109">
        <v>500.512</v>
      </c>
      <c r="P46" s="109">
        <v>615.27499999999998</v>
      </c>
      <c r="Q46" s="109">
        <v>1108.8589999999999</v>
      </c>
      <c r="R46" s="109">
        <v>530.495</v>
      </c>
      <c r="S46" s="109">
        <v>423.142</v>
      </c>
      <c r="T46" s="109">
        <v>391.346</v>
      </c>
      <c r="U46" s="109">
        <v>449.61099999999999</v>
      </c>
      <c r="V46" s="109">
        <v>619.36099999999999</v>
      </c>
      <c r="W46" s="109">
        <v>255.62899999999999</v>
      </c>
      <c r="X46" s="109">
        <v>574.54200000000003</v>
      </c>
      <c r="Y46" s="109">
        <v>661.149</v>
      </c>
      <c r="Z46" s="109">
        <v>385.96300000000002</v>
      </c>
      <c r="AA46" s="109">
        <v>461.88900000000001</v>
      </c>
      <c r="AB46" s="109">
        <v>545.57000000000005</v>
      </c>
      <c r="AC46" s="109">
        <v>369.15</v>
      </c>
      <c r="AD46" s="109">
        <v>420.84399999999999</v>
      </c>
      <c r="AE46" s="110">
        <v>299.31200000000001</v>
      </c>
      <c r="AF46" s="109">
        <v>428.98200000000003</v>
      </c>
      <c r="AG46" s="109">
        <v>681.44100000000003</v>
      </c>
      <c r="AH46" s="109">
        <v>608.18299999999999</v>
      </c>
      <c r="AI46" s="130"/>
      <c r="AJ46" s="130"/>
      <c r="AK46" s="130"/>
      <c r="AL46" s="130"/>
      <c r="AM46" s="130"/>
      <c r="AN46" s="130"/>
      <c r="AO46" s="130"/>
      <c r="AP46" s="130"/>
      <c r="AQ46" s="130"/>
      <c r="AR46" s="130"/>
      <c r="AS46" s="130"/>
      <c r="AT46" s="130"/>
      <c r="AU46" s="130"/>
      <c r="AV46" s="130"/>
      <c r="AW46" s="130"/>
      <c r="AX46" s="130"/>
      <c r="AY46" s="130"/>
    </row>
    <row r="47" spans="1:51" ht="15" x14ac:dyDescent="0.25">
      <c r="A47" s="142">
        <v>45962</v>
      </c>
      <c r="B47" s="281">
        <v>435.65</v>
      </c>
      <c r="C47" s="271">
        <v>457.15</v>
      </c>
      <c r="D47" s="276">
        <v>445.55</v>
      </c>
      <c r="E47" s="109">
        <v>483.03199999999998</v>
      </c>
      <c r="F47" s="109">
        <v>551.33500000000004</v>
      </c>
      <c r="G47" s="109">
        <v>561.21199999999999</v>
      </c>
      <c r="H47" s="109">
        <v>647.58000000000004</v>
      </c>
      <c r="I47" s="109">
        <v>624.05799999999999</v>
      </c>
      <c r="J47" s="109">
        <v>409.88200000000001</v>
      </c>
      <c r="K47" s="109">
        <v>407.73899999999998</v>
      </c>
      <c r="L47" s="109">
        <v>350.68299999999999</v>
      </c>
      <c r="M47" s="109">
        <v>329.202</v>
      </c>
      <c r="N47" s="109">
        <v>356.74700000000001</v>
      </c>
      <c r="O47" s="109">
        <v>606.45500000000004</v>
      </c>
      <c r="P47" s="109">
        <v>579.25900000000001</v>
      </c>
      <c r="Q47" s="109">
        <v>620.16600000000005</v>
      </c>
      <c r="R47" s="109">
        <v>479.072</v>
      </c>
      <c r="S47" s="109">
        <v>451.60899999999998</v>
      </c>
      <c r="T47" s="109">
        <v>455.91699999999997</v>
      </c>
      <c r="U47" s="109">
        <v>470.49799999999999</v>
      </c>
      <c r="V47" s="109">
        <v>582.11699999999996</v>
      </c>
      <c r="W47" s="109">
        <v>322.84399999999999</v>
      </c>
      <c r="X47" s="109">
        <v>491.33699999999999</v>
      </c>
      <c r="Y47" s="109">
        <v>479.24299999999999</v>
      </c>
      <c r="Z47" s="109">
        <v>398.00299999999999</v>
      </c>
      <c r="AA47" s="109">
        <v>445.84199999999998</v>
      </c>
      <c r="AB47" s="109">
        <v>489.49</v>
      </c>
      <c r="AC47" s="109">
        <v>382.32600000000002</v>
      </c>
      <c r="AD47" s="109">
        <v>465.92200000000003</v>
      </c>
      <c r="AE47" s="110">
        <v>383.77</v>
      </c>
      <c r="AF47" s="109">
        <v>446.541</v>
      </c>
      <c r="AG47" s="109">
        <v>554.81200000000001</v>
      </c>
      <c r="AH47" s="109">
        <v>566.375</v>
      </c>
      <c r="AI47" s="130"/>
      <c r="AJ47" s="130"/>
      <c r="AK47" s="130"/>
      <c r="AL47" s="130"/>
      <c r="AM47" s="130"/>
      <c r="AN47" s="130"/>
      <c r="AO47" s="130"/>
      <c r="AP47" s="130"/>
      <c r="AQ47" s="130"/>
      <c r="AR47" s="130"/>
      <c r="AS47" s="130"/>
      <c r="AT47" s="130"/>
      <c r="AU47" s="130"/>
      <c r="AV47" s="130"/>
      <c r="AW47" s="130"/>
      <c r="AX47" s="130"/>
      <c r="AY47" s="130"/>
    </row>
    <row r="48" spans="1:51" ht="15" x14ac:dyDescent="0.25">
      <c r="A48" s="142">
        <v>45992</v>
      </c>
      <c r="B48" s="281">
        <v>351.78</v>
      </c>
      <c r="C48" s="271">
        <v>351.78</v>
      </c>
      <c r="D48" s="276">
        <v>351.78</v>
      </c>
      <c r="E48" s="109">
        <v>365.66199999999998</v>
      </c>
      <c r="F48" s="109">
        <v>467.16800000000001</v>
      </c>
      <c r="G48" s="109">
        <v>482.25599999999997</v>
      </c>
      <c r="H48" s="109">
        <v>459.39100000000002</v>
      </c>
      <c r="I48" s="109">
        <v>459.952</v>
      </c>
      <c r="J48" s="109">
        <v>353.05099999999999</v>
      </c>
      <c r="K48" s="109">
        <v>309.75900000000001</v>
      </c>
      <c r="L48" s="109">
        <v>308.62400000000002</v>
      </c>
      <c r="M48" s="109">
        <v>264.52800000000002</v>
      </c>
      <c r="N48" s="109">
        <v>317.92099999999999</v>
      </c>
      <c r="O48" s="109">
        <v>367.29199999999997</v>
      </c>
      <c r="P48" s="109">
        <v>410.82600000000002</v>
      </c>
      <c r="Q48" s="109">
        <v>415.834</v>
      </c>
      <c r="R48" s="109">
        <v>393.12400000000002</v>
      </c>
      <c r="S48" s="109">
        <v>387.58</v>
      </c>
      <c r="T48" s="109">
        <v>369.30700000000002</v>
      </c>
      <c r="U48" s="109">
        <v>400.173</v>
      </c>
      <c r="V48" s="109">
        <v>445.786</v>
      </c>
      <c r="W48" s="109">
        <v>298.51400000000001</v>
      </c>
      <c r="X48" s="109">
        <v>337.70800000000003</v>
      </c>
      <c r="Y48" s="109">
        <v>368.21</v>
      </c>
      <c r="Z48" s="109">
        <v>324.39699999999999</v>
      </c>
      <c r="AA48" s="109">
        <v>369.09500000000003</v>
      </c>
      <c r="AB48" s="109">
        <v>411.904</v>
      </c>
      <c r="AC48" s="109">
        <v>300.90600000000001</v>
      </c>
      <c r="AD48" s="109">
        <v>421.31799999999998</v>
      </c>
      <c r="AE48" s="110">
        <v>337.87700000000001</v>
      </c>
      <c r="AF48" s="109">
        <v>332.49</v>
      </c>
      <c r="AG48" s="109">
        <v>428.28899999999999</v>
      </c>
      <c r="AH48" s="109">
        <v>452.41399999999999</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2">
        <v>46023</v>
      </c>
      <c r="B49" s="281">
        <v>347.16</v>
      </c>
      <c r="C49" s="271">
        <v>347.16</v>
      </c>
      <c r="D49" s="276">
        <v>347.16</v>
      </c>
      <c r="E49" s="109">
        <v>360.30500000000001</v>
      </c>
      <c r="F49" s="109">
        <v>428.19900000000001</v>
      </c>
      <c r="G49" s="109">
        <v>460.27499999999998</v>
      </c>
      <c r="H49" s="109">
        <v>439.22699999999998</v>
      </c>
      <c r="I49" s="109">
        <v>398.34500000000003</v>
      </c>
      <c r="J49" s="109">
        <v>347.89400000000001</v>
      </c>
      <c r="K49" s="109">
        <v>289.64400000000001</v>
      </c>
      <c r="L49" s="109">
        <v>272.34100000000001</v>
      </c>
      <c r="M49" s="109">
        <v>224.2</v>
      </c>
      <c r="N49" s="109">
        <v>280.95499999999998</v>
      </c>
      <c r="O49" s="109">
        <v>540.63199999999995</v>
      </c>
      <c r="P49" s="109">
        <v>397.464</v>
      </c>
      <c r="Q49" s="109">
        <v>372.11399999999998</v>
      </c>
      <c r="R49" s="109">
        <v>330.16899999999998</v>
      </c>
      <c r="S49" s="109">
        <v>386.67399999999998</v>
      </c>
      <c r="T49" s="109">
        <v>341.35399999999998</v>
      </c>
      <c r="U49" s="109">
        <v>386.87299999999999</v>
      </c>
      <c r="V49" s="109">
        <v>436.65800000000002</v>
      </c>
      <c r="W49" s="109">
        <v>273.959</v>
      </c>
      <c r="X49" s="109">
        <v>281.50299999999999</v>
      </c>
      <c r="Y49" s="109">
        <v>342.98500000000001</v>
      </c>
      <c r="Z49" s="109">
        <v>302.46100000000001</v>
      </c>
      <c r="AA49" s="109">
        <v>412.68299999999999</v>
      </c>
      <c r="AB49" s="109">
        <v>378.82799999999997</v>
      </c>
      <c r="AC49" s="109">
        <v>279.51400000000001</v>
      </c>
      <c r="AD49" s="109">
        <v>386.38</v>
      </c>
      <c r="AE49" s="110">
        <v>338.07799999999997</v>
      </c>
      <c r="AF49" s="109">
        <v>298.10599999999999</v>
      </c>
      <c r="AG49" s="109">
        <v>385.87700000000001</v>
      </c>
      <c r="AH49" s="109">
        <v>436.04199999999997</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2">
        <v>46054</v>
      </c>
      <c r="B50" s="281">
        <v>395.53</v>
      </c>
      <c r="C50" s="271">
        <v>395.53</v>
      </c>
      <c r="D50" s="276">
        <v>395.53</v>
      </c>
      <c r="E50" s="109">
        <v>385.89499999999998</v>
      </c>
      <c r="F50" s="109">
        <v>455.99200000000002</v>
      </c>
      <c r="G50" s="109">
        <v>421.25099999999998</v>
      </c>
      <c r="H50" s="109">
        <v>432.49599999999998</v>
      </c>
      <c r="I50" s="109">
        <v>387.88299999999998</v>
      </c>
      <c r="J50" s="109">
        <v>377.63299999999998</v>
      </c>
      <c r="K50" s="109">
        <v>268.44099999999997</v>
      </c>
      <c r="L50" s="109">
        <v>216.47499999999999</v>
      </c>
      <c r="M50" s="109">
        <v>241.703</v>
      </c>
      <c r="N50" s="109">
        <v>250.16</v>
      </c>
      <c r="O50" s="109">
        <v>530.36800000000005</v>
      </c>
      <c r="P50" s="109">
        <v>339.63799999999998</v>
      </c>
      <c r="Q50" s="109">
        <v>375.928</v>
      </c>
      <c r="R50" s="109">
        <v>308.67899999999997</v>
      </c>
      <c r="S50" s="109">
        <v>381.51100000000002</v>
      </c>
      <c r="T50" s="109">
        <v>371.32600000000002</v>
      </c>
      <c r="U50" s="109">
        <v>324.637</v>
      </c>
      <c r="V50" s="109">
        <v>397.52800000000002</v>
      </c>
      <c r="W50" s="109">
        <v>272.22800000000001</v>
      </c>
      <c r="X50" s="109">
        <v>274.173</v>
      </c>
      <c r="Y50" s="109">
        <v>433.28199999999998</v>
      </c>
      <c r="Z50" s="109">
        <v>338.36700000000002</v>
      </c>
      <c r="AA50" s="109">
        <v>545.54600000000005</v>
      </c>
      <c r="AB50" s="109">
        <v>364.63400000000001</v>
      </c>
      <c r="AC50" s="109">
        <v>279.76100000000002</v>
      </c>
      <c r="AD50" s="109">
        <v>349.11500000000001</v>
      </c>
      <c r="AE50" s="110">
        <v>268.06099999999998</v>
      </c>
      <c r="AF50" s="109">
        <v>258.64499999999998</v>
      </c>
      <c r="AG50" s="109">
        <v>369.14</v>
      </c>
      <c r="AH50" s="109">
        <v>385.57799999999997</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2">
        <v>46082</v>
      </c>
      <c r="B51" s="281">
        <v>612.71</v>
      </c>
      <c r="C51" s="271">
        <v>612.71</v>
      </c>
      <c r="D51" s="276">
        <v>612.71</v>
      </c>
      <c r="E51" s="109">
        <v>989.27700000000004</v>
      </c>
      <c r="F51" s="109">
        <v>616.75300000000004</v>
      </c>
      <c r="G51" s="109">
        <v>809.28700000000003</v>
      </c>
      <c r="H51" s="109">
        <v>564.72799999999995</v>
      </c>
      <c r="I51" s="109">
        <v>513.26599999999996</v>
      </c>
      <c r="J51" s="109">
        <v>488.649</v>
      </c>
      <c r="K51" s="109">
        <v>475.44200000000001</v>
      </c>
      <c r="L51" s="109">
        <v>264.09199999999998</v>
      </c>
      <c r="M51" s="109">
        <v>403.74</v>
      </c>
      <c r="N51" s="109">
        <v>612.13900000000001</v>
      </c>
      <c r="O51" s="109">
        <v>701.76099999999997</v>
      </c>
      <c r="P51" s="109">
        <v>443.6</v>
      </c>
      <c r="Q51" s="109">
        <v>812.59900000000005</v>
      </c>
      <c r="R51" s="109">
        <v>416.26600000000002</v>
      </c>
      <c r="S51" s="109">
        <v>622.524</v>
      </c>
      <c r="T51" s="109">
        <v>519.25099999999998</v>
      </c>
      <c r="U51" s="109">
        <v>485.91199999999998</v>
      </c>
      <c r="V51" s="109">
        <v>575.77800000000002</v>
      </c>
      <c r="W51" s="109">
        <v>359.012</v>
      </c>
      <c r="X51" s="109">
        <v>450.19400000000002</v>
      </c>
      <c r="Y51" s="109">
        <v>653.45100000000002</v>
      </c>
      <c r="Z51" s="109">
        <v>527.51700000000005</v>
      </c>
      <c r="AA51" s="109">
        <v>1201.934</v>
      </c>
      <c r="AB51" s="109">
        <v>423.858</v>
      </c>
      <c r="AC51" s="109">
        <v>528.84900000000005</v>
      </c>
      <c r="AD51" s="109">
        <v>523.54700000000003</v>
      </c>
      <c r="AE51" s="110">
        <v>409.33199999999999</v>
      </c>
      <c r="AF51" s="109">
        <v>501.81400000000002</v>
      </c>
      <c r="AG51" s="109">
        <v>705.86400000000003</v>
      </c>
      <c r="AH51" s="109">
        <v>469.52199999999999</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2">
        <v>46113</v>
      </c>
      <c r="B52" s="281">
        <v>934.75</v>
      </c>
      <c r="C52" s="271">
        <v>934.75</v>
      </c>
      <c r="D52" s="276">
        <v>934.75</v>
      </c>
      <c r="E52" s="109">
        <v>906.61699999999996</v>
      </c>
      <c r="F52" s="109">
        <v>1062.5050000000001</v>
      </c>
      <c r="G52" s="109">
        <v>1435.691</v>
      </c>
      <c r="H52" s="109">
        <v>1101.107</v>
      </c>
      <c r="I52" s="109">
        <v>707.99099999999999</v>
      </c>
      <c r="J52" s="109">
        <v>818.971</v>
      </c>
      <c r="K52" s="109">
        <v>786.22500000000002</v>
      </c>
      <c r="L52" s="109">
        <v>465.786</v>
      </c>
      <c r="M52" s="109">
        <v>552.55999999999995</v>
      </c>
      <c r="N52" s="109">
        <v>1397.9870000000001</v>
      </c>
      <c r="O52" s="109">
        <v>1410.3910000000001</v>
      </c>
      <c r="P52" s="109">
        <v>1081.626</v>
      </c>
      <c r="Q52" s="109">
        <v>1174.069</v>
      </c>
      <c r="R52" s="109">
        <v>675.99400000000003</v>
      </c>
      <c r="S52" s="109">
        <v>790.19399999999996</v>
      </c>
      <c r="T52" s="109">
        <v>734.19100000000003</v>
      </c>
      <c r="U52" s="109">
        <v>1095.442</v>
      </c>
      <c r="V52" s="109">
        <v>1201.6279999999999</v>
      </c>
      <c r="W52" s="109">
        <v>355.863</v>
      </c>
      <c r="X52" s="109">
        <v>657.45699999999999</v>
      </c>
      <c r="Y52" s="109">
        <v>710.06100000000004</v>
      </c>
      <c r="Z52" s="109">
        <v>769.26499999999999</v>
      </c>
      <c r="AA52" s="109">
        <v>1923.2339999999999</v>
      </c>
      <c r="AB52" s="109">
        <v>482.66699999999997</v>
      </c>
      <c r="AC52" s="109">
        <v>1131.174</v>
      </c>
      <c r="AD52" s="109">
        <v>618.06100000000004</v>
      </c>
      <c r="AE52" s="110">
        <v>478.673</v>
      </c>
      <c r="AF52" s="109">
        <v>561.08000000000004</v>
      </c>
      <c r="AG52" s="109">
        <v>719.55</v>
      </c>
      <c r="AH52" s="109">
        <v>776.92600000000004</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2">
        <v>46143</v>
      </c>
      <c r="B53" s="281">
        <v>2114.3000000000002</v>
      </c>
      <c r="C53" s="271">
        <v>2114.3000000000002</v>
      </c>
      <c r="D53" s="276">
        <v>2114.3000000000002</v>
      </c>
      <c r="E53" s="109">
        <v>2331.4989999999998</v>
      </c>
      <c r="F53" s="109">
        <v>3050.288</v>
      </c>
      <c r="G53" s="109">
        <v>4004.4470000000001</v>
      </c>
      <c r="H53" s="109">
        <v>2670.8820000000001</v>
      </c>
      <c r="I53" s="109">
        <v>2101.819</v>
      </c>
      <c r="J53" s="109">
        <v>2061.2269999999999</v>
      </c>
      <c r="K53" s="109">
        <v>2290.17</v>
      </c>
      <c r="L53" s="109">
        <v>332.02</v>
      </c>
      <c r="M53" s="109">
        <v>1325.9770000000001</v>
      </c>
      <c r="N53" s="109">
        <v>1809.508</v>
      </c>
      <c r="O53" s="109">
        <v>2984.9870000000001</v>
      </c>
      <c r="P53" s="109">
        <v>2427.6039999999998</v>
      </c>
      <c r="Q53" s="109">
        <v>2075.2739999999999</v>
      </c>
      <c r="R53" s="109">
        <v>2175.4470000000001</v>
      </c>
      <c r="S53" s="109">
        <v>2787.2489999999998</v>
      </c>
      <c r="T53" s="109">
        <v>1008.268</v>
      </c>
      <c r="U53" s="109">
        <v>2292.7530000000002</v>
      </c>
      <c r="V53" s="109">
        <v>1394.6189999999999</v>
      </c>
      <c r="W53" s="109">
        <v>772.79899999999998</v>
      </c>
      <c r="X53" s="109">
        <v>1682.289</v>
      </c>
      <c r="Y53" s="109">
        <v>1393.509</v>
      </c>
      <c r="Z53" s="109">
        <v>2042.3589999999999</v>
      </c>
      <c r="AA53" s="109">
        <v>2501.4810000000002</v>
      </c>
      <c r="AB53" s="109">
        <v>1318.6759999999999</v>
      </c>
      <c r="AC53" s="109">
        <v>2451.393</v>
      </c>
      <c r="AD53" s="109">
        <v>1607.3889999999999</v>
      </c>
      <c r="AE53" s="110">
        <v>876.69899999999996</v>
      </c>
      <c r="AF53" s="109">
        <v>1680.732</v>
      </c>
      <c r="AG53" s="109">
        <v>1929.6</v>
      </c>
      <c r="AH53" s="109">
        <v>3805.34</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2">
        <v>46174</v>
      </c>
      <c r="B54" s="281">
        <v>2478.2800000000002</v>
      </c>
      <c r="C54" s="271">
        <v>2478.2800000000002</v>
      </c>
      <c r="D54" s="276">
        <v>2478.2800000000002</v>
      </c>
      <c r="E54" s="109">
        <v>4935.5410000000002</v>
      </c>
      <c r="F54" s="109">
        <v>2939.5729999999999</v>
      </c>
      <c r="G54" s="109">
        <v>4926.9859999999999</v>
      </c>
      <c r="H54" s="109">
        <v>2584.1329999999998</v>
      </c>
      <c r="I54" s="109">
        <v>3380.0770000000002</v>
      </c>
      <c r="J54" s="109">
        <v>1423.7370000000001</v>
      </c>
      <c r="K54" s="109">
        <v>1588.1569999999999</v>
      </c>
      <c r="L54" s="109">
        <v>398.78800000000001</v>
      </c>
      <c r="M54" s="109">
        <v>2243.0070000000001</v>
      </c>
      <c r="N54" s="109">
        <v>1056.6320000000001</v>
      </c>
      <c r="O54" s="109">
        <v>3572.2570000000001</v>
      </c>
      <c r="P54" s="109">
        <v>2058.357</v>
      </c>
      <c r="Q54" s="109">
        <v>1202.5730000000001</v>
      </c>
      <c r="R54" s="109">
        <v>3759.2759999999998</v>
      </c>
      <c r="S54" s="109">
        <v>2631.4079999999999</v>
      </c>
      <c r="T54" s="109">
        <v>2610.375</v>
      </c>
      <c r="U54" s="109">
        <v>5047.3869999999997</v>
      </c>
      <c r="V54" s="109">
        <v>434.80900000000003</v>
      </c>
      <c r="W54" s="109">
        <v>1249.895</v>
      </c>
      <c r="X54" s="109">
        <v>3020.59</v>
      </c>
      <c r="Y54" s="109">
        <v>2231.538</v>
      </c>
      <c r="Z54" s="109">
        <v>2547.3960000000002</v>
      </c>
      <c r="AA54" s="109">
        <v>3297.71</v>
      </c>
      <c r="AB54" s="109">
        <v>974.84400000000005</v>
      </c>
      <c r="AC54" s="109">
        <v>3745.8820000000001</v>
      </c>
      <c r="AD54" s="109">
        <v>1822.5229999999999</v>
      </c>
      <c r="AE54" s="110">
        <v>1185.0989999999999</v>
      </c>
      <c r="AF54" s="109">
        <v>3130.0169999999998</v>
      </c>
      <c r="AG54" s="109">
        <v>5704.7370000000001</v>
      </c>
      <c r="AH54" s="109">
        <v>5798.9939999999997</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2">
        <v>46204</v>
      </c>
      <c r="B55" s="281">
        <v>708.98</v>
      </c>
      <c r="C55" s="271">
        <v>708.98</v>
      </c>
      <c r="D55" s="276">
        <v>708.98</v>
      </c>
      <c r="E55" s="109">
        <v>4074.3240000000001</v>
      </c>
      <c r="F55" s="109">
        <v>1205.048</v>
      </c>
      <c r="G55" s="109">
        <v>1778.5930000000001</v>
      </c>
      <c r="H55" s="109">
        <v>1543.4860000000001</v>
      </c>
      <c r="I55" s="109">
        <v>1969.8150000000001</v>
      </c>
      <c r="J55" s="109">
        <v>250.22200000000001</v>
      </c>
      <c r="K55" s="109">
        <v>336.24900000000002</v>
      </c>
      <c r="L55" s="109">
        <v>9.69</v>
      </c>
      <c r="M55" s="109">
        <v>539.18700000000001</v>
      </c>
      <c r="N55" s="109">
        <v>409.55799999999999</v>
      </c>
      <c r="O55" s="109">
        <v>1500.2439999999999</v>
      </c>
      <c r="P55" s="109">
        <v>499.69900000000001</v>
      </c>
      <c r="Q55" s="109">
        <v>333.11</v>
      </c>
      <c r="R55" s="109">
        <v>1905.271</v>
      </c>
      <c r="S55" s="109">
        <v>1560.0419999999999</v>
      </c>
      <c r="T55" s="109">
        <v>888.51400000000001</v>
      </c>
      <c r="U55" s="109">
        <v>3847.6390000000001</v>
      </c>
      <c r="V55" s="109">
        <v>91.878</v>
      </c>
      <c r="W55" s="109">
        <v>282.649</v>
      </c>
      <c r="X55" s="109">
        <v>1072.2270000000001</v>
      </c>
      <c r="Y55" s="109">
        <v>841.10799999999995</v>
      </c>
      <c r="Z55" s="109">
        <v>746.89700000000005</v>
      </c>
      <c r="AA55" s="109">
        <v>1176.905</v>
      </c>
      <c r="AB55" s="109">
        <v>257.78399999999999</v>
      </c>
      <c r="AC55" s="109">
        <v>2380.723</v>
      </c>
      <c r="AD55" s="109">
        <v>473.50299999999999</v>
      </c>
      <c r="AE55" s="110">
        <v>333.721</v>
      </c>
      <c r="AF55" s="109">
        <v>2267.067</v>
      </c>
      <c r="AG55" s="109">
        <v>3493.2820000000002</v>
      </c>
      <c r="AH55" s="109">
        <v>2628.4749999999999</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2">
        <v>46235</v>
      </c>
      <c r="B56" s="281">
        <v>361.01</v>
      </c>
      <c r="C56" s="271">
        <v>361.01</v>
      </c>
      <c r="D56" s="276">
        <v>361.01</v>
      </c>
      <c r="E56" s="109">
        <v>1095.902</v>
      </c>
      <c r="F56" s="109">
        <v>362.23099999999999</v>
      </c>
      <c r="G56" s="109">
        <v>847.43399999999997</v>
      </c>
      <c r="H56" s="109">
        <v>560.08500000000004</v>
      </c>
      <c r="I56" s="109">
        <v>779.58199999999999</v>
      </c>
      <c r="J56" s="109">
        <v>149.53700000000001</v>
      </c>
      <c r="K56" s="109">
        <v>240.22</v>
      </c>
      <c r="L56" s="109">
        <v>41.494999999999997</v>
      </c>
      <c r="M56" s="109">
        <v>206.25299999999999</v>
      </c>
      <c r="N56" s="109">
        <v>193.27699999999999</v>
      </c>
      <c r="O56" s="109">
        <v>496.92</v>
      </c>
      <c r="P56" s="109">
        <v>297.01499999999999</v>
      </c>
      <c r="Q56" s="109">
        <v>274.35899999999998</v>
      </c>
      <c r="R56" s="109">
        <v>565.88699999999994</v>
      </c>
      <c r="S56" s="109">
        <v>451.30500000000001</v>
      </c>
      <c r="T56" s="109">
        <v>404.02800000000002</v>
      </c>
      <c r="U56" s="109">
        <v>897.95500000000004</v>
      </c>
      <c r="V56" s="109">
        <v>134.38499999999999</v>
      </c>
      <c r="W56" s="109">
        <v>214.749</v>
      </c>
      <c r="X56" s="109">
        <v>433.19099999999997</v>
      </c>
      <c r="Y56" s="109">
        <v>271.77199999999999</v>
      </c>
      <c r="Z56" s="109">
        <v>331.36200000000002</v>
      </c>
      <c r="AA56" s="109">
        <v>488.41399999999999</v>
      </c>
      <c r="AB56" s="109">
        <v>144.83000000000001</v>
      </c>
      <c r="AC56" s="109">
        <v>607.43799999999999</v>
      </c>
      <c r="AD56" s="109">
        <v>210.179</v>
      </c>
      <c r="AE56" s="110">
        <v>161.53800000000001</v>
      </c>
      <c r="AF56" s="109">
        <v>859.18399999999997</v>
      </c>
      <c r="AG56" s="109">
        <v>1017.669</v>
      </c>
      <c r="AH56" s="109">
        <v>964.78</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2">
        <v>46266</v>
      </c>
      <c r="B57" s="281">
        <v>312.01</v>
      </c>
      <c r="C57" s="271">
        <v>312.01</v>
      </c>
      <c r="D57" s="276">
        <v>312.01</v>
      </c>
      <c r="E57" s="109">
        <v>583.04499999999996</v>
      </c>
      <c r="F57" s="109">
        <v>380.22800000000001</v>
      </c>
      <c r="G57" s="109">
        <v>767.23</v>
      </c>
      <c r="H57" s="109">
        <v>424.12900000000002</v>
      </c>
      <c r="I57" s="109">
        <v>539.72299999999996</v>
      </c>
      <c r="J57" s="109">
        <v>246.94399999999999</v>
      </c>
      <c r="K57" s="109">
        <v>228.70599999999999</v>
      </c>
      <c r="L57" s="109">
        <v>200.99199999999999</v>
      </c>
      <c r="M57" s="109">
        <v>401.452</v>
      </c>
      <c r="N57" s="109">
        <v>333.64800000000002</v>
      </c>
      <c r="O57" s="109">
        <v>388.721</v>
      </c>
      <c r="P57" s="109">
        <v>357.84</v>
      </c>
      <c r="Q57" s="109">
        <v>355.36599999999999</v>
      </c>
      <c r="R57" s="109">
        <v>440.63099999999997</v>
      </c>
      <c r="S57" s="109">
        <v>319.75400000000002</v>
      </c>
      <c r="T57" s="109">
        <v>292.81299999999999</v>
      </c>
      <c r="U57" s="109">
        <v>551.53200000000004</v>
      </c>
      <c r="V57" s="109">
        <v>178.24600000000001</v>
      </c>
      <c r="W57" s="109">
        <v>473.49400000000003</v>
      </c>
      <c r="X57" s="109">
        <v>450.52499999999998</v>
      </c>
      <c r="Y57" s="109">
        <v>262.13200000000001</v>
      </c>
      <c r="Z57" s="109">
        <v>372.005</v>
      </c>
      <c r="AA57" s="109">
        <v>366.82400000000001</v>
      </c>
      <c r="AB57" s="109">
        <v>169.88499999999999</v>
      </c>
      <c r="AC57" s="109">
        <v>390.142</v>
      </c>
      <c r="AD57" s="109">
        <v>243.60900000000001</v>
      </c>
      <c r="AE57" s="110">
        <v>223.96</v>
      </c>
      <c r="AF57" s="109">
        <v>655.18200000000002</v>
      </c>
      <c r="AG57" s="109">
        <v>550.13400000000001</v>
      </c>
      <c r="AH57" s="109">
        <v>602.22500000000002</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2">
        <v>46296</v>
      </c>
      <c r="B58" s="281">
        <v>354.39</v>
      </c>
      <c r="C58" s="271">
        <v>519.59</v>
      </c>
      <c r="D58" s="276">
        <v>417.01</v>
      </c>
      <c r="E58" s="109">
        <v>613.41200000000003</v>
      </c>
      <c r="F58" s="109">
        <v>544.69399999999996</v>
      </c>
      <c r="G58" s="109">
        <v>918.88800000000003</v>
      </c>
      <c r="H58" s="109">
        <v>524.66</v>
      </c>
      <c r="I58" s="109">
        <v>404.25299999999999</v>
      </c>
      <c r="J58" s="109">
        <v>415.51900000000001</v>
      </c>
      <c r="K58" s="109">
        <v>271.16699999999997</v>
      </c>
      <c r="L58" s="109">
        <v>319.79599999999999</v>
      </c>
      <c r="M58" s="109">
        <v>318.80500000000001</v>
      </c>
      <c r="N58" s="109">
        <v>501.26299999999998</v>
      </c>
      <c r="O58" s="109">
        <v>614.76400000000001</v>
      </c>
      <c r="P58" s="109">
        <v>1109.3710000000001</v>
      </c>
      <c r="Q58" s="109">
        <v>536.82299999999998</v>
      </c>
      <c r="R58" s="109">
        <v>427.613</v>
      </c>
      <c r="S58" s="109">
        <v>392.39499999999998</v>
      </c>
      <c r="T58" s="109">
        <v>450.42700000000002</v>
      </c>
      <c r="U58" s="109">
        <v>619.63</v>
      </c>
      <c r="V58" s="109">
        <v>256.65100000000001</v>
      </c>
      <c r="W58" s="109">
        <v>576.46100000000001</v>
      </c>
      <c r="X58" s="109">
        <v>666.36599999999999</v>
      </c>
      <c r="Y58" s="109">
        <v>384.625</v>
      </c>
      <c r="Z58" s="109">
        <v>461.10700000000003</v>
      </c>
      <c r="AA58" s="109">
        <v>546.75699999999995</v>
      </c>
      <c r="AB58" s="109">
        <v>368.95</v>
      </c>
      <c r="AC58" s="109">
        <v>423.44600000000003</v>
      </c>
      <c r="AD58" s="109">
        <v>303.178</v>
      </c>
      <c r="AE58" s="110">
        <v>428.01400000000001</v>
      </c>
      <c r="AF58" s="109">
        <v>686.68899999999996</v>
      </c>
      <c r="AG58" s="109">
        <v>613.12699999999995</v>
      </c>
      <c r="AH58" s="109">
        <v>689.73199999999997</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2">
        <v>46327</v>
      </c>
      <c r="B59" s="281">
        <v>435.65</v>
      </c>
      <c r="C59" s="271">
        <v>457.15</v>
      </c>
      <c r="D59" s="276">
        <v>445.55</v>
      </c>
      <c r="E59" s="109">
        <v>555.346</v>
      </c>
      <c r="F59" s="109">
        <v>567.17700000000002</v>
      </c>
      <c r="G59" s="109">
        <v>647.58699999999999</v>
      </c>
      <c r="H59" s="109">
        <v>626.72199999999998</v>
      </c>
      <c r="I59" s="109">
        <v>413.38099999999997</v>
      </c>
      <c r="J59" s="109">
        <v>412.06200000000001</v>
      </c>
      <c r="K59" s="109">
        <v>353.846</v>
      </c>
      <c r="L59" s="109">
        <v>329.351</v>
      </c>
      <c r="M59" s="109">
        <v>359.18900000000002</v>
      </c>
      <c r="N59" s="109">
        <v>607.34299999999996</v>
      </c>
      <c r="O59" s="109">
        <v>578.75800000000004</v>
      </c>
      <c r="P59" s="109">
        <v>620.36300000000006</v>
      </c>
      <c r="Q59" s="109">
        <v>490.15499999999997</v>
      </c>
      <c r="R59" s="109">
        <v>456.08499999999998</v>
      </c>
      <c r="S59" s="109">
        <v>456.93599999999998</v>
      </c>
      <c r="T59" s="109">
        <v>471.19099999999997</v>
      </c>
      <c r="U59" s="109">
        <v>593.21900000000005</v>
      </c>
      <c r="V59" s="109">
        <v>323.726</v>
      </c>
      <c r="W59" s="109">
        <v>493.03100000000001</v>
      </c>
      <c r="X59" s="109">
        <v>483.72699999999998</v>
      </c>
      <c r="Y59" s="109">
        <v>402.92399999999998</v>
      </c>
      <c r="Z59" s="109">
        <v>445.15199999999999</v>
      </c>
      <c r="AA59" s="109">
        <v>490.48899999999998</v>
      </c>
      <c r="AB59" s="109">
        <v>382.1</v>
      </c>
      <c r="AC59" s="109">
        <v>468.20600000000002</v>
      </c>
      <c r="AD59" s="109">
        <v>387.59300000000002</v>
      </c>
      <c r="AE59" s="110">
        <v>445.59100000000001</v>
      </c>
      <c r="AF59" s="109">
        <v>559.54300000000001</v>
      </c>
      <c r="AG59" s="109">
        <v>571.88300000000004</v>
      </c>
      <c r="AH59" s="109">
        <v>610.32299999999998</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2">
        <v>46357</v>
      </c>
      <c r="B60" s="281">
        <v>351.78</v>
      </c>
      <c r="C60" s="271">
        <v>351.78</v>
      </c>
      <c r="D60" s="276">
        <v>351.78</v>
      </c>
      <c r="E60" s="109">
        <v>470.71</v>
      </c>
      <c r="F60" s="109">
        <v>487.06</v>
      </c>
      <c r="G60" s="109">
        <v>459.40600000000001</v>
      </c>
      <c r="H60" s="109">
        <v>461.77100000000002</v>
      </c>
      <c r="I60" s="109">
        <v>355.041</v>
      </c>
      <c r="J60" s="109">
        <v>313.04399999999998</v>
      </c>
      <c r="K60" s="109">
        <v>311.33600000000001</v>
      </c>
      <c r="L60" s="109">
        <v>264.75799999999998</v>
      </c>
      <c r="M60" s="109">
        <v>319.34100000000001</v>
      </c>
      <c r="N60" s="109">
        <v>367.99299999999999</v>
      </c>
      <c r="O60" s="109">
        <v>410.40800000000002</v>
      </c>
      <c r="P60" s="109">
        <v>415.95299999999997</v>
      </c>
      <c r="Q60" s="109">
        <v>396.11500000000001</v>
      </c>
      <c r="R60" s="109">
        <v>391.43700000000001</v>
      </c>
      <c r="S60" s="109">
        <v>370.18799999999999</v>
      </c>
      <c r="T60" s="109">
        <v>400.73599999999999</v>
      </c>
      <c r="U60" s="109">
        <v>450.358</v>
      </c>
      <c r="V60" s="109">
        <v>299.24099999999999</v>
      </c>
      <c r="W60" s="109">
        <v>339.197</v>
      </c>
      <c r="X60" s="109">
        <v>372.16699999999997</v>
      </c>
      <c r="Y60" s="109">
        <v>326.19200000000001</v>
      </c>
      <c r="Z60" s="109">
        <v>368.54199999999997</v>
      </c>
      <c r="AA60" s="109">
        <v>412.71499999999997</v>
      </c>
      <c r="AB60" s="109">
        <v>300.74700000000001</v>
      </c>
      <c r="AC60" s="109">
        <v>423.49599999999998</v>
      </c>
      <c r="AD60" s="109">
        <v>341.21</v>
      </c>
      <c r="AE60" s="110">
        <v>331.72399999999999</v>
      </c>
      <c r="AF60" s="109">
        <v>432.04899999999998</v>
      </c>
      <c r="AG60" s="109">
        <v>454.79300000000001</v>
      </c>
      <c r="AH60" s="109">
        <v>484.505</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2">
        <v>46388</v>
      </c>
      <c r="B61" s="281">
        <v>347.16</v>
      </c>
      <c r="C61" s="271">
        <v>347.16</v>
      </c>
      <c r="D61" s="276">
        <v>347.16</v>
      </c>
      <c r="E61" s="109">
        <v>430.94799999999998</v>
      </c>
      <c r="F61" s="109">
        <v>465.68700000000001</v>
      </c>
      <c r="G61" s="109">
        <v>439.25599999999997</v>
      </c>
      <c r="H61" s="109">
        <v>400.28399999999999</v>
      </c>
      <c r="I61" s="109">
        <v>346.75099999999998</v>
      </c>
      <c r="J61" s="109">
        <v>293.48</v>
      </c>
      <c r="K61" s="109">
        <v>275.52199999999999</v>
      </c>
      <c r="L61" s="109">
        <v>224.495</v>
      </c>
      <c r="M61" s="109">
        <v>284.44299999999998</v>
      </c>
      <c r="N61" s="109">
        <v>541.70600000000002</v>
      </c>
      <c r="O61" s="109">
        <v>396.983</v>
      </c>
      <c r="P61" s="109">
        <v>372.30799999999999</v>
      </c>
      <c r="Q61" s="109">
        <v>331.92599999999999</v>
      </c>
      <c r="R61" s="109">
        <v>391.25599999999997</v>
      </c>
      <c r="S61" s="109">
        <v>342.37</v>
      </c>
      <c r="T61" s="109">
        <v>387.55</v>
      </c>
      <c r="U61" s="109">
        <v>440.334</v>
      </c>
      <c r="V61" s="109">
        <v>274.774</v>
      </c>
      <c r="W61" s="109">
        <v>283.255</v>
      </c>
      <c r="X61" s="109">
        <v>347.53699999999998</v>
      </c>
      <c r="Y61" s="109">
        <v>303.12400000000002</v>
      </c>
      <c r="Z61" s="109">
        <v>412.08199999999999</v>
      </c>
      <c r="AA61" s="109">
        <v>379.76299999999998</v>
      </c>
      <c r="AB61" s="109">
        <v>279.38400000000001</v>
      </c>
      <c r="AC61" s="109">
        <v>388.54300000000001</v>
      </c>
      <c r="AD61" s="109">
        <v>341.92700000000002</v>
      </c>
      <c r="AE61" s="110">
        <v>297.24200000000002</v>
      </c>
      <c r="AF61" s="109">
        <v>390.12200000000001</v>
      </c>
      <c r="AG61" s="109">
        <v>439.58199999999999</v>
      </c>
      <c r="AH61" s="109">
        <v>494.73599999999999</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2">
        <v>46419</v>
      </c>
      <c r="B62" s="281">
        <v>395.53</v>
      </c>
      <c r="C62" s="271">
        <v>395.53</v>
      </c>
      <c r="D62" s="276">
        <v>395.53</v>
      </c>
      <c r="E62" s="109">
        <v>449.29</v>
      </c>
      <c r="F62" s="109">
        <v>426.93799999999999</v>
      </c>
      <c r="G62" s="109">
        <v>432.53500000000003</v>
      </c>
      <c r="H62" s="109">
        <v>389.87700000000001</v>
      </c>
      <c r="I62" s="109">
        <v>378.584</v>
      </c>
      <c r="J62" s="109">
        <v>272.28300000000002</v>
      </c>
      <c r="K62" s="109">
        <v>219.59800000000001</v>
      </c>
      <c r="L62" s="109">
        <v>242.03100000000001</v>
      </c>
      <c r="M62" s="109">
        <v>247.12899999999999</v>
      </c>
      <c r="N62" s="109">
        <v>531.58900000000006</v>
      </c>
      <c r="O62" s="109">
        <v>339.17399999999998</v>
      </c>
      <c r="P62" s="109">
        <v>376.18700000000001</v>
      </c>
      <c r="Q62" s="109">
        <v>306.97800000000001</v>
      </c>
      <c r="R62" s="109">
        <v>386.44600000000003</v>
      </c>
      <c r="S62" s="109">
        <v>372.303</v>
      </c>
      <c r="T62" s="109">
        <v>325.36599999999999</v>
      </c>
      <c r="U62" s="109">
        <v>400.67599999999999</v>
      </c>
      <c r="V62" s="109">
        <v>273.108</v>
      </c>
      <c r="W62" s="109">
        <v>275.98200000000003</v>
      </c>
      <c r="X62" s="109">
        <v>438.45400000000001</v>
      </c>
      <c r="Y62" s="109">
        <v>334.86099999999999</v>
      </c>
      <c r="Z62" s="109">
        <v>544.94399999999996</v>
      </c>
      <c r="AA62" s="109">
        <v>365.56900000000002</v>
      </c>
      <c r="AB62" s="109">
        <v>279.66000000000003</v>
      </c>
      <c r="AC62" s="109">
        <v>349.678</v>
      </c>
      <c r="AD62" s="109">
        <v>271.92700000000002</v>
      </c>
      <c r="AE62" s="110">
        <v>257.79500000000002</v>
      </c>
      <c r="AF62" s="109">
        <v>373.53199999999998</v>
      </c>
      <c r="AG62" s="109">
        <v>387.85700000000003</v>
      </c>
      <c r="AH62" s="109">
        <v>412.10300000000001</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2">
        <v>46447</v>
      </c>
      <c r="B63" s="281">
        <v>612.71</v>
      </c>
      <c r="C63" s="271">
        <v>612.71</v>
      </c>
      <c r="D63" s="276">
        <v>612.71</v>
      </c>
      <c r="E63" s="109">
        <v>619.72699999999998</v>
      </c>
      <c r="F63" s="109">
        <v>817.77599999999995</v>
      </c>
      <c r="G63" s="109">
        <v>564.65</v>
      </c>
      <c r="H63" s="109">
        <v>515.38300000000004</v>
      </c>
      <c r="I63" s="109">
        <v>485.34800000000001</v>
      </c>
      <c r="J63" s="109">
        <v>480.47199999999998</v>
      </c>
      <c r="K63" s="109">
        <v>267.36399999999998</v>
      </c>
      <c r="L63" s="109">
        <v>404.13600000000002</v>
      </c>
      <c r="M63" s="109">
        <v>586.178</v>
      </c>
      <c r="N63" s="109">
        <v>703.33</v>
      </c>
      <c r="O63" s="109">
        <v>443.113</v>
      </c>
      <c r="P63" s="109">
        <v>812.899</v>
      </c>
      <c r="Q63" s="109">
        <v>412.12900000000002</v>
      </c>
      <c r="R63" s="109">
        <v>628.41099999999994</v>
      </c>
      <c r="S63" s="109">
        <v>520.24300000000005</v>
      </c>
      <c r="T63" s="109">
        <v>486.76600000000002</v>
      </c>
      <c r="U63" s="109">
        <v>558.57299999999998</v>
      </c>
      <c r="V63" s="109">
        <v>359.94900000000001</v>
      </c>
      <c r="W63" s="109">
        <v>452.24900000000002</v>
      </c>
      <c r="X63" s="109">
        <v>659.32299999999998</v>
      </c>
      <c r="Y63" s="109">
        <v>528.96400000000006</v>
      </c>
      <c r="Z63" s="109">
        <v>1200.9870000000001</v>
      </c>
      <c r="AA63" s="109">
        <v>424.82400000000001</v>
      </c>
      <c r="AB63" s="109">
        <v>528.86400000000003</v>
      </c>
      <c r="AC63" s="109">
        <v>515.56100000000004</v>
      </c>
      <c r="AD63" s="109">
        <v>413.392</v>
      </c>
      <c r="AE63" s="110">
        <v>500.74</v>
      </c>
      <c r="AF63" s="109">
        <v>711.85500000000002</v>
      </c>
      <c r="AG63" s="109">
        <v>464.505</v>
      </c>
      <c r="AH63" s="109">
        <v>707.91099999999994</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2">
        <v>46478</v>
      </c>
      <c r="B64" s="281">
        <v>934.75</v>
      </c>
      <c r="C64" s="271">
        <v>934.75</v>
      </c>
      <c r="D64" s="276">
        <v>934.75</v>
      </c>
      <c r="E64" s="109">
        <v>1062.5050000000001</v>
      </c>
      <c r="F64" s="109">
        <v>1435.691</v>
      </c>
      <c r="G64" s="109">
        <v>1101.107</v>
      </c>
      <c r="H64" s="109">
        <v>707.99099999999999</v>
      </c>
      <c r="I64" s="109">
        <v>818.971</v>
      </c>
      <c r="J64" s="109">
        <v>786.22500000000002</v>
      </c>
      <c r="K64" s="109">
        <v>465.786</v>
      </c>
      <c r="L64" s="109">
        <v>552.55999999999995</v>
      </c>
      <c r="M64" s="109">
        <v>1397.9870000000001</v>
      </c>
      <c r="N64" s="109">
        <v>1410.3910000000001</v>
      </c>
      <c r="O64" s="109">
        <v>1081.626</v>
      </c>
      <c r="P64" s="109">
        <v>1174.069</v>
      </c>
      <c r="Q64" s="109">
        <v>675.99400000000003</v>
      </c>
      <c r="R64" s="109">
        <v>790.19399999999996</v>
      </c>
      <c r="S64" s="109">
        <v>734.19100000000003</v>
      </c>
      <c r="T64" s="109">
        <v>1095.442</v>
      </c>
      <c r="U64" s="109">
        <v>1201.6279999999999</v>
      </c>
      <c r="V64" s="109">
        <v>355.863</v>
      </c>
      <c r="W64" s="109">
        <v>657.45699999999999</v>
      </c>
      <c r="X64" s="109">
        <v>710.06100000000004</v>
      </c>
      <c r="Y64" s="109">
        <v>769.26499999999999</v>
      </c>
      <c r="Z64" s="109">
        <v>1923.2339999999999</v>
      </c>
      <c r="AA64" s="109">
        <v>482.66699999999997</v>
      </c>
      <c r="AB64" s="109">
        <v>1131.174</v>
      </c>
      <c r="AC64" s="109">
        <v>618.06100000000004</v>
      </c>
      <c r="AD64" s="109">
        <v>478.673</v>
      </c>
      <c r="AE64" s="110">
        <v>561.08000000000004</v>
      </c>
      <c r="AF64" s="109">
        <v>719.55</v>
      </c>
      <c r="AG64" s="109">
        <v>776.92600000000004</v>
      </c>
      <c r="AH64" s="109">
        <v>776.92600000000004</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2">
        <v>46508</v>
      </c>
      <c r="B65" s="281">
        <v>2114.3000000000002</v>
      </c>
      <c r="C65" s="271">
        <v>2114.3000000000002</v>
      </c>
      <c r="D65" s="276">
        <v>2114.3000000000002</v>
      </c>
      <c r="E65" s="109">
        <v>3050.288</v>
      </c>
      <c r="F65" s="109">
        <v>4004.4470000000001</v>
      </c>
      <c r="G65" s="109">
        <v>2670.8820000000001</v>
      </c>
      <c r="H65" s="109">
        <v>2101.819</v>
      </c>
      <c r="I65" s="109">
        <v>2061.2269999999999</v>
      </c>
      <c r="J65" s="109">
        <v>2290.17</v>
      </c>
      <c r="K65" s="109">
        <v>332.02</v>
      </c>
      <c r="L65" s="109">
        <v>1325.9770000000001</v>
      </c>
      <c r="M65" s="109">
        <v>1809.508</v>
      </c>
      <c r="N65" s="109">
        <v>2984.9870000000001</v>
      </c>
      <c r="O65" s="109">
        <v>2427.6039999999998</v>
      </c>
      <c r="P65" s="109">
        <v>2075.2739999999999</v>
      </c>
      <c r="Q65" s="109">
        <v>2175.4470000000001</v>
      </c>
      <c r="R65" s="109">
        <v>2787.2489999999998</v>
      </c>
      <c r="S65" s="109">
        <v>1008.268</v>
      </c>
      <c r="T65" s="109">
        <v>2292.7530000000002</v>
      </c>
      <c r="U65" s="109">
        <v>1394.6189999999999</v>
      </c>
      <c r="V65" s="109">
        <v>772.79899999999998</v>
      </c>
      <c r="W65" s="109">
        <v>1682.289</v>
      </c>
      <c r="X65" s="109">
        <v>1393.509</v>
      </c>
      <c r="Y65" s="109">
        <v>2042.3589999999999</v>
      </c>
      <c r="Z65" s="109">
        <v>2501.4810000000002</v>
      </c>
      <c r="AA65" s="109">
        <v>1318.6759999999999</v>
      </c>
      <c r="AB65" s="109">
        <v>2451.393</v>
      </c>
      <c r="AC65" s="109">
        <v>1607.3889999999999</v>
      </c>
      <c r="AD65" s="109">
        <v>876.69899999999996</v>
      </c>
      <c r="AE65" s="110">
        <v>1680.732</v>
      </c>
      <c r="AF65" s="109">
        <v>1929.6</v>
      </c>
      <c r="AG65" s="109">
        <v>3805.34</v>
      </c>
      <c r="AH65" s="109">
        <v>3805.34</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2">
        <v>46539</v>
      </c>
      <c r="B66" s="281">
        <v>2478.2800000000002</v>
      </c>
      <c r="C66" s="271">
        <v>2478.2800000000002</v>
      </c>
      <c r="D66" s="276">
        <v>2478.2800000000002</v>
      </c>
      <c r="E66" s="109">
        <v>2939.5729999999999</v>
      </c>
      <c r="F66" s="109">
        <v>4926.9859999999999</v>
      </c>
      <c r="G66" s="109">
        <v>2584.1329999999998</v>
      </c>
      <c r="H66" s="109">
        <v>3380.0770000000002</v>
      </c>
      <c r="I66" s="109">
        <v>1423.7370000000001</v>
      </c>
      <c r="J66" s="109">
        <v>1588.1569999999999</v>
      </c>
      <c r="K66" s="109">
        <v>398.78800000000001</v>
      </c>
      <c r="L66" s="109">
        <v>2243.0070000000001</v>
      </c>
      <c r="M66" s="109">
        <v>1056.6320000000001</v>
      </c>
      <c r="N66" s="109">
        <v>3572.2570000000001</v>
      </c>
      <c r="O66" s="109">
        <v>2058.357</v>
      </c>
      <c r="P66" s="109">
        <v>1202.5730000000001</v>
      </c>
      <c r="Q66" s="109">
        <v>3759.2759999999998</v>
      </c>
      <c r="R66" s="109">
        <v>2631.4079999999999</v>
      </c>
      <c r="S66" s="109">
        <v>2610.375</v>
      </c>
      <c r="T66" s="109">
        <v>5047.3869999999997</v>
      </c>
      <c r="U66" s="109">
        <v>434.80900000000003</v>
      </c>
      <c r="V66" s="109">
        <v>1249.895</v>
      </c>
      <c r="W66" s="109">
        <v>3020.59</v>
      </c>
      <c r="X66" s="109">
        <v>2231.538</v>
      </c>
      <c r="Y66" s="109">
        <v>2547.3960000000002</v>
      </c>
      <c r="Z66" s="109">
        <v>3297.71</v>
      </c>
      <c r="AA66" s="109">
        <v>974.84400000000005</v>
      </c>
      <c r="AB66" s="109">
        <v>3745.8820000000001</v>
      </c>
      <c r="AC66" s="109">
        <v>1822.5229999999999</v>
      </c>
      <c r="AD66" s="109">
        <v>1185.0989999999999</v>
      </c>
      <c r="AE66" s="110">
        <v>3130.0169999999998</v>
      </c>
      <c r="AF66" s="109">
        <v>5704.7370000000001</v>
      </c>
      <c r="AG66" s="109">
        <v>5798.9939999999997</v>
      </c>
      <c r="AH66" s="109">
        <v>5798.9939999999997</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2">
        <v>46569</v>
      </c>
      <c r="B67" s="281">
        <v>708.98</v>
      </c>
      <c r="C67" s="271">
        <v>708.98</v>
      </c>
      <c r="D67" s="276">
        <v>708.98</v>
      </c>
      <c r="E67" s="109">
        <v>1205.048</v>
      </c>
      <c r="F67" s="109">
        <v>1778.5930000000001</v>
      </c>
      <c r="G67" s="109">
        <v>1543.4860000000001</v>
      </c>
      <c r="H67" s="109">
        <v>1969.8150000000001</v>
      </c>
      <c r="I67" s="109">
        <v>250.22200000000001</v>
      </c>
      <c r="J67" s="109">
        <v>336.24900000000002</v>
      </c>
      <c r="K67" s="109">
        <v>9.69</v>
      </c>
      <c r="L67" s="109">
        <v>539.18700000000001</v>
      </c>
      <c r="M67" s="109">
        <v>409.55799999999999</v>
      </c>
      <c r="N67" s="109">
        <v>1500.2439999999999</v>
      </c>
      <c r="O67" s="109">
        <v>499.69900000000001</v>
      </c>
      <c r="P67" s="109">
        <v>333.11</v>
      </c>
      <c r="Q67" s="109">
        <v>1905.271</v>
      </c>
      <c r="R67" s="109">
        <v>1560.0419999999999</v>
      </c>
      <c r="S67" s="109">
        <v>888.51400000000001</v>
      </c>
      <c r="T67" s="109">
        <v>3847.6390000000001</v>
      </c>
      <c r="U67" s="109">
        <v>91.878</v>
      </c>
      <c r="V67" s="109">
        <v>282.649</v>
      </c>
      <c r="W67" s="109">
        <v>1072.2270000000001</v>
      </c>
      <c r="X67" s="109">
        <v>841.10799999999995</v>
      </c>
      <c r="Y67" s="109">
        <v>746.89700000000005</v>
      </c>
      <c r="Z67" s="109">
        <v>1176.905</v>
      </c>
      <c r="AA67" s="109">
        <v>257.78399999999999</v>
      </c>
      <c r="AB67" s="109">
        <v>2380.723</v>
      </c>
      <c r="AC67" s="109">
        <v>473.50299999999999</v>
      </c>
      <c r="AD67" s="109">
        <v>333.721</v>
      </c>
      <c r="AE67" s="110">
        <v>2267.067</v>
      </c>
      <c r="AF67" s="109">
        <v>3493.2820000000002</v>
      </c>
      <c r="AG67" s="109">
        <v>2628.4749999999999</v>
      </c>
      <c r="AH67" s="109">
        <v>2628.4749999999999</v>
      </c>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2">
        <v>46600</v>
      </c>
      <c r="B68" s="281">
        <v>361.01</v>
      </c>
      <c r="C68" s="271">
        <v>361.01</v>
      </c>
      <c r="D68" s="276">
        <v>361.01</v>
      </c>
      <c r="E68" s="109">
        <v>362.23099999999999</v>
      </c>
      <c r="F68" s="109">
        <v>847.43399999999997</v>
      </c>
      <c r="G68" s="109">
        <v>560.08500000000004</v>
      </c>
      <c r="H68" s="109">
        <v>779.58199999999999</v>
      </c>
      <c r="I68" s="109">
        <v>149.53700000000001</v>
      </c>
      <c r="J68" s="109">
        <v>240.22</v>
      </c>
      <c r="K68" s="109">
        <v>41.494999999999997</v>
      </c>
      <c r="L68" s="109">
        <v>206.25299999999999</v>
      </c>
      <c r="M68" s="109">
        <v>193.27699999999999</v>
      </c>
      <c r="N68" s="109">
        <v>496.92</v>
      </c>
      <c r="O68" s="109">
        <v>297.01499999999999</v>
      </c>
      <c r="P68" s="109">
        <v>274.35899999999998</v>
      </c>
      <c r="Q68" s="109">
        <v>565.88699999999994</v>
      </c>
      <c r="R68" s="109">
        <v>451.30500000000001</v>
      </c>
      <c r="S68" s="109">
        <v>404.02800000000002</v>
      </c>
      <c r="T68" s="109">
        <v>897.95500000000004</v>
      </c>
      <c r="U68" s="109">
        <v>134.38499999999999</v>
      </c>
      <c r="V68" s="109">
        <v>214.749</v>
      </c>
      <c r="W68" s="109">
        <v>433.19099999999997</v>
      </c>
      <c r="X68" s="109">
        <v>271.77199999999999</v>
      </c>
      <c r="Y68" s="109">
        <v>331.36200000000002</v>
      </c>
      <c r="Z68" s="109">
        <v>488.41399999999999</v>
      </c>
      <c r="AA68" s="109">
        <v>144.83000000000001</v>
      </c>
      <c r="AB68" s="109">
        <v>607.43799999999999</v>
      </c>
      <c r="AC68" s="109">
        <v>210.179</v>
      </c>
      <c r="AD68" s="109">
        <v>161.53800000000001</v>
      </c>
      <c r="AE68" s="110">
        <v>859.18399999999997</v>
      </c>
      <c r="AF68" s="109">
        <v>1017.669</v>
      </c>
      <c r="AG68" s="109">
        <v>964.78</v>
      </c>
      <c r="AH68" s="109">
        <v>964.78</v>
      </c>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2">
        <v>46631</v>
      </c>
      <c r="B69" s="281">
        <v>312.01</v>
      </c>
      <c r="C69" s="271">
        <v>312.01</v>
      </c>
      <c r="D69" s="276">
        <v>312.01</v>
      </c>
      <c r="E69" s="109">
        <v>380.22800000000001</v>
      </c>
      <c r="F69" s="109">
        <v>767.23</v>
      </c>
      <c r="G69" s="109">
        <v>424.12900000000002</v>
      </c>
      <c r="H69" s="109">
        <v>539.72299999999996</v>
      </c>
      <c r="I69" s="109">
        <v>246.94399999999999</v>
      </c>
      <c r="J69" s="109">
        <v>228.70599999999999</v>
      </c>
      <c r="K69" s="109">
        <v>200.99199999999999</v>
      </c>
      <c r="L69" s="109">
        <v>401.452</v>
      </c>
      <c r="M69" s="109">
        <v>333.64800000000002</v>
      </c>
      <c r="N69" s="109">
        <v>388.721</v>
      </c>
      <c r="O69" s="109">
        <v>357.84</v>
      </c>
      <c r="P69" s="109">
        <v>355.36599999999999</v>
      </c>
      <c r="Q69" s="109">
        <v>440.63099999999997</v>
      </c>
      <c r="R69" s="109">
        <v>319.75400000000002</v>
      </c>
      <c r="S69" s="109">
        <v>292.81299999999999</v>
      </c>
      <c r="T69" s="109">
        <v>551.53200000000004</v>
      </c>
      <c r="U69" s="109">
        <v>178.24600000000001</v>
      </c>
      <c r="V69" s="109">
        <v>473.49400000000003</v>
      </c>
      <c r="W69" s="109">
        <v>450.52499999999998</v>
      </c>
      <c r="X69" s="109">
        <v>262.13200000000001</v>
      </c>
      <c r="Y69" s="109">
        <v>372.005</v>
      </c>
      <c r="Z69" s="109">
        <v>366.82400000000001</v>
      </c>
      <c r="AA69" s="109">
        <v>169.88499999999999</v>
      </c>
      <c r="AB69" s="109">
        <v>390.142</v>
      </c>
      <c r="AC69" s="109">
        <v>243.60900000000001</v>
      </c>
      <c r="AD69" s="109">
        <v>223.96</v>
      </c>
      <c r="AE69" s="110">
        <v>655.18200000000002</v>
      </c>
      <c r="AF69" s="109">
        <v>550.13400000000001</v>
      </c>
      <c r="AG69" s="109">
        <v>602.22500000000002</v>
      </c>
      <c r="AH69" s="109">
        <v>602.22500000000002</v>
      </c>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2"/>
      <c r="B70" s="281"/>
      <c r="C70" s="271"/>
      <c r="D70" s="276"/>
      <c r="E70" s="109"/>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2"/>
      <c r="B71" s="281"/>
      <c r="C71" s="271"/>
      <c r="D71" s="276"/>
      <c r="E71" s="109"/>
      <c r="F71" s="109"/>
      <c r="G71" s="109"/>
      <c r="H71" s="109"/>
      <c r="I71" s="109"/>
      <c r="J71" s="109"/>
      <c r="K71" s="109"/>
      <c r="L71" s="109"/>
      <c r="M71" s="109"/>
      <c r="N71" s="109"/>
      <c r="O71" s="109"/>
      <c r="P71" s="109"/>
      <c r="Q71" s="109"/>
      <c r="R71" s="109"/>
      <c r="S71" s="109"/>
      <c r="T71" s="109"/>
      <c r="U71" s="109"/>
      <c r="V71" s="109"/>
      <c r="W71" s="109"/>
      <c r="X71" s="109"/>
      <c r="Y71" s="109"/>
      <c r="Z71" s="109"/>
      <c r="AA71" s="109"/>
      <c r="AB71" s="109"/>
      <c r="AC71" s="109"/>
      <c r="AD71" s="109"/>
      <c r="AE71" s="110"/>
      <c r="AF71" s="109"/>
      <c r="AG71" s="109"/>
      <c r="AH71" s="109"/>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2"/>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2"/>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2"/>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2"/>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2"/>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2"/>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2"/>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2"/>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2"/>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2"/>
      <c r="B81" s="289"/>
      <c r="C81" s="261"/>
      <c r="D81" s="27"/>
    </row>
    <row r="82" spans="1:4" ht="12.75" customHeight="1" x14ac:dyDescent="0.25">
      <c r="A82" s="142"/>
      <c r="B82" s="289"/>
      <c r="C82" s="261"/>
      <c r="D82" s="27"/>
    </row>
    <row r="83" spans="1:4" ht="12.75" customHeight="1" x14ac:dyDescent="0.25">
      <c r="A83" s="142"/>
      <c r="B83" s="289"/>
      <c r="C83" s="261"/>
      <c r="D83" s="27"/>
    </row>
    <row r="84" spans="1:4" ht="12.75" customHeight="1" x14ac:dyDescent="0.25">
      <c r="A84" s="142"/>
      <c r="B84" s="289"/>
      <c r="C84" s="261"/>
      <c r="D84" s="27"/>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4"/>
  <sheetViews>
    <sheetView workbookViewId="0">
      <selection activeCell="D4" sqref="D4"/>
    </sheetView>
  </sheetViews>
  <sheetFormatPr defaultColWidth="18.7109375" defaultRowHeight="12.75" customHeight="1" x14ac:dyDescent="0.25"/>
  <cols>
    <col min="1" max="4" width="7.5703125" style="162"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1" s="167" customFormat="1" ht="15" x14ac:dyDescent="0.25">
      <c r="A1" s="21"/>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162"/>
      <c r="AJ1" s="162"/>
      <c r="AK1" s="162"/>
      <c r="AL1" s="162"/>
      <c r="AM1" s="162"/>
    </row>
    <row r="2" spans="1:51" s="162" customFormat="1" ht="15" x14ac:dyDescent="0.25">
      <c r="A2" s="21"/>
      <c r="B2" s="153" t="s">
        <v>45</v>
      </c>
      <c r="C2" s="153" t="s">
        <v>46</v>
      </c>
      <c r="D2" s="153" t="s">
        <v>47</v>
      </c>
      <c r="E2" s="153">
        <v>1991</v>
      </c>
      <c r="F2" s="153">
        <v>1992</v>
      </c>
      <c r="G2" s="153">
        <v>1993</v>
      </c>
      <c r="H2" s="153">
        <v>1994</v>
      </c>
      <c r="I2" s="153">
        <v>1995</v>
      </c>
      <c r="J2" s="153">
        <v>1996</v>
      </c>
      <c r="K2" s="153">
        <v>1997</v>
      </c>
      <c r="L2" s="153">
        <v>1998</v>
      </c>
      <c r="M2" s="153">
        <v>1999</v>
      </c>
      <c r="N2" s="153">
        <v>2000</v>
      </c>
      <c r="O2" s="153">
        <v>2001</v>
      </c>
      <c r="P2" s="153">
        <v>2002</v>
      </c>
      <c r="Q2" s="153">
        <v>2003</v>
      </c>
      <c r="R2" s="153">
        <v>2004</v>
      </c>
      <c r="S2" s="153">
        <v>2005</v>
      </c>
      <c r="T2" s="153">
        <v>2006</v>
      </c>
      <c r="U2" s="153">
        <v>2007</v>
      </c>
      <c r="V2" s="153">
        <v>2008</v>
      </c>
      <c r="W2" s="153">
        <v>2009</v>
      </c>
      <c r="X2" s="153">
        <v>2010</v>
      </c>
      <c r="Y2" s="153">
        <v>2011</v>
      </c>
      <c r="Z2" s="153">
        <v>2012</v>
      </c>
      <c r="AA2" s="153">
        <v>2013</v>
      </c>
      <c r="AB2" s="153">
        <v>2014</v>
      </c>
      <c r="AC2" s="153">
        <v>2015</v>
      </c>
      <c r="AD2" s="153">
        <v>2016</v>
      </c>
      <c r="AE2" s="175">
        <v>2017</v>
      </c>
      <c r="AF2" s="153">
        <v>2018</v>
      </c>
      <c r="AG2" s="153">
        <v>2019</v>
      </c>
      <c r="AH2" s="153">
        <v>2020</v>
      </c>
    </row>
    <row r="3" spans="1:51" s="162" customFormat="1" ht="15" x14ac:dyDescent="0.25">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row>
    <row r="4" spans="1:51" ht="15" x14ac:dyDescent="0.25">
      <c r="A4" s="143">
        <v>44652</v>
      </c>
      <c r="B4" s="264">
        <v>44.69</v>
      </c>
      <c r="C4" s="264">
        <v>106.77</v>
      </c>
      <c r="D4" s="283">
        <v>105</v>
      </c>
      <c r="E4" s="11">
        <v>109.178</v>
      </c>
      <c r="F4" s="11">
        <v>121.17</v>
      </c>
      <c r="G4" s="11">
        <v>87.466999999999999</v>
      </c>
      <c r="H4" s="10">
        <v>133.29300000000001</v>
      </c>
      <c r="I4" s="10">
        <v>94.361999999999995</v>
      </c>
      <c r="J4" s="10">
        <v>109.50700000000001</v>
      </c>
      <c r="K4" s="10">
        <v>96.103999999999999</v>
      </c>
      <c r="L4" s="10">
        <v>89.233000000000004</v>
      </c>
      <c r="M4" s="10">
        <v>101.97499999999999</v>
      </c>
      <c r="N4" s="10">
        <v>111.414</v>
      </c>
      <c r="O4" s="10">
        <v>110.953</v>
      </c>
      <c r="P4" s="10">
        <v>106.209</v>
      </c>
      <c r="Q4" s="10">
        <v>105.148</v>
      </c>
      <c r="R4" s="10">
        <v>118.474</v>
      </c>
      <c r="S4" s="10">
        <v>92.962000000000003</v>
      </c>
      <c r="T4" s="10">
        <v>118.316</v>
      </c>
      <c r="U4" s="10">
        <v>104.852</v>
      </c>
      <c r="V4" s="10">
        <v>78.242999999999995</v>
      </c>
      <c r="W4" s="10">
        <v>134.53899999999999</v>
      </c>
      <c r="X4" s="10">
        <v>114.202</v>
      </c>
      <c r="Y4" s="10">
        <v>100.35299999999999</v>
      </c>
      <c r="Z4" s="10">
        <v>126.372</v>
      </c>
      <c r="AA4" s="10">
        <v>100.226</v>
      </c>
      <c r="AB4" s="10">
        <v>98.26</v>
      </c>
      <c r="AC4" s="10">
        <v>104.08199999999999</v>
      </c>
      <c r="AD4" s="10">
        <v>123.446</v>
      </c>
      <c r="AE4" s="10">
        <v>100.492</v>
      </c>
      <c r="AF4" s="10">
        <v>101.125</v>
      </c>
      <c r="AG4" s="10">
        <v>129.04599999999999</v>
      </c>
      <c r="AH4" s="111">
        <v>94.77</v>
      </c>
      <c r="AI4" s="130"/>
      <c r="AJ4" s="130"/>
      <c r="AK4" s="130"/>
      <c r="AL4" s="130"/>
      <c r="AM4" s="130"/>
      <c r="AN4" s="130"/>
      <c r="AO4" s="130"/>
      <c r="AP4" s="130"/>
      <c r="AQ4" s="130"/>
      <c r="AR4" s="130"/>
      <c r="AS4" s="130"/>
      <c r="AT4" s="130"/>
      <c r="AU4" s="130"/>
      <c r="AV4" s="130"/>
      <c r="AW4" s="130"/>
      <c r="AX4" s="130"/>
      <c r="AY4" s="130"/>
    </row>
    <row r="5" spans="1:51" ht="15" x14ac:dyDescent="0.25">
      <c r="A5" s="143">
        <v>44682</v>
      </c>
      <c r="B5" s="264">
        <v>96.82</v>
      </c>
      <c r="C5" s="264">
        <v>231.3</v>
      </c>
      <c r="D5" s="284">
        <v>120</v>
      </c>
      <c r="E5" s="11">
        <v>120.16</v>
      </c>
      <c r="F5" s="11">
        <v>171.43100000000001</v>
      </c>
      <c r="G5" s="11">
        <v>174.024</v>
      </c>
      <c r="H5" s="10">
        <v>163.005</v>
      </c>
      <c r="I5" s="10">
        <v>108.018</v>
      </c>
      <c r="J5" s="10">
        <v>84.822000000000003</v>
      </c>
      <c r="K5" s="10">
        <v>135.04300000000001</v>
      </c>
      <c r="L5" s="10">
        <v>109.807</v>
      </c>
      <c r="M5" s="10">
        <v>207.316</v>
      </c>
      <c r="N5" s="10">
        <v>126.49</v>
      </c>
      <c r="O5" s="10">
        <v>185.202</v>
      </c>
      <c r="P5" s="10">
        <v>70.108000000000004</v>
      </c>
      <c r="Q5" s="10">
        <v>67.813000000000002</v>
      </c>
      <c r="R5" s="10">
        <v>119.84</v>
      </c>
      <c r="S5" s="10">
        <v>122.048</v>
      </c>
      <c r="T5" s="10">
        <v>112.014</v>
      </c>
      <c r="U5" s="10">
        <v>189.935</v>
      </c>
      <c r="V5" s="10">
        <v>76.084000000000003</v>
      </c>
      <c r="W5" s="10">
        <v>133.84299999999999</v>
      </c>
      <c r="X5" s="10">
        <v>73.66</v>
      </c>
      <c r="Y5" s="10">
        <v>105.629</v>
      </c>
      <c r="Z5" s="10">
        <v>109.29300000000001</v>
      </c>
      <c r="AA5" s="10">
        <v>140.97399999999999</v>
      </c>
      <c r="AB5" s="10">
        <v>86.525999999999996</v>
      </c>
      <c r="AC5" s="10">
        <v>142.345</v>
      </c>
      <c r="AD5" s="10">
        <v>311.88099999999997</v>
      </c>
      <c r="AE5" s="10">
        <v>102.119</v>
      </c>
      <c r="AF5" s="10">
        <v>160.55500000000001</v>
      </c>
      <c r="AG5" s="10">
        <v>105.048</v>
      </c>
      <c r="AH5" s="111">
        <v>97.221999999999994</v>
      </c>
      <c r="AI5" s="130"/>
      <c r="AJ5" s="130"/>
      <c r="AK5" s="130"/>
      <c r="AL5" s="130"/>
      <c r="AM5" s="130"/>
      <c r="AN5" s="130"/>
      <c r="AO5" s="130"/>
      <c r="AP5" s="130"/>
      <c r="AQ5" s="130"/>
      <c r="AR5" s="130"/>
      <c r="AS5" s="130"/>
      <c r="AT5" s="130"/>
      <c r="AU5" s="130"/>
      <c r="AV5" s="130"/>
      <c r="AW5" s="130"/>
      <c r="AX5" s="130"/>
      <c r="AY5" s="130"/>
    </row>
    <row r="6" spans="1:51" ht="15" x14ac:dyDescent="0.25">
      <c r="A6" s="143">
        <v>44713</v>
      </c>
      <c r="B6" s="264">
        <v>155.22</v>
      </c>
      <c r="C6" s="264">
        <v>370.8</v>
      </c>
      <c r="D6" s="284">
        <v>205</v>
      </c>
      <c r="E6" s="11">
        <v>383.83199999999999</v>
      </c>
      <c r="F6" s="11">
        <v>72.366</v>
      </c>
      <c r="G6" s="11">
        <v>284.84500000000003</v>
      </c>
      <c r="H6" s="10">
        <v>107.479</v>
      </c>
      <c r="I6" s="10">
        <v>430.029</v>
      </c>
      <c r="J6" s="10">
        <v>249.529</v>
      </c>
      <c r="K6" s="10">
        <v>237.53299999999999</v>
      </c>
      <c r="L6" s="10">
        <v>252.17599999999999</v>
      </c>
      <c r="M6" s="10">
        <v>381.09300000000002</v>
      </c>
      <c r="N6" s="10">
        <v>116.95399999999999</v>
      </c>
      <c r="O6" s="10">
        <v>134.916</v>
      </c>
      <c r="P6" s="10">
        <v>180.66399999999999</v>
      </c>
      <c r="Q6" s="10">
        <v>155.66999999999999</v>
      </c>
      <c r="R6" s="10">
        <v>191.49</v>
      </c>
      <c r="S6" s="10">
        <v>235.61199999999999</v>
      </c>
      <c r="T6" s="10">
        <v>72.881</v>
      </c>
      <c r="U6" s="10">
        <v>78.156000000000006</v>
      </c>
      <c r="V6" s="10">
        <v>175.18600000000001</v>
      </c>
      <c r="W6" s="10">
        <v>356.50200000000001</v>
      </c>
      <c r="X6" s="10">
        <v>302.83199999999999</v>
      </c>
      <c r="Y6" s="10">
        <v>293.346</v>
      </c>
      <c r="Z6" s="10">
        <v>99.825000000000003</v>
      </c>
      <c r="AA6" s="10">
        <v>138.608</v>
      </c>
      <c r="AB6" s="10">
        <v>149.06200000000001</v>
      </c>
      <c r="AC6" s="10">
        <v>284.57</v>
      </c>
      <c r="AD6" s="10">
        <v>287.65100000000001</v>
      </c>
      <c r="AE6" s="10">
        <v>161.155</v>
      </c>
      <c r="AF6" s="10">
        <v>212.42099999999999</v>
      </c>
      <c r="AG6" s="10">
        <v>255.102</v>
      </c>
      <c r="AH6" s="111">
        <v>197.57900000000001</v>
      </c>
      <c r="AI6" s="130"/>
      <c r="AJ6" s="130"/>
      <c r="AK6" s="130"/>
      <c r="AL6" s="130"/>
      <c r="AM6" s="130"/>
      <c r="AN6" s="130"/>
      <c r="AO6" s="130"/>
      <c r="AP6" s="130"/>
      <c r="AQ6" s="130"/>
      <c r="AR6" s="130"/>
      <c r="AS6" s="130"/>
      <c r="AT6" s="130"/>
      <c r="AU6" s="130"/>
      <c r="AV6" s="130"/>
      <c r="AW6" s="130"/>
      <c r="AX6" s="130"/>
      <c r="AY6" s="130"/>
    </row>
    <row r="7" spans="1:51" ht="15" x14ac:dyDescent="0.25">
      <c r="A7" s="143">
        <v>44743</v>
      </c>
      <c r="B7" s="264">
        <v>63.26</v>
      </c>
      <c r="C7" s="264">
        <v>151.13</v>
      </c>
      <c r="D7" s="284">
        <v>90</v>
      </c>
      <c r="E7" s="11">
        <v>158.63900000000001</v>
      </c>
      <c r="F7" s="11">
        <v>40.826999999999998</v>
      </c>
      <c r="G7" s="11">
        <v>157.51300000000001</v>
      </c>
      <c r="H7" s="10">
        <v>13.407999999999999</v>
      </c>
      <c r="I7" s="10">
        <v>355.71699999999998</v>
      </c>
      <c r="J7" s="10">
        <v>95.471999999999994</v>
      </c>
      <c r="K7" s="10">
        <v>86.388000000000005</v>
      </c>
      <c r="L7" s="10">
        <v>253.59800000000001</v>
      </c>
      <c r="M7" s="10">
        <v>185.589</v>
      </c>
      <c r="N7" s="10">
        <v>24.664000000000001</v>
      </c>
      <c r="O7" s="10">
        <v>32.462000000000003</v>
      </c>
      <c r="P7" s="10">
        <v>63.936</v>
      </c>
      <c r="Q7" s="10">
        <v>54.881999999999998</v>
      </c>
      <c r="R7" s="10">
        <v>142.429</v>
      </c>
      <c r="S7" s="10">
        <v>161.49100000000001</v>
      </c>
      <c r="T7" s="10">
        <v>7.6120000000000001</v>
      </c>
      <c r="U7" s="10">
        <v>15.867000000000001</v>
      </c>
      <c r="V7" s="10">
        <v>105.792</v>
      </c>
      <c r="W7" s="10">
        <v>260.358</v>
      </c>
      <c r="X7" s="10">
        <v>259.50700000000001</v>
      </c>
      <c r="Y7" s="10">
        <v>375.36099999999999</v>
      </c>
      <c r="Z7" s="10">
        <v>24.481000000000002</v>
      </c>
      <c r="AA7" s="10">
        <v>46.073999999999998</v>
      </c>
      <c r="AB7" s="10">
        <v>73.334999999999994</v>
      </c>
      <c r="AC7" s="10">
        <v>136.60400000000001</v>
      </c>
      <c r="AD7" s="10">
        <v>82.058000000000007</v>
      </c>
      <c r="AE7" s="10">
        <v>64.400999999999996</v>
      </c>
      <c r="AF7" s="10">
        <v>78.986000000000004</v>
      </c>
      <c r="AG7" s="10">
        <v>150.268</v>
      </c>
      <c r="AH7" s="111">
        <v>93.611999999999995</v>
      </c>
      <c r="AI7" s="130"/>
      <c r="AJ7" s="130"/>
      <c r="AK7" s="130"/>
      <c r="AL7" s="130"/>
      <c r="AM7" s="130"/>
      <c r="AN7" s="130"/>
      <c r="AO7" s="130"/>
      <c r="AP7" s="130"/>
      <c r="AQ7" s="130"/>
      <c r="AR7" s="130"/>
      <c r="AS7" s="130"/>
      <c r="AT7" s="130"/>
      <c r="AU7" s="130"/>
      <c r="AV7" s="130"/>
      <c r="AW7" s="130"/>
      <c r="AX7" s="130"/>
      <c r="AY7" s="130"/>
    </row>
    <row r="8" spans="1:51" ht="15" x14ac:dyDescent="0.25">
      <c r="A8" s="143">
        <v>44774</v>
      </c>
      <c r="B8" s="264">
        <v>35.869999999999997</v>
      </c>
      <c r="C8" s="264">
        <v>66.989999999999995</v>
      </c>
      <c r="D8" s="284">
        <v>45</v>
      </c>
      <c r="E8" s="11">
        <v>88.215999999999994</v>
      </c>
      <c r="F8" s="11">
        <v>25.332999999999998</v>
      </c>
      <c r="G8" s="11">
        <v>165.065</v>
      </c>
      <c r="H8" s="10">
        <v>21.106999999999999</v>
      </c>
      <c r="I8" s="10">
        <v>129.78399999999999</v>
      </c>
      <c r="J8" s="10">
        <v>44.273000000000003</v>
      </c>
      <c r="K8" s="10">
        <v>81.751999999999995</v>
      </c>
      <c r="L8" s="10">
        <v>101.464</v>
      </c>
      <c r="M8" s="10">
        <v>85.091999999999999</v>
      </c>
      <c r="N8" s="10">
        <v>21.922000000000001</v>
      </c>
      <c r="O8" s="10">
        <v>28.273</v>
      </c>
      <c r="P8" s="10">
        <v>34.83</v>
      </c>
      <c r="Q8" s="10">
        <v>26.466000000000001</v>
      </c>
      <c r="R8" s="10">
        <v>66.355000000000004</v>
      </c>
      <c r="S8" s="10">
        <v>69.882000000000005</v>
      </c>
      <c r="T8" s="10">
        <v>17.646999999999998</v>
      </c>
      <c r="U8" s="10">
        <v>31.13</v>
      </c>
      <c r="V8" s="10">
        <v>44.594000000000001</v>
      </c>
      <c r="W8" s="10">
        <v>93.203999999999994</v>
      </c>
      <c r="X8" s="10">
        <v>96.367999999999995</v>
      </c>
      <c r="Y8" s="10">
        <v>119.854</v>
      </c>
      <c r="Z8" s="10">
        <v>20.484999999999999</v>
      </c>
      <c r="AA8" s="10">
        <v>32.345999999999997</v>
      </c>
      <c r="AB8" s="10">
        <v>45.405999999999999</v>
      </c>
      <c r="AC8" s="10">
        <v>58.514000000000003</v>
      </c>
      <c r="AD8" s="10">
        <v>55.076000000000001</v>
      </c>
      <c r="AE8" s="10">
        <v>38.470999999999997</v>
      </c>
      <c r="AF8" s="10">
        <v>42.485999999999997</v>
      </c>
      <c r="AG8" s="10">
        <v>67.141000000000005</v>
      </c>
      <c r="AH8" s="111">
        <v>38.286999999999999</v>
      </c>
      <c r="AI8" s="130"/>
      <c r="AJ8" s="130"/>
      <c r="AK8" s="130"/>
      <c r="AL8" s="130"/>
      <c r="AM8" s="130"/>
      <c r="AN8" s="130"/>
      <c r="AO8" s="130"/>
      <c r="AP8" s="130"/>
      <c r="AQ8" s="130"/>
      <c r="AR8" s="130"/>
      <c r="AS8" s="130"/>
      <c r="AT8" s="130"/>
      <c r="AU8" s="130"/>
      <c r="AV8" s="130"/>
      <c r="AW8" s="130"/>
      <c r="AX8" s="130"/>
      <c r="AY8" s="130"/>
    </row>
    <row r="9" spans="1:51" ht="15" x14ac:dyDescent="0.25">
      <c r="A9" s="143">
        <v>44805</v>
      </c>
      <c r="B9" s="264">
        <v>29.77</v>
      </c>
      <c r="C9" s="264">
        <v>46.83</v>
      </c>
      <c r="D9" s="284">
        <v>37</v>
      </c>
      <c r="E9" s="11">
        <v>67.417000000000002</v>
      </c>
      <c r="F9" s="11">
        <v>23.856000000000002</v>
      </c>
      <c r="G9" s="11">
        <v>56.765999999999998</v>
      </c>
      <c r="H9" s="10">
        <v>19.54</v>
      </c>
      <c r="I9" s="10">
        <v>56.061</v>
      </c>
      <c r="J9" s="10">
        <v>30.638999999999999</v>
      </c>
      <c r="K9" s="10">
        <v>60.087000000000003</v>
      </c>
      <c r="L9" s="10">
        <v>43.140999999999998</v>
      </c>
      <c r="M9" s="10">
        <v>66.798000000000002</v>
      </c>
      <c r="N9" s="10">
        <v>31.545000000000002</v>
      </c>
      <c r="O9" s="10">
        <v>22.332000000000001</v>
      </c>
      <c r="P9" s="10">
        <v>33.658000000000001</v>
      </c>
      <c r="Q9" s="10">
        <v>27.959</v>
      </c>
      <c r="R9" s="10">
        <v>50.404000000000003</v>
      </c>
      <c r="S9" s="10">
        <v>38.380000000000003</v>
      </c>
      <c r="T9" s="10">
        <v>18.503</v>
      </c>
      <c r="U9" s="10">
        <v>26.305</v>
      </c>
      <c r="V9" s="10">
        <v>39.018000000000001</v>
      </c>
      <c r="W9" s="10">
        <v>42.581000000000003</v>
      </c>
      <c r="X9" s="10">
        <v>51.051000000000002</v>
      </c>
      <c r="Y9" s="10">
        <v>53.585999999999999</v>
      </c>
      <c r="Z9" s="10">
        <v>16.684999999999999</v>
      </c>
      <c r="AA9" s="10">
        <v>33.387999999999998</v>
      </c>
      <c r="AB9" s="10">
        <v>38.930999999999997</v>
      </c>
      <c r="AC9" s="10">
        <v>35.619999999999997</v>
      </c>
      <c r="AD9" s="10">
        <v>52.768000000000001</v>
      </c>
      <c r="AE9" s="10">
        <v>33.225000000000001</v>
      </c>
      <c r="AF9" s="10">
        <v>26.456</v>
      </c>
      <c r="AG9" s="10">
        <v>49.545999999999999</v>
      </c>
      <c r="AH9" s="111">
        <v>27.463000000000001</v>
      </c>
      <c r="AI9" s="130"/>
      <c r="AJ9" s="130"/>
      <c r="AK9" s="130"/>
      <c r="AL9" s="130"/>
      <c r="AM9" s="130"/>
      <c r="AN9" s="130"/>
      <c r="AO9" s="130"/>
      <c r="AP9" s="130"/>
      <c r="AQ9" s="130"/>
      <c r="AR9" s="130"/>
      <c r="AS9" s="130"/>
      <c r="AT9" s="130"/>
      <c r="AU9" s="130"/>
      <c r="AV9" s="130"/>
      <c r="AW9" s="130"/>
      <c r="AX9" s="130"/>
      <c r="AY9" s="130"/>
    </row>
    <row r="10" spans="1:51" ht="15" x14ac:dyDescent="0.25">
      <c r="A10" s="143">
        <v>44835</v>
      </c>
      <c r="B10" s="264">
        <v>44.16</v>
      </c>
      <c r="C10" s="264">
        <v>61.13</v>
      </c>
      <c r="D10" s="284">
        <v>47.27</v>
      </c>
      <c r="E10" s="11">
        <v>46.04</v>
      </c>
      <c r="F10" s="11">
        <v>24.684000000000001</v>
      </c>
      <c r="G10" s="11">
        <v>51.798999999999999</v>
      </c>
      <c r="H10" s="10">
        <v>49.021000000000001</v>
      </c>
      <c r="I10" s="10">
        <v>55.947000000000003</v>
      </c>
      <c r="J10" s="10">
        <v>36.747999999999998</v>
      </c>
      <c r="K10" s="10">
        <v>62.686</v>
      </c>
      <c r="L10" s="10">
        <v>48.994999999999997</v>
      </c>
      <c r="M10" s="10">
        <v>48.872</v>
      </c>
      <c r="N10" s="10">
        <v>36.335000000000001</v>
      </c>
      <c r="O10" s="10">
        <v>26.606000000000002</v>
      </c>
      <c r="P10" s="10">
        <v>39.886000000000003</v>
      </c>
      <c r="Q10" s="10">
        <v>26.28</v>
      </c>
      <c r="R10" s="10">
        <v>53.988</v>
      </c>
      <c r="S10" s="10">
        <v>40.116999999999997</v>
      </c>
      <c r="T10" s="10">
        <v>41.161000000000001</v>
      </c>
      <c r="U10" s="10">
        <v>53.664999999999999</v>
      </c>
      <c r="V10" s="10">
        <v>36.040999999999997</v>
      </c>
      <c r="W10" s="10">
        <v>51.011000000000003</v>
      </c>
      <c r="X10" s="10">
        <v>42.381999999999998</v>
      </c>
      <c r="Y10" s="10">
        <v>58.045000000000002</v>
      </c>
      <c r="Z10" s="10">
        <v>22.666</v>
      </c>
      <c r="AA10" s="10">
        <v>55.085000000000001</v>
      </c>
      <c r="AB10" s="10">
        <v>96.414000000000001</v>
      </c>
      <c r="AC10" s="10">
        <v>46.588000000000001</v>
      </c>
      <c r="AD10" s="10">
        <v>94</v>
      </c>
      <c r="AE10" s="10">
        <v>55.655999999999999</v>
      </c>
      <c r="AF10" s="10">
        <v>37.613</v>
      </c>
      <c r="AG10" s="10">
        <v>51.078000000000003</v>
      </c>
      <c r="AH10" s="111">
        <v>30.126000000000001</v>
      </c>
      <c r="AI10" s="130"/>
      <c r="AJ10" s="130"/>
      <c r="AK10" s="130"/>
      <c r="AL10" s="130"/>
      <c r="AM10" s="130"/>
      <c r="AN10" s="130"/>
      <c r="AO10" s="130"/>
      <c r="AP10" s="130"/>
      <c r="AQ10" s="130"/>
      <c r="AR10" s="130"/>
      <c r="AS10" s="130"/>
      <c r="AT10" s="130"/>
      <c r="AU10" s="130"/>
      <c r="AV10" s="130"/>
      <c r="AW10" s="130"/>
      <c r="AX10" s="130"/>
      <c r="AY10" s="130"/>
    </row>
    <row r="11" spans="1:51" ht="15" x14ac:dyDescent="0.25">
      <c r="A11" s="143">
        <v>44866</v>
      </c>
      <c r="B11" s="264">
        <v>44.92</v>
      </c>
      <c r="C11" s="264">
        <v>54.54</v>
      </c>
      <c r="D11" s="284">
        <v>46.8</v>
      </c>
      <c r="E11" s="11">
        <v>53.887</v>
      </c>
      <c r="F11" s="11">
        <v>31.213999999999999</v>
      </c>
      <c r="G11" s="11">
        <v>49.683999999999997</v>
      </c>
      <c r="H11" s="10">
        <v>41.72</v>
      </c>
      <c r="I11" s="10">
        <v>56.591999999999999</v>
      </c>
      <c r="J11" s="10">
        <v>45.917000000000002</v>
      </c>
      <c r="K11" s="10">
        <v>45.651000000000003</v>
      </c>
      <c r="L11" s="10">
        <v>45.366999999999997</v>
      </c>
      <c r="M11" s="10">
        <v>49.216000000000001</v>
      </c>
      <c r="N11" s="10">
        <v>36.460999999999999</v>
      </c>
      <c r="O11" s="10">
        <v>39.215000000000003</v>
      </c>
      <c r="P11" s="10">
        <v>37.558</v>
      </c>
      <c r="Q11" s="10">
        <v>32.595999999999997</v>
      </c>
      <c r="R11" s="10">
        <v>74.114999999999995</v>
      </c>
      <c r="S11" s="10">
        <v>40.726999999999997</v>
      </c>
      <c r="T11" s="10">
        <v>36.298999999999999</v>
      </c>
      <c r="U11" s="10">
        <v>44.988</v>
      </c>
      <c r="V11" s="10">
        <v>41.536000000000001</v>
      </c>
      <c r="W11" s="10">
        <v>55.192999999999998</v>
      </c>
      <c r="X11" s="10">
        <v>48.255000000000003</v>
      </c>
      <c r="Y11" s="10">
        <v>56.53</v>
      </c>
      <c r="Z11" s="10">
        <v>35.036000000000001</v>
      </c>
      <c r="AA11" s="10">
        <v>42.335999999999999</v>
      </c>
      <c r="AB11" s="10">
        <v>53.311999999999998</v>
      </c>
      <c r="AC11" s="10">
        <v>42.000999999999998</v>
      </c>
      <c r="AD11" s="10">
        <v>93.647000000000006</v>
      </c>
      <c r="AE11" s="10">
        <v>47.683999999999997</v>
      </c>
      <c r="AF11" s="10">
        <v>41.997999999999998</v>
      </c>
      <c r="AG11" s="10">
        <v>46.256999999999998</v>
      </c>
      <c r="AH11" s="111">
        <v>36.536000000000001</v>
      </c>
      <c r="AI11" s="130"/>
      <c r="AJ11" s="130"/>
      <c r="AK11" s="130"/>
      <c r="AL11" s="130"/>
      <c r="AM11" s="130"/>
      <c r="AN11" s="130"/>
      <c r="AO11" s="130"/>
      <c r="AP11" s="130"/>
      <c r="AQ11" s="130"/>
      <c r="AR11" s="130"/>
      <c r="AS11" s="130"/>
      <c r="AT11" s="130"/>
      <c r="AU11" s="130"/>
      <c r="AV11" s="130"/>
      <c r="AW11" s="130"/>
      <c r="AX11" s="130"/>
      <c r="AY11" s="130"/>
    </row>
    <row r="12" spans="1:51" ht="15" x14ac:dyDescent="0.25">
      <c r="A12" s="143">
        <v>44896</v>
      </c>
      <c r="B12" s="264">
        <v>31.1</v>
      </c>
      <c r="C12" s="264">
        <v>35.700000000000003</v>
      </c>
      <c r="D12" s="284">
        <v>32.75</v>
      </c>
      <c r="E12" s="11">
        <v>44.843000000000004</v>
      </c>
      <c r="F12" s="11">
        <v>27.326000000000001</v>
      </c>
      <c r="G12" s="11">
        <v>40.210999999999999</v>
      </c>
      <c r="H12" s="10">
        <v>31.553000000000001</v>
      </c>
      <c r="I12" s="10">
        <v>53.968000000000004</v>
      </c>
      <c r="J12" s="10">
        <v>44.091999999999999</v>
      </c>
      <c r="K12" s="10">
        <v>36.375999999999998</v>
      </c>
      <c r="L12" s="10">
        <v>40.009</v>
      </c>
      <c r="M12" s="10">
        <v>44.331000000000003</v>
      </c>
      <c r="N12" s="10">
        <v>29.117999999999999</v>
      </c>
      <c r="O12" s="10">
        <v>31.53</v>
      </c>
      <c r="P12" s="10">
        <v>31.1</v>
      </c>
      <c r="Q12" s="10">
        <v>28.065999999999999</v>
      </c>
      <c r="R12" s="10">
        <v>43.963999999999999</v>
      </c>
      <c r="S12" s="10">
        <v>35.987000000000002</v>
      </c>
      <c r="T12" s="10">
        <v>29.978000000000002</v>
      </c>
      <c r="U12" s="10">
        <v>32.223999999999997</v>
      </c>
      <c r="V12" s="10">
        <v>33.454999999999998</v>
      </c>
      <c r="W12" s="10">
        <v>43.63</v>
      </c>
      <c r="X12" s="10">
        <v>42.063000000000002</v>
      </c>
      <c r="Y12" s="10">
        <v>46.164999999999999</v>
      </c>
      <c r="Z12" s="10">
        <v>29.19</v>
      </c>
      <c r="AA12" s="10">
        <v>33.210999999999999</v>
      </c>
      <c r="AB12" s="10">
        <v>38.715000000000003</v>
      </c>
      <c r="AC12" s="10">
        <v>35.588999999999999</v>
      </c>
      <c r="AD12" s="10">
        <v>55.264000000000003</v>
      </c>
      <c r="AE12" s="10">
        <v>43.643000000000001</v>
      </c>
      <c r="AF12" s="10">
        <v>33.213999999999999</v>
      </c>
      <c r="AG12" s="10">
        <v>39.704000000000001</v>
      </c>
      <c r="AH12" s="111">
        <v>35.281999999999996</v>
      </c>
      <c r="AI12" s="130"/>
      <c r="AJ12" s="130"/>
      <c r="AK12" s="130"/>
      <c r="AL12" s="130"/>
      <c r="AM12" s="130"/>
      <c r="AN12" s="130"/>
      <c r="AO12" s="130"/>
      <c r="AP12" s="130"/>
      <c r="AQ12" s="130"/>
      <c r="AR12" s="130"/>
      <c r="AS12" s="130"/>
      <c r="AT12" s="130"/>
      <c r="AU12" s="130"/>
      <c r="AV12" s="130"/>
      <c r="AW12" s="130"/>
      <c r="AX12" s="130"/>
      <c r="AY12" s="130"/>
    </row>
    <row r="13" spans="1:51" ht="15" x14ac:dyDescent="0.25">
      <c r="A13" s="143">
        <v>44927</v>
      </c>
      <c r="B13" s="264">
        <v>38.6</v>
      </c>
      <c r="C13" s="264">
        <v>43.42</v>
      </c>
      <c r="D13" s="284">
        <v>40.270000000000003</v>
      </c>
      <c r="E13" s="11">
        <v>38.451000000000001</v>
      </c>
      <c r="F13" s="11">
        <v>25.039000000000001</v>
      </c>
      <c r="G13" s="11">
        <v>34.604999999999997</v>
      </c>
      <c r="H13" s="10">
        <v>29.364000000000001</v>
      </c>
      <c r="I13" s="10">
        <v>43.05</v>
      </c>
      <c r="J13" s="10">
        <v>59.892000000000003</v>
      </c>
      <c r="K13" s="10">
        <v>31.988</v>
      </c>
      <c r="L13" s="10">
        <v>34.838999999999999</v>
      </c>
      <c r="M13" s="10">
        <v>40.365000000000002</v>
      </c>
      <c r="N13" s="10">
        <v>25.777000000000001</v>
      </c>
      <c r="O13" s="10">
        <v>26.725999999999999</v>
      </c>
      <c r="P13" s="10">
        <v>27.911000000000001</v>
      </c>
      <c r="Q13" s="10">
        <v>25.59</v>
      </c>
      <c r="R13" s="10">
        <v>38.79</v>
      </c>
      <c r="S13" s="10">
        <v>37.563000000000002</v>
      </c>
      <c r="T13" s="10">
        <v>28.303000000000001</v>
      </c>
      <c r="U13" s="10">
        <v>26.946000000000002</v>
      </c>
      <c r="V13" s="10">
        <v>30.975999999999999</v>
      </c>
      <c r="W13" s="10">
        <v>36.243000000000002</v>
      </c>
      <c r="X13" s="10">
        <v>38.232999999999997</v>
      </c>
      <c r="Y13" s="10">
        <v>43.537999999999997</v>
      </c>
      <c r="Z13" s="10">
        <v>24.67</v>
      </c>
      <c r="AA13" s="10">
        <v>30.626000000000001</v>
      </c>
      <c r="AB13" s="10">
        <v>36.838000000000001</v>
      </c>
      <c r="AC13" s="10">
        <v>32.084000000000003</v>
      </c>
      <c r="AD13" s="10">
        <v>45.47</v>
      </c>
      <c r="AE13" s="10">
        <v>37.475999999999999</v>
      </c>
      <c r="AF13" s="10">
        <v>29.225999999999999</v>
      </c>
      <c r="AG13" s="10">
        <v>33.124000000000002</v>
      </c>
      <c r="AH13" s="111">
        <v>41.320999999999998</v>
      </c>
      <c r="AI13" s="130"/>
      <c r="AJ13" s="130"/>
      <c r="AK13" s="130"/>
      <c r="AL13" s="130"/>
      <c r="AM13" s="130"/>
      <c r="AN13" s="130"/>
      <c r="AO13" s="130"/>
      <c r="AP13" s="130"/>
      <c r="AQ13" s="130"/>
      <c r="AR13" s="130"/>
      <c r="AS13" s="130"/>
      <c r="AT13" s="130"/>
      <c r="AU13" s="130"/>
      <c r="AV13" s="130"/>
      <c r="AW13" s="130"/>
      <c r="AX13" s="130"/>
      <c r="AY13" s="130"/>
    </row>
    <row r="14" spans="1:51" ht="15" x14ac:dyDescent="0.25">
      <c r="A14" s="143">
        <v>44958</v>
      </c>
      <c r="B14" s="264">
        <v>40.18</v>
      </c>
      <c r="C14" s="264">
        <v>47.81</v>
      </c>
      <c r="D14" s="284">
        <v>41.48</v>
      </c>
      <c r="E14" s="11">
        <v>41.13</v>
      </c>
      <c r="F14" s="11">
        <v>27.222000000000001</v>
      </c>
      <c r="G14" s="11">
        <v>34.113</v>
      </c>
      <c r="H14" s="10">
        <v>47.036000000000001</v>
      </c>
      <c r="I14" s="10">
        <v>56.314</v>
      </c>
      <c r="J14" s="10">
        <v>45.198</v>
      </c>
      <c r="K14" s="10">
        <v>32.031999999999996</v>
      </c>
      <c r="L14" s="10">
        <v>36.006999999999998</v>
      </c>
      <c r="M14" s="10">
        <v>43.999000000000002</v>
      </c>
      <c r="N14" s="10">
        <v>27.132000000000001</v>
      </c>
      <c r="O14" s="10">
        <v>27.501000000000001</v>
      </c>
      <c r="P14" s="10">
        <v>40.186999999999998</v>
      </c>
      <c r="Q14" s="10">
        <v>28.219000000000001</v>
      </c>
      <c r="R14" s="10">
        <v>38.604999999999997</v>
      </c>
      <c r="S14" s="10">
        <v>35.942</v>
      </c>
      <c r="T14" s="10">
        <v>33.758000000000003</v>
      </c>
      <c r="U14" s="10">
        <v>26.959</v>
      </c>
      <c r="V14" s="10">
        <v>34.655999999999999</v>
      </c>
      <c r="W14" s="10">
        <v>34.832999999999998</v>
      </c>
      <c r="X14" s="10">
        <v>37.561</v>
      </c>
      <c r="Y14" s="10">
        <v>41.222000000000001</v>
      </c>
      <c r="Z14" s="10">
        <v>26.584</v>
      </c>
      <c r="AA14" s="10">
        <v>40.585999999999999</v>
      </c>
      <c r="AB14" s="10">
        <v>48.975999999999999</v>
      </c>
      <c r="AC14" s="10">
        <v>46.956000000000003</v>
      </c>
      <c r="AD14" s="10">
        <v>86.605000000000004</v>
      </c>
      <c r="AE14" s="10">
        <v>41.325000000000003</v>
      </c>
      <c r="AF14" s="10">
        <v>32.195</v>
      </c>
      <c r="AG14" s="10">
        <v>32.920999999999999</v>
      </c>
      <c r="AH14" s="111">
        <v>39.357999999999997</v>
      </c>
      <c r="AI14" s="130"/>
      <c r="AJ14" s="130"/>
      <c r="AK14" s="130"/>
      <c r="AL14" s="130"/>
      <c r="AM14" s="130"/>
      <c r="AN14" s="130"/>
      <c r="AO14" s="130"/>
      <c r="AP14" s="130"/>
      <c r="AQ14" s="130"/>
      <c r="AR14" s="130"/>
      <c r="AS14" s="130"/>
      <c r="AT14" s="130"/>
      <c r="AU14" s="130"/>
      <c r="AV14" s="130"/>
      <c r="AW14" s="130"/>
      <c r="AX14" s="130"/>
      <c r="AY14" s="130"/>
    </row>
    <row r="15" spans="1:51" ht="15" x14ac:dyDescent="0.25">
      <c r="A15" s="143">
        <v>44986</v>
      </c>
      <c r="B15" s="264">
        <v>69.739999999999995</v>
      </c>
      <c r="C15" s="264">
        <v>121.14</v>
      </c>
      <c r="D15" s="284">
        <v>86.5</v>
      </c>
      <c r="E15" s="11">
        <v>117.917</v>
      </c>
      <c r="F15" s="11">
        <v>89.817999999999998</v>
      </c>
      <c r="G15" s="11">
        <v>95.444999999999993</v>
      </c>
      <c r="H15" s="10">
        <v>108.70399999999999</v>
      </c>
      <c r="I15" s="10">
        <v>91.484999999999999</v>
      </c>
      <c r="J15" s="10">
        <v>102.087</v>
      </c>
      <c r="K15" s="10">
        <v>77.263999999999996</v>
      </c>
      <c r="L15" s="10">
        <v>75.682000000000002</v>
      </c>
      <c r="M15" s="10">
        <v>67.700999999999993</v>
      </c>
      <c r="N15" s="10">
        <v>62.548000000000002</v>
      </c>
      <c r="O15" s="10">
        <v>52.283999999999999</v>
      </c>
      <c r="P15" s="10">
        <v>66.018000000000001</v>
      </c>
      <c r="Q15" s="10">
        <v>92.832999999999998</v>
      </c>
      <c r="R15" s="10">
        <v>85.603999999999999</v>
      </c>
      <c r="S15" s="10">
        <v>62.046999999999997</v>
      </c>
      <c r="T15" s="10">
        <v>88.801000000000002</v>
      </c>
      <c r="U15" s="10">
        <v>48.747</v>
      </c>
      <c r="V15" s="10">
        <v>75.338999999999999</v>
      </c>
      <c r="W15" s="10">
        <v>58.807000000000002</v>
      </c>
      <c r="X15" s="10">
        <v>66.498999999999995</v>
      </c>
      <c r="Y15" s="10">
        <v>92.802999999999997</v>
      </c>
      <c r="Z15" s="10">
        <v>58.98</v>
      </c>
      <c r="AA15" s="10">
        <v>72.158000000000001</v>
      </c>
      <c r="AB15" s="10">
        <v>90.260999999999996</v>
      </c>
      <c r="AC15" s="10">
        <v>91.561000000000007</v>
      </c>
      <c r="AD15" s="10">
        <v>332.80500000000001</v>
      </c>
      <c r="AE15" s="10">
        <v>64.137</v>
      </c>
      <c r="AF15" s="10">
        <v>66.492000000000004</v>
      </c>
      <c r="AG15" s="10">
        <v>89.686999999999998</v>
      </c>
      <c r="AH15" s="111">
        <v>71.570999999999998</v>
      </c>
      <c r="AI15" s="130"/>
      <c r="AJ15" s="130"/>
      <c r="AK15" s="130"/>
      <c r="AL15" s="130"/>
      <c r="AM15" s="130"/>
      <c r="AN15" s="130"/>
      <c r="AO15" s="130"/>
      <c r="AP15" s="130"/>
      <c r="AQ15" s="130"/>
      <c r="AR15" s="130"/>
      <c r="AS15" s="130"/>
      <c r="AT15" s="130"/>
      <c r="AU15" s="130"/>
      <c r="AV15" s="130"/>
      <c r="AW15" s="130"/>
      <c r="AX15" s="130"/>
      <c r="AY15" s="130"/>
    </row>
    <row r="16" spans="1:51" ht="15" x14ac:dyDescent="0.25">
      <c r="A16" s="143">
        <v>45017</v>
      </c>
      <c r="B16" s="264">
        <v>92.85</v>
      </c>
      <c r="C16" s="264">
        <v>147.03</v>
      </c>
      <c r="D16" s="284">
        <v>112.76</v>
      </c>
      <c r="E16" s="11">
        <v>117.08499999999999</v>
      </c>
      <c r="F16" s="11">
        <v>158.54</v>
      </c>
      <c r="G16" s="11">
        <v>121.128</v>
      </c>
      <c r="H16" s="10">
        <v>92.896000000000001</v>
      </c>
      <c r="I16" s="10">
        <v>147.00700000000001</v>
      </c>
      <c r="J16" s="10">
        <v>127.345</v>
      </c>
      <c r="K16" s="10">
        <v>143.17099999999999</v>
      </c>
      <c r="L16" s="10">
        <v>95.984999999999999</v>
      </c>
      <c r="M16" s="10">
        <v>104.01300000000001</v>
      </c>
      <c r="N16" s="10">
        <v>98.248999999999995</v>
      </c>
      <c r="O16" s="10">
        <v>85.269000000000005</v>
      </c>
      <c r="P16" s="10">
        <v>92.817999999999998</v>
      </c>
      <c r="Q16" s="10">
        <v>150.459</v>
      </c>
      <c r="R16" s="10">
        <v>124.729</v>
      </c>
      <c r="S16" s="10">
        <v>126.46</v>
      </c>
      <c r="T16" s="10">
        <v>90.563999999999993</v>
      </c>
      <c r="U16" s="10">
        <v>52.973999999999997</v>
      </c>
      <c r="V16" s="10">
        <v>116.142</v>
      </c>
      <c r="W16" s="10">
        <v>82.326999999999998</v>
      </c>
      <c r="X16" s="10">
        <v>199.87899999999999</v>
      </c>
      <c r="Y16" s="10">
        <v>168.39500000000001</v>
      </c>
      <c r="Z16" s="10">
        <v>63.588000000000001</v>
      </c>
      <c r="AA16" s="10">
        <v>94.725999999999999</v>
      </c>
      <c r="AB16" s="10">
        <v>93.947999999999993</v>
      </c>
      <c r="AC16" s="10">
        <v>139.721</v>
      </c>
      <c r="AD16" s="10">
        <v>533.56299999999999</v>
      </c>
      <c r="AE16" s="10">
        <v>90.378</v>
      </c>
      <c r="AF16" s="10">
        <v>258.23200000000003</v>
      </c>
      <c r="AG16" s="10">
        <v>117.02200000000001</v>
      </c>
      <c r="AH16" s="111">
        <v>80.052999999999997</v>
      </c>
      <c r="AI16" s="130"/>
      <c r="AJ16" s="130"/>
      <c r="AK16" s="130"/>
      <c r="AL16" s="130"/>
      <c r="AM16" s="130"/>
      <c r="AN16" s="130"/>
      <c r="AO16" s="130"/>
      <c r="AP16" s="130"/>
      <c r="AQ16" s="130"/>
      <c r="AR16" s="130"/>
      <c r="AS16" s="130"/>
      <c r="AT16" s="130"/>
      <c r="AU16" s="130"/>
      <c r="AV16" s="130"/>
      <c r="AW16" s="130"/>
      <c r="AX16" s="130"/>
      <c r="AY16" s="130"/>
    </row>
    <row r="17" spans="1:51" ht="15" x14ac:dyDescent="0.25">
      <c r="A17" s="143">
        <v>45047</v>
      </c>
      <c r="B17" s="264">
        <v>169.33</v>
      </c>
      <c r="C17" s="264">
        <v>324.19</v>
      </c>
      <c r="D17" s="284">
        <v>244.27</v>
      </c>
      <c r="E17" s="11">
        <v>188.79400000000001</v>
      </c>
      <c r="F17" s="11">
        <v>316.012</v>
      </c>
      <c r="G17" s="11">
        <v>207.31700000000001</v>
      </c>
      <c r="H17" s="10">
        <v>149.732</v>
      </c>
      <c r="I17" s="10">
        <v>219.35400000000001</v>
      </c>
      <c r="J17" s="10">
        <v>419.30799999999999</v>
      </c>
      <c r="K17" s="10">
        <v>216.99100000000001</v>
      </c>
      <c r="L17" s="10">
        <v>307.77699999999999</v>
      </c>
      <c r="M17" s="10">
        <v>164.65100000000001</v>
      </c>
      <c r="N17" s="10">
        <v>161.81</v>
      </c>
      <c r="O17" s="10">
        <v>61.536999999999999</v>
      </c>
      <c r="P17" s="10">
        <v>78.403000000000006</v>
      </c>
      <c r="Q17" s="10">
        <v>121.515</v>
      </c>
      <c r="R17" s="10">
        <v>263.82900000000001</v>
      </c>
      <c r="S17" s="10">
        <v>251.38300000000001</v>
      </c>
      <c r="T17" s="10">
        <v>182.95599999999999</v>
      </c>
      <c r="U17" s="10">
        <v>128.21799999999999</v>
      </c>
      <c r="V17" s="10">
        <v>171.42099999999999</v>
      </c>
      <c r="W17" s="10">
        <v>62.613999999999997</v>
      </c>
      <c r="X17" s="10">
        <v>335.858</v>
      </c>
      <c r="Y17" s="10">
        <v>204.90899999999999</v>
      </c>
      <c r="Z17" s="10">
        <v>85.325000000000003</v>
      </c>
      <c r="AA17" s="10">
        <v>202.21799999999999</v>
      </c>
      <c r="AB17" s="10">
        <v>186.732</v>
      </c>
      <c r="AC17" s="10">
        <v>386.69600000000003</v>
      </c>
      <c r="AD17" s="10">
        <v>556.12400000000002</v>
      </c>
      <c r="AE17" s="10">
        <v>242.548</v>
      </c>
      <c r="AF17" s="10">
        <v>170.488</v>
      </c>
      <c r="AG17" s="10">
        <v>153.012</v>
      </c>
      <c r="AH17" s="111">
        <v>121.148</v>
      </c>
      <c r="AI17" s="130"/>
      <c r="AJ17" s="130"/>
      <c r="AK17" s="130"/>
      <c r="AL17" s="130"/>
      <c r="AM17" s="130"/>
      <c r="AN17" s="130"/>
      <c r="AO17" s="130"/>
      <c r="AP17" s="130"/>
      <c r="AQ17" s="130"/>
      <c r="AR17" s="130"/>
      <c r="AS17" s="130"/>
      <c r="AT17" s="130"/>
      <c r="AU17" s="130"/>
      <c r="AV17" s="130"/>
      <c r="AW17" s="130"/>
      <c r="AX17" s="130"/>
      <c r="AY17" s="130"/>
    </row>
    <row r="18" spans="1:51" ht="15" x14ac:dyDescent="0.25">
      <c r="A18" s="143">
        <v>45078</v>
      </c>
      <c r="B18" s="264">
        <v>250.17</v>
      </c>
      <c r="C18" s="264">
        <v>530.27</v>
      </c>
      <c r="D18" s="284">
        <v>391.59</v>
      </c>
      <c r="E18" s="11">
        <v>82.944999999999993</v>
      </c>
      <c r="F18" s="11">
        <v>491.96199999999999</v>
      </c>
      <c r="G18" s="11">
        <v>192.74</v>
      </c>
      <c r="H18" s="10">
        <v>574.24699999999996</v>
      </c>
      <c r="I18" s="10">
        <v>669.59900000000005</v>
      </c>
      <c r="J18" s="10">
        <v>824.41300000000001</v>
      </c>
      <c r="K18" s="10">
        <v>421.14699999999999</v>
      </c>
      <c r="L18" s="10">
        <v>725.50199999999995</v>
      </c>
      <c r="M18" s="10">
        <v>242.11500000000001</v>
      </c>
      <c r="N18" s="10">
        <v>152.93700000000001</v>
      </c>
      <c r="O18" s="10">
        <v>200.87200000000001</v>
      </c>
      <c r="P18" s="10">
        <v>266.60899999999998</v>
      </c>
      <c r="Q18" s="10">
        <v>243.71600000000001</v>
      </c>
      <c r="R18" s="10">
        <v>474.678</v>
      </c>
      <c r="S18" s="10">
        <v>324.56200000000001</v>
      </c>
      <c r="T18" s="10">
        <v>73.161000000000001</v>
      </c>
      <c r="U18" s="10">
        <v>326.61900000000003</v>
      </c>
      <c r="V18" s="10">
        <v>526.10799999999995</v>
      </c>
      <c r="W18" s="10">
        <v>264.50400000000002</v>
      </c>
      <c r="X18" s="10">
        <v>672.63599999999997</v>
      </c>
      <c r="Y18" s="10">
        <v>209.13300000000001</v>
      </c>
      <c r="Z18" s="10">
        <v>99.631</v>
      </c>
      <c r="AA18" s="10">
        <v>525.875</v>
      </c>
      <c r="AB18" s="10">
        <v>333.59</v>
      </c>
      <c r="AC18" s="10">
        <v>446.70299999999997</v>
      </c>
      <c r="AD18" s="10">
        <v>869.72299999999996</v>
      </c>
      <c r="AE18" s="10">
        <v>455.88</v>
      </c>
      <c r="AF18" s="10">
        <v>340.61700000000002</v>
      </c>
      <c r="AG18" s="10">
        <v>374.37</v>
      </c>
      <c r="AH18" s="111">
        <v>191.67</v>
      </c>
      <c r="AI18" s="130"/>
      <c r="AJ18" s="130"/>
      <c r="AK18" s="130"/>
      <c r="AL18" s="130"/>
      <c r="AM18" s="130"/>
      <c r="AN18" s="130"/>
      <c r="AO18" s="130"/>
      <c r="AP18" s="130"/>
      <c r="AQ18" s="130"/>
      <c r="AR18" s="130"/>
      <c r="AS18" s="130"/>
      <c r="AT18" s="130"/>
      <c r="AU18" s="130"/>
      <c r="AV18" s="130"/>
      <c r="AW18" s="130"/>
      <c r="AX18" s="130"/>
      <c r="AY18" s="130"/>
    </row>
    <row r="19" spans="1:51" ht="15" x14ac:dyDescent="0.25">
      <c r="A19" s="143">
        <v>45108</v>
      </c>
      <c r="B19" s="264">
        <v>90.72</v>
      </c>
      <c r="C19" s="264">
        <v>268.95</v>
      </c>
      <c r="D19" s="284">
        <v>159.6</v>
      </c>
      <c r="E19" s="11">
        <v>42.606000000000002</v>
      </c>
      <c r="F19" s="11">
        <v>275.80900000000003</v>
      </c>
      <c r="G19" s="11">
        <v>34.749000000000002</v>
      </c>
      <c r="H19" s="10">
        <v>599.06399999999996</v>
      </c>
      <c r="I19" s="10">
        <v>330.15100000000001</v>
      </c>
      <c r="J19" s="10">
        <v>348.46</v>
      </c>
      <c r="K19" s="10">
        <v>438.97500000000002</v>
      </c>
      <c r="L19" s="10">
        <v>411.10300000000001</v>
      </c>
      <c r="M19" s="10">
        <v>74.293000000000006</v>
      </c>
      <c r="N19" s="10">
        <v>38.200000000000003</v>
      </c>
      <c r="O19" s="10">
        <v>91.129000000000005</v>
      </c>
      <c r="P19" s="10">
        <v>108.959</v>
      </c>
      <c r="Q19" s="10">
        <v>190.63</v>
      </c>
      <c r="R19" s="10">
        <v>316.77199999999999</v>
      </c>
      <c r="S19" s="10">
        <v>84.603999999999999</v>
      </c>
      <c r="T19" s="10">
        <v>8.2989999999999995</v>
      </c>
      <c r="U19" s="10">
        <v>255.83199999999999</v>
      </c>
      <c r="V19" s="10">
        <v>399.43099999999998</v>
      </c>
      <c r="W19" s="10">
        <v>219.84299999999999</v>
      </c>
      <c r="X19" s="10">
        <v>847.17399999999998</v>
      </c>
      <c r="Y19" s="10">
        <v>82.156000000000006</v>
      </c>
      <c r="Z19" s="10">
        <v>37.246000000000002</v>
      </c>
      <c r="AA19" s="10">
        <v>311.45600000000002</v>
      </c>
      <c r="AB19" s="10">
        <v>156.083</v>
      </c>
      <c r="AC19" s="10">
        <v>137.81800000000001</v>
      </c>
      <c r="AD19" s="10">
        <v>422.24299999999999</v>
      </c>
      <c r="AE19" s="10">
        <v>206.905</v>
      </c>
      <c r="AF19" s="10">
        <v>249.77199999999999</v>
      </c>
      <c r="AG19" s="10">
        <v>191.291</v>
      </c>
      <c r="AH19" s="111">
        <v>77.840999999999994</v>
      </c>
      <c r="AI19" s="130"/>
      <c r="AJ19" s="130"/>
      <c r="AK19" s="130"/>
      <c r="AL19" s="130"/>
      <c r="AM19" s="130"/>
      <c r="AN19" s="130"/>
      <c r="AO19" s="130"/>
      <c r="AP19" s="130"/>
      <c r="AQ19" s="130"/>
      <c r="AR19" s="130"/>
      <c r="AS19" s="130"/>
      <c r="AT19" s="130"/>
      <c r="AU19" s="130"/>
      <c r="AV19" s="130"/>
      <c r="AW19" s="130"/>
      <c r="AX19" s="130"/>
      <c r="AY19" s="130"/>
    </row>
    <row r="20" spans="1:51" ht="15" x14ac:dyDescent="0.25">
      <c r="A20" s="143">
        <v>45139</v>
      </c>
      <c r="B20" s="264">
        <v>43.07</v>
      </c>
      <c r="C20" s="264">
        <v>90.9</v>
      </c>
      <c r="D20" s="284">
        <v>65.319999999999993</v>
      </c>
      <c r="E20" s="11">
        <v>27.146000000000001</v>
      </c>
      <c r="F20" s="11">
        <v>207.62</v>
      </c>
      <c r="G20" s="11">
        <v>30.119</v>
      </c>
      <c r="H20" s="10">
        <v>189.70400000000001</v>
      </c>
      <c r="I20" s="10">
        <v>103.13500000000001</v>
      </c>
      <c r="J20" s="10">
        <v>171.09399999999999</v>
      </c>
      <c r="K20" s="10">
        <v>144.07300000000001</v>
      </c>
      <c r="L20" s="10">
        <v>136.96899999999999</v>
      </c>
      <c r="M20" s="10">
        <v>40.075000000000003</v>
      </c>
      <c r="N20" s="10">
        <v>23.591999999999999</v>
      </c>
      <c r="O20" s="10">
        <v>37.719000000000001</v>
      </c>
      <c r="P20" s="10">
        <v>42.795000000000002</v>
      </c>
      <c r="Q20" s="10">
        <v>73.575999999999993</v>
      </c>
      <c r="R20" s="10">
        <v>99.043000000000006</v>
      </c>
      <c r="S20" s="10">
        <v>47.737000000000002</v>
      </c>
      <c r="T20" s="10">
        <v>25.105</v>
      </c>
      <c r="U20" s="10">
        <v>74.013000000000005</v>
      </c>
      <c r="V20" s="10">
        <v>124.878</v>
      </c>
      <c r="W20" s="10">
        <v>69.174999999999997</v>
      </c>
      <c r="X20" s="10">
        <v>226.29</v>
      </c>
      <c r="Y20" s="10">
        <v>36.46</v>
      </c>
      <c r="Z20" s="10">
        <v>21.713999999999999</v>
      </c>
      <c r="AA20" s="10">
        <v>111.622</v>
      </c>
      <c r="AB20" s="10">
        <v>57.072000000000003</v>
      </c>
      <c r="AC20" s="10">
        <v>65.400999999999996</v>
      </c>
      <c r="AD20" s="10">
        <v>149.54300000000001</v>
      </c>
      <c r="AE20" s="10">
        <v>72.617000000000004</v>
      </c>
      <c r="AF20" s="10">
        <v>97.283000000000001</v>
      </c>
      <c r="AG20" s="10">
        <v>67.662000000000006</v>
      </c>
      <c r="AH20" s="111">
        <v>33.701000000000001</v>
      </c>
      <c r="AI20" s="130"/>
      <c r="AJ20" s="130"/>
      <c r="AK20" s="130"/>
      <c r="AL20" s="130"/>
      <c r="AM20" s="130"/>
      <c r="AN20" s="130"/>
      <c r="AO20" s="130"/>
      <c r="AP20" s="130"/>
      <c r="AQ20" s="130"/>
      <c r="AR20" s="130"/>
      <c r="AS20" s="130"/>
      <c r="AT20" s="130"/>
      <c r="AU20" s="130"/>
      <c r="AV20" s="130"/>
      <c r="AW20" s="130"/>
      <c r="AX20" s="130"/>
      <c r="AY20" s="130"/>
    </row>
    <row r="21" spans="1:51" ht="15" x14ac:dyDescent="0.25">
      <c r="A21" s="143">
        <v>45170</v>
      </c>
      <c r="B21" s="264">
        <v>32.67</v>
      </c>
      <c r="C21" s="264">
        <v>55</v>
      </c>
      <c r="D21" s="284">
        <v>42.4</v>
      </c>
      <c r="E21" s="11">
        <v>26.757999999999999</v>
      </c>
      <c r="F21" s="11">
        <v>80.938000000000002</v>
      </c>
      <c r="G21" s="11">
        <v>24.626000000000001</v>
      </c>
      <c r="H21" s="10">
        <v>76.97</v>
      </c>
      <c r="I21" s="10">
        <v>61.616999999999997</v>
      </c>
      <c r="J21" s="10">
        <v>107.384</v>
      </c>
      <c r="K21" s="10">
        <v>63.642000000000003</v>
      </c>
      <c r="L21" s="10">
        <v>94.497</v>
      </c>
      <c r="M21" s="10">
        <v>48.125999999999998</v>
      </c>
      <c r="N21" s="10">
        <v>20.596</v>
      </c>
      <c r="O21" s="10">
        <v>35.450000000000003</v>
      </c>
      <c r="P21" s="10">
        <v>39.11</v>
      </c>
      <c r="Q21" s="10">
        <v>58.991</v>
      </c>
      <c r="R21" s="10">
        <v>55.213999999999999</v>
      </c>
      <c r="S21" s="10">
        <v>38.479999999999997</v>
      </c>
      <c r="T21" s="10">
        <v>23.922000000000001</v>
      </c>
      <c r="U21" s="10">
        <v>56.703000000000003</v>
      </c>
      <c r="V21" s="10">
        <v>56.37</v>
      </c>
      <c r="W21" s="10">
        <v>43.965000000000003</v>
      </c>
      <c r="X21" s="10">
        <v>96.177000000000007</v>
      </c>
      <c r="Y21" s="10">
        <v>27.096</v>
      </c>
      <c r="Z21" s="10">
        <v>27.530999999999999</v>
      </c>
      <c r="AA21" s="10">
        <v>78.340999999999994</v>
      </c>
      <c r="AB21" s="10">
        <v>38.737000000000002</v>
      </c>
      <c r="AC21" s="10">
        <v>62.503</v>
      </c>
      <c r="AD21" s="10">
        <v>101.116</v>
      </c>
      <c r="AE21" s="10">
        <v>42.481999999999999</v>
      </c>
      <c r="AF21" s="10">
        <v>66.805000000000007</v>
      </c>
      <c r="AG21" s="10">
        <v>45.715000000000003</v>
      </c>
      <c r="AH21" s="111">
        <v>23.341999999999999</v>
      </c>
      <c r="AI21" s="130"/>
      <c r="AJ21" s="130"/>
      <c r="AK21" s="130"/>
      <c r="AL21" s="130"/>
      <c r="AM21" s="130"/>
      <c r="AN21" s="130"/>
      <c r="AO21" s="130"/>
      <c r="AP21" s="130"/>
      <c r="AQ21" s="130"/>
      <c r="AR21" s="130"/>
      <c r="AS21" s="130"/>
      <c r="AT21" s="130"/>
      <c r="AU21" s="130"/>
      <c r="AV21" s="130"/>
      <c r="AW21" s="130"/>
      <c r="AX21" s="130"/>
      <c r="AY21" s="130"/>
    </row>
    <row r="22" spans="1:51" ht="15" x14ac:dyDescent="0.25">
      <c r="A22" s="143">
        <v>45200</v>
      </c>
      <c r="B22" s="264">
        <v>44.94</v>
      </c>
      <c r="C22" s="264">
        <v>59.44</v>
      </c>
      <c r="D22" s="284">
        <v>51.66</v>
      </c>
      <c r="E22" s="11">
        <v>26.965</v>
      </c>
      <c r="F22" s="11">
        <v>67.870999999999995</v>
      </c>
      <c r="G22" s="11">
        <v>54.18</v>
      </c>
      <c r="H22" s="10">
        <v>67.587999999999994</v>
      </c>
      <c r="I22" s="10">
        <v>60.045999999999999</v>
      </c>
      <c r="J22" s="10">
        <v>98.603999999999999</v>
      </c>
      <c r="K22" s="10">
        <v>65.052999999999997</v>
      </c>
      <c r="L22" s="10">
        <v>63.936</v>
      </c>
      <c r="M22" s="10">
        <v>46.26</v>
      </c>
      <c r="N22" s="10">
        <v>25.058</v>
      </c>
      <c r="O22" s="10">
        <v>40.183999999999997</v>
      </c>
      <c r="P22" s="10">
        <v>32.125999999999998</v>
      </c>
      <c r="Q22" s="10">
        <v>57.151000000000003</v>
      </c>
      <c r="R22" s="10">
        <v>54.122999999999998</v>
      </c>
      <c r="S22" s="10">
        <v>60.857999999999997</v>
      </c>
      <c r="T22" s="10">
        <v>54.110999999999997</v>
      </c>
      <c r="U22" s="10">
        <v>48.19</v>
      </c>
      <c r="V22" s="10">
        <v>59.070999999999998</v>
      </c>
      <c r="W22" s="10">
        <v>37.521000000000001</v>
      </c>
      <c r="X22" s="10">
        <v>86.736000000000004</v>
      </c>
      <c r="Y22" s="10">
        <v>32.155000000000001</v>
      </c>
      <c r="Z22" s="10">
        <v>50.244999999999997</v>
      </c>
      <c r="AA22" s="10">
        <v>130.47800000000001</v>
      </c>
      <c r="AB22" s="10">
        <v>50.076999999999998</v>
      </c>
      <c r="AC22" s="10">
        <v>105.203</v>
      </c>
      <c r="AD22" s="10">
        <v>113.46299999999999</v>
      </c>
      <c r="AE22" s="10">
        <v>50.738</v>
      </c>
      <c r="AF22" s="10">
        <v>63.165999999999997</v>
      </c>
      <c r="AG22" s="10">
        <v>44.658000000000001</v>
      </c>
      <c r="AH22" s="111">
        <v>38.655000000000001</v>
      </c>
      <c r="AI22" s="130"/>
      <c r="AJ22" s="130"/>
      <c r="AK22" s="130"/>
      <c r="AL22" s="130"/>
      <c r="AM22" s="130"/>
      <c r="AN22" s="130"/>
      <c r="AO22" s="130"/>
      <c r="AP22" s="130"/>
      <c r="AQ22" s="130"/>
      <c r="AR22" s="130"/>
      <c r="AS22" s="130"/>
      <c r="AT22" s="130"/>
      <c r="AU22" s="130"/>
      <c r="AV22" s="130"/>
      <c r="AW22" s="130"/>
      <c r="AX22" s="130"/>
      <c r="AY22" s="130"/>
    </row>
    <row r="23" spans="1:51" ht="15" x14ac:dyDescent="0.25">
      <c r="A23" s="143">
        <v>45231</v>
      </c>
      <c r="B23" s="264">
        <v>46.51</v>
      </c>
      <c r="C23" s="264">
        <v>51.53</v>
      </c>
      <c r="D23" s="284">
        <v>48.88</v>
      </c>
      <c r="E23" s="11">
        <v>33.634999999999998</v>
      </c>
      <c r="F23" s="11">
        <v>61.33</v>
      </c>
      <c r="G23" s="11">
        <v>46.070999999999998</v>
      </c>
      <c r="H23" s="10">
        <v>64.406999999999996</v>
      </c>
      <c r="I23" s="10">
        <v>65.754000000000005</v>
      </c>
      <c r="J23" s="10">
        <v>72.694999999999993</v>
      </c>
      <c r="K23" s="10">
        <v>58.698999999999998</v>
      </c>
      <c r="L23" s="10">
        <v>60.456000000000003</v>
      </c>
      <c r="M23" s="10">
        <v>43.61</v>
      </c>
      <c r="N23" s="10">
        <v>38.277999999999999</v>
      </c>
      <c r="O23" s="10">
        <v>36.814</v>
      </c>
      <c r="P23" s="10">
        <v>37.311</v>
      </c>
      <c r="Q23" s="10">
        <v>79.748999999999995</v>
      </c>
      <c r="R23" s="10">
        <v>54.023000000000003</v>
      </c>
      <c r="S23" s="10">
        <v>51.439</v>
      </c>
      <c r="T23" s="10">
        <v>44.197000000000003</v>
      </c>
      <c r="U23" s="10">
        <v>52.814999999999998</v>
      </c>
      <c r="V23" s="10">
        <v>60.83</v>
      </c>
      <c r="W23" s="10">
        <v>44.402000000000001</v>
      </c>
      <c r="X23" s="10">
        <v>77.171999999999997</v>
      </c>
      <c r="Y23" s="10">
        <v>44.951000000000001</v>
      </c>
      <c r="Z23" s="10">
        <v>38.159999999999997</v>
      </c>
      <c r="AA23" s="10">
        <v>73.962999999999994</v>
      </c>
      <c r="AB23" s="10">
        <v>46.207999999999998</v>
      </c>
      <c r="AC23" s="10">
        <v>102.578</v>
      </c>
      <c r="AD23" s="10">
        <v>92.492000000000004</v>
      </c>
      <c r="AE23" s="10">
        <v>53.645000000000003</v>
      </c>
      <c r="AF23" s="10">
        <v>55.603000000000002</v>
      </c>
      <c r="AG23" s="10">
        <v>50.118000000000002</v>
      </c>
      <c r="AH23" s="111">
        <v>47.265999999999998</v>
      </c>
      <c r="AI23" s="130"/>
      <c r="AJ23" s="130"/>
      <c r="AK23" s="130"/>
      <c r="AL23" s="130"/>
      <c r="AM23" s="130"/>
      <c r="AN23" s="130"/>
      <c r="AO23" s="130"/>
      <c r="AP23" s="130"/>
      <c r="AQ23" s="130"/>
      <c r="AR23" s="130"/>
      <c r="AS23" s="130"/>
      <c r="AT23" s="130"/>
      <c r="AU23" s="130"/>
      <c r="AV23" s="130"/>
      <c r="AW23" s="130"/>
      <c r="AX23" s="130"/>
      <c r="AY23" s="130"/>
    </row>
    <row r="24" spans="1:51" ht="15" x14ac:dyDescent="0.25">
      <c r="A24" s="143">
        <v>45261</v>
      </c>
      <c r="B24" s="264">
        <v>32.75</v>
      </c>
      <c r="C24" s="264">
        <v>32.75</v>
      </c>
      <c r="D24" s="284">
        <v>32.75</v>
      </c>
      <c r="E24" s="11">
        <v>29.285</v>
      </c>
      <c r="F24" s="11">
        <v>52.036999999999999</v>
      </c>
      <c r="G24" s="11">
        <v>35.264000000000003</v>
      </c>
      <c r="H24" s="10">
        <v>64.034999999999997</v>
      </c>
      <c r="I24" s="10">
        <v>63.695</v>
      </c>
      <c r="J24" s="10">
        <v>60.276000000000003</v>
      </c>
      <c r="K24" s="10">
        <v>52.423999999999999</v>
      </c>
      <c r="L24" s="10">
        <v>54.307000000000002</v>
      </c>
      <c r="M24" s="10">
        <v>35.055</v>
      </c>
      <c r="N24" s="10">
        <v>30.545000000000002</v>
      </c>
      <c r="O24" s="10">
        <v>30.399000000000001</v>
      </c>
      <c r="P24" s="10">
        <v>32.325000000000003</v>
      </c>
      <c r="Q24" s="10">
        <v>47.597999999999999</v>
      </c>
      <c r="R24" s="10">
        <v>48.581000000000003</v>
      </c>
      <c r="S24" s="10">
        <v>43.673999999999999</v>
      </c>
      <c r="T24" s="10">
        <v>31.067</v>
      </c>
      <c r="U24" s="10">
        <v>43.795000000000002</v>
      </c>
      <c r="V24" s="10">
        <v>49.603999999999999</v>
      </c>
      <c r="W24" s="10">
        <v>38.762</v>
      </c>
      <c r="X24" s="10">
        <v>66.066999999999993</v>
      </c>
      <c r="Y24" s="10">
        <v>37.654000000000003</v>
      </c>
      <c r="Z24" s="10">
        <v>28.88</v>
      </c>
      <c r="AA24" s="10">
        <v>57.63</v>
      </c>
      <c r="AB24" s="10">
        <v>38.860999999999997</v>
      </c>
      <c r="AC24" s="10">
        <v>64.123000000000005</v>
      </c>
      <c r="AD24" s="10">
        <v>84.42</v>
      </c>
      <c r="AE24" s="10">
        <v>42.578000000000003</v>
      </c>
      <c r="AF24" s="10">
        <v>48.164999999999999</v>
      </c>
      <c r="AG24" s="10">
        <v>47.139000000000003</v>
      </c>
      <c r="AH24" s="111">
        <v>40.93</v>
      </c>
      <c r="AI24" s="130"/>
      <c r="AJ24" s="130"/>
      <c r="AK24" s="130"/>
      <c r="AL24" s="130"/>
      <c r="AM24" s="130"/>
      <c r="AN24" s="130"/>
      <c r="AO24" s="130"/>
      <c r="AP24" s="130"/>
      <c r="AQ24" s="130"/>
      <c r="AR24" s="130"/>
      <c r="AS24" s="130"/>
      <c r="AT24" s="130"/>
      <c r="AU24" s="130"/>
      <c r="AV24" s="130"/>
      <c r="AW24" s="130"/>
      <c r="AX24" s="130"/>
      <c r="AY24" s="130"/>
    </row>
    <row r="25" spans="1:51" ht="15" x14ac:dyDescent="0.25">
      <c r="A25" s="143">
        <v>45292</v>
      </c>
      <c r="B25" s="264">
        <v>40.270000000000003</v>
      </c>
      <c r="C25" s="264">
        <v>40.270000000000003</v>
      </c>
      <c r="D25" s="284">
        <v>40.270000000000003</v>
      </c>
      <c r="E25" s="11">
        <v>26.748000000000001</v>
      </c>
      <c r="F25" s="11">
        <v>47.073999999999998</v>
      </c>
      <c r="G25" s="11">
        <v>32.802</v>
      </c>
      <c r="H25" s="10">
        <v>54.017000000000003</v>
      </c>
      <c r="I25" s="10">
        <v>77.283000000000001</v>
      </c>
      <c r="J25" s="10">
        <v>53.183</v>
      </c>
      <c r="K25" s="10">
        <v>46.241</v>
      </c>
      <c r="L25" s="10">
        <v>49.182000000000002</v>
      </c>
      <c r="M25" s="10">
        <v>31.041</v>
      </c>
      <c r="N25" s="10">
        <v>25.844999999999999</v>
      </c>
      <c r="O25" s="10">
        <v>27.277999999999999</v>
      </c>
      <c r="P25" s="10">
        <v>29.367999999999999</v>
      </c>
      <c r="Q25" s="10">
        <v>41.564999999999998</v>
      </c>
      <c r="R25" s="10">
        <v>49.337000000000003</v>
      </c>
      <c r="S25" s="10">
        <v>40.826999999999998</v>
      </c>
      <c r="T25" s="10">
        <v>25.914999999999999</v>
      </c>
      <c r="U25" s="10">
        <v>40.314999999999998</v>
      </c>
      <c r="V25" s="10">
        <v>43.512999999999998</v>
      </c>
      <c r="W25" s="10">
        <v>35.720999999999997</v>
      </c>
      <c r="X25" s="10">
        <v>61.265999999999998</v>
      </c>
      <c r="Y25" s="10">
        <v>31.913</v>
      </c>
      <c r="Z25" s="10">
        <v>26.038</v>
      </c>
      <c r="AA25" s="10">
        <v>53.63</v>
      </c>
      <c r="AB25" s="10">
        <v>32.783999999999999</v>
      </c>
      <c r="AC25" s="10">
        <v>53.517000000000003</v>
      </c>
      <c r="AD25" s="10">
        <v>73.474999999999994</v>
      </c>
      <c r="AE25" s="10">
        <v>35.893999999999998</v>
      </c>
      <c r="AF25" s="10">
        <v>43.106000000000002</v>
      </c>
      <c r="AG25" s="10">
        <v>51.973999999999997</v>
      </c>
      <c r="AH25" s="111">
        <v>36.732999999999997</v>
      </c>
      <c r="AI25" s="130"/>
      <c r="AJ25" s="130"/>
      <c r="AK25" s="130"/>
      <c r="AL25" s="130"/>
      <c r="AM25" s="130"/>
      <c r="AN25" s="130"/>
      <c r="AO25" s="130"/>
      <c r="AP25" s="130"/>
      <c r="AQ25" s="130"/>
      <c r="AR25" s="130"/>
      <c r="AS25" s="130"/>
      <c r="AT25" s="130"/>
      <c r="AU25" s="130"/>
      <c r="AV25" s="130"/>
      <c r="AW25" s="130"/>
      <c r="AX25" s="130"/>
      <c r="AY25" s="130"/>
    </row>
    <row r="26" spans="1:51" ht="15" x14ac:dyDescent="0.25">
      <c r="A26" s="143">
        <v>45323</v>
      </c>
      <c r="B26" s="264">
        <v>41.48</v>
      </c>
      <c r="C26" s="264">
        <v>41.48</v>
      </c>
      <c r="D26" s="284">
        <v>41.48</v>
      </c>
      <c r="E26" s="11">
        <v>29.972000000000001</v>
      </c>
      <c r="F26" s="11">
        <v>46.805999999999997</v>
      </c>
      <c r="G26" s="11">
        <v>53.420999999999999</v>
      </c>
      <c r="H26" s="10">
        <v>67.962000000000003</v>
      </c>
      <c r="I26" s="10">
        <v>61.863999999999997</v>
      </c>
      <c r="J26" s="10">
        <v>51.502000000000002</v>
      </c>
      <c r="K26" s="10">
        <v>47.164999999999999</v>
      </c>
      <c r="L26" s="10">
        <v>55.853000000000002</v>
      </c>
      <c r="M26" s="10">
        <v>32.779000000000003</v>
      </c>
      <c r="N26" s="10">
        <v>28.224</v>
      </c>
      <c r="O26" s="10">
        <v>41.12</v>
      </c>
      <c r="P26" s="10">
        <v>32.677999999999997</v>
      </c>
      <c r="Q26" s="10">
        <v>42.720999999999997</v>
      </c>
      <c r="R26" s="10">
        <v>47.954000000000001</v>
      </c>
      <c r="S26" s="10">
        <v>45.609000000000002</v>
      </c>
      <c r="T26" s="10">
        <v>27.317</v>
      </c>
      <c r="U26" s="10">
        <v>41.572000000000003</v>
      </c>
      <c r="V26" s="10">
        <v>42.73</v>
      </c>
      <c r="W26" s="10">
        <v>37.076000000000001</v>
      </c>
      <c r="X26" s="10">
        <v>60.469000000000001</v>
      </c>
      <c r="Y26" s="10">
        <v>33.930999999999997</v>
      </c>
      <c r="Z26" s="10">
        <v>38.692999999999998</v>
      </c>
      <c r="AA26" s="10">
        <v>65.558999999999997</v>
      </c>
      <c r="AB26" s="10">
        <v>49.707999999999998</v>
      </c>
      <c r="AC26" s="10">
        <v>96.647999999999996</v>
      </c>
      <c r="AD26" s="10">
        <v>74.025999999999996</v>
      </c>
      <c r="AE26" s="10">
        <v>39.29</v>
      </c>
      <c r="AF26" s="10">
        <v>43.588999999999999</v>
      </c>
      <c r="AG26" s="10">
        <v>48.02</v>
      </c>
      <c r="AH26" s="111">
        <v>43.170999999999999</v>
      </c>
      <c r="AI26" s="130"/>
      <c r="AJ26" s="130"/>
      <c r="AK26" s="130"/>
      <c r="AL26" s="130"/>
      <c r="AM26" s="130"/>
      <c r="AN26" s="130"/>
      <c r="AO26" s="130"/>
      <c r="AP26" s="130"/>
      <c r="AQ26" s="130"/>
      <c r="AR26" s="130"/>
      <c r="AS26" s="130"/>
      <c r="AT26" s="130"/>
      <c r="AU26" s="130"/>
      <c r="AV26" s="130"/>
      <c r="AW26" s="130"/>
      <c r="AX26" s="130"/>
      <c r="AY26" s="130"/>
    </row>
    <row r="27" spans="1:51" ht="15" x14ac:dyDescent="0.25">
      <c r="A27" s="143">
        <v>45352</v>
      </c>
      <c r="B27" s="264">
        <v>86.5</v>
      </c>
      <c r="C27" s="264">
        <v>86.5</v>
      </c>
      <c r="D27" s="284">
        <v>86.5</v>
      </c>
      <c r="E27" s="11">
        <v>92.239000000000004</v>
      </c>
      <c r="F27" s="11">
        <v>109.024</v>
      </c>
      <c r="G27" s="11">
        <v>110.955</v>
      </c>
      <c r="H27" s="10">
        <v>101.00700000000001</v>
      </c>
      <c r="I27" s="10">
        <v>115.062</v>
      </c>
      <c r="J27" s="10">
        <v>101.29600000000001</v>
      </c>
      <c r="K27" s="10">
        <v>85.813999999999993</v>
      </c>
      <c r="L27" s="10">
        <v>78.903999999999996</v>
      </c>
      <c r="M27" s="10">
        <v>67.245999999999995</v>
      </c>
      <c r="N27" s="10">
        <v>52.146000000000001</v>
      </c>
      <c r="O27" s="10">
        <v>66.144000000000005</v>
      </c>
      <c r="P27" s="10">
        <v>98.838999999999999</v>
      </c>
      <c r="Q27" s="10">
        <v>88.509</v>
      </c>
      <c r="R27" s="10">
        <v>74.137</v>
      </c>
      <c r="S27" s="10">
        <v>102.04900000000001</v>
      </c>
      <c r="T27" s="10">
        <v>48.536000000000001</v>
      </c>
      <c r="U27" s="10">
        <v>80.694999999999993</v>
      </c>
      <c r="V27" s="10">
        <v>66.736999999999995</v>
      </c>
      <c r="W27" s="10">
        <v>64.739999999999995</v>
      </c>
      <c r="X27" s="10">
        <v>116.318</v>
      </c>
      <c r="Y27" s="10">
        <v>65.366</v>
      </c>
      <c r="Z27" s="10">
        <v>67.991</v>
      </c>
      <c r="AA27" s="10">
        <v>109.137</v>
      </c>
      <c r="AB27" s="10">
        <v>91.453000000000003</v>
      </c>
      <c r="AC27" s="10">
        <v>342.51400000000001</v>
      </c>
      <c r="AD27" s="10">
        <v>96.352000000000004</v>
      </c>
      <c r="AE27" s="10">
        <v>75.043000000000006</v>
      </c>
      <c r="AF27" s="10">
        <v>100.107</v>
      </c>
      <c r="AG27" s="10">
        <v>78.736999999999995</v>
      </c>
      <c r="AH27" s="111">
        <v>81.043999999999997</v>
      </c>
      <c r="AI27" s="130"/>
      <c r="AJ27" s="130"/>
      <c r="AK27" s="130"/>
      <c r="AL27" s="130"/>
      <c r="AM27" s="130"/>
      <c r="AN27" s="130"/>
      <c r="AO27" s="130"/>
      <c r="AP27" s="130"/>
      <c r="AQ27" s="130"/>
      <c r="AR27" s="130"/>
      <c r="AS27" s="130"/>
      <c r="AT27" s="130"/>
      <c r="AU27" s="130"/>
      <c r="AV27" s="130"/>
      <c r="AW27" s="130"/>
      <c r="AX27" s="130"/>
      <c r="AY27" s="130"/>
    </row>
    <row r="28" spans="1:51" ht="15" x14ac:dyDescent="0.25">
      <c r="A28" s="143">
        <v>45383</v>
      </c>
      <c r="B28" s="264">
        <v>112.76</v>
      </c>
      <c r="C28" s="264">
        <v>112.76</v>
      </c>
      <c r="D28" s="284">
        <v>112.76</v>
      </c>
      <c r="E28" s="11">
        <v>161.14099999999999</v>
      </c>
      <c r="F28" s="11">
        <v>140.37700000000001</v>
      </c>
      <c r="G28" s="11">
        <v>96.09</v>
      </c>
      <c r="H28" s="10">
        <v>157.43</v>
      </c>
      <c r="I28" s="10">
        <v>139.714</v>
      </c>
      <c r="J28" s="10">
        <v>165.017</v>
      </c>
      <c r="K28" s="10">
        <v>116.083</v>
      </c>
      <c r="L28" s="10">
        <v>115.907</v>
      </c>
      <c r="M28" s="10">
        <v>102.137</v>
      </c>
      <c r="N28" s="10">
        <v>84.543999999999997</v>
      </c>
      <c r="O28" s="10">
        <v>92.923000000000002</v>
      </c>
      <c r="P28" s="10">
        <v>153.08099999999999</v>
      </c>
      <c r="Q28" s="10">
        <v>127.077</v>
      </c>
      <c r="R28" s="10">
        <v>139.851</v>
      </c>
      <c r="S28" s="10">
        <v>101.11199999999999</v>
      </c>
      <c r="T28" s="10">
        <v>52.683</v>
      </c>
      <c r="U28" s="10">
        <v>122.01300000000001</v>
      </c>
      <c r="V28" s="10">
        <v>87.637</v>
      </c>
      <c r="W28" s="10">
        <v>200.75700000000001</v>
      </c>
      <c r="X28" s="10">
        <v>197.124</v>
      </c>
      <c r="Y28" s="10">
        <v>69.319000000000003</v>
      </c>
      <c r="Z28" s="10">
        <v>92.438999999999993</v>
      </c>
      <c r="AA28" s="10">
        <v>111.16200000000001</v>
      </c>
      <c r="AB28" s="10">
        <v>143.499</v>
      </c>
      <c r="AC28" s="10">
        <v>545.04100000000005</v>
      </c>
      <c r="AD28" s="10">
        <v>123.52</v>
      </c>
      <c r="AE28" s="10">
        <v>271.89499999999998</v>
      </c>
      <c r="AF28" s="10">
        <v>128.16200000000001</v>
      </c>
      <c r="AG28" s="10">
        <v>87.096999999999994</v>
      </c>
      <c r="AH28" s="111">
        <v>97.39</v>
      </c>
      <c r="AI28" s="130"/>
      <c r="AJ28" s="130"/>
      <c r="AK28" s="130"/>
      <c r="AL28" s="130"/>
      <c r="AM28" s="130"/>
      <c r="AN28" s="130"/>
      <c r="AO28" s="130"/>
      <c r="AP28" s="130"/>
      <c r="AQ28" s="130"/>
      <c r="AR28" s="130"/>
      <c r="AS28" s="130"/>
      <c r="AT28" s="130"/>
      <c r="AU28" s="130"/>
      <c r="AV28" s="130"/>
      <c r="AW28" s="130"/>
      <c r="AX28" s="130"/>
      <c r="AY28" s="130"/>
    </row>
    <row r="29" spans="1:51" ht="15" x14ac:dyDescent="0.25">
      <c r="A29" s="143">
        <v>45413</v>
      </c>
      <c r="B29" s="264">
        <v>244.27</v>
      </c>
      <c r="C29" s="264">
        <v>244.27</v>
      </c>
      <c r="D29" s="284">
        <v>244.27</v>
      </c>
      <c r="E29" s="11">
        <v>319.92700000000002</v>
      </c>
      <c r="F29" s="11">
        <v>248.673</v>
      </c>
      <c r="G29" s="11">
        <v>163.077</v>
      </c>
      <c r="H29" s="10">
        <v>248.833</v>
      </c>
      <c r="I29" s="10">
        <v>478.54899999999998</v>
      </c>
      <c r="J29" s="10">
        <v>268.495</v>
      </c>
      <c r="K29" s="10">
        <v>356.73500000000001</v>
      </c>
      <c r="L29" s="10">
        <v>206.12799999999999</v>
      </c>
      <c r="M29" s="10">
        <v>173.60300000000001</v>
      </c>
      <c r="N29" s="10">
        <v>63.527000000000001</v>
      </c>
      <c r="O29" s="10">
        <v>89.253</v>
      </c>
      <c r="P29" s="10">
        <v>133.381</v>
      </c>
      <c r="Q29" s="10">
        <v>271.21600000000001</v>
      </c>
      <c r="R29" s="10">
        <v>310.61799999999999</v>
      </c>
      <c r="S29" s="10">
        <v>219.041</v>
      </c>
      <c r="T29" s="10">
        <v>135.26900000000001</v>
      </c>
      <c r="U29" s="10">
        <v>198.98400000000001</v>
      </c>
      <c r="V29" s="10">
        <v>68.037000000000006</v>
      </c>
      <c r="W29" s="10">
        <v>350.88600000000002</v>
      </c>
      <c r="X29" s="10">
        <v>240.136</v>
      </c>
      <c r="Y29" s="10">
        <v>96.552999999999997</v>
      </c>
      <c r="Z29" s="10">
        <v>213.95599999999999</v>
      </c>
      <c r="AA29" s="10">
        <v>247.21199999999999</v>
      </c>
      <c r="AB29" s="10">
        <v>397.48099999999999</v>
      </c>
      <c r="AC29" s="10">
        <v>579.072</v>
      </c>
      <c r="AD29" s="10">
        <v>344.85899999999998</v>
      </c>
      <c r="AE29" s="10">
        <v>183.60300000000001</v>
      </c>
      <c r="AF29" s="10">
        <v>174.24299999999999</v>
      </c>
      <c r="AG29" s="10">
        <v>133.107</v>
      </c>
      <c r="AH29" s="111">
        <v>304.71699999999998</v>
      </c>
      <c r="AI29" s="130"/>
      <c r="AJ29" s="130"/>
      <c r="AK29" s="130"/>
      <c r="AL29" s="130"/>
      <c r="AM29" s="130"/>
      <c r="AN29" s="130"/>
      <c r="AO29" s="130"/>
      <c r="AP29" s="130"/>
      <c r="AQ29" s="130"/>
      <c r="AR29" s="130"/>
      <c r="AS29" s="130"/>
      <c r="AT29" s="130"/>
      <c r="AU29" s="130"/>
      <c r="AV29" s="130"/>
      <c r="AW29" s="130"/>
      <c r="AX29" s="130"/>
      <c r="AY29" s="130"/>
    </row>
    <row r="30" spans="1:51" ht="15" x14ac:dyDescent="0.25">
      <c r="A30" s="143">
        <v>45444</v>
      </c>
      <c r="B30" s="264">
        <v>391.59</v>
      </c>
      <c r="C30" s="264">
        <v>391.59</v>
      </c>
      <c r="D30" s="284">
        <v>391.59</v>
      </c>
      <c r="E30" s="11">
        <v>498.10399999999998</v>
      </c>
      <c r="F30" s="11">
        <v>204.46100000000001</v>
      </c>
      <c r="G30" s="11">
        <v>614.17100000000005</v>
      </c>
      <c r="H30" s="10">
        <v>708.09699999999998</v>
      </c>
      <c r="I30" s="10">
        <v>877.49800000000005</v>
      </c>
      <c r="J30" s="10">
        <v>487.53300000000002</v>
      </c>
      <c r="K30" s="10">
        <v>769.19299999999998</v>
      </c>
      <c r="L30" s="10">
        <v>257.60399999999998</v>
      </c>
      <c r="M30" s="10">
        <v>166.06299999999999</v>
      </c>
      <c r="N30" s="10">
        <v>206.45</v>
      </c>
      <c r="O30" s="10">
        <v>269.44200000000001</v>
      </c>
      <c r="P30" s="10">
        <v>265.72800000000001</v>
      </c>
      <c r="Q30" s="10">
        <v>476.928</v>
      </c>
      <c r="R30" s="10">
        <v>338.80799999999999</v>
      </c>
      <c r="S30" s="10">
        <v>84.617999999999995</v>
      </c>
      <c r="T30" s="10">
        <v>337.34100000000001</v>
      </c>
      <c r="U30" s="10">
        <v>556.91</v>
      </c>
      <c r="V30" s="10">
        <v>300.56799999999998</v>
      </c>
      <c r="W30" s="10">
        <v>694.447</v>
      </c>
      <c r="X30" s="10">
        <v>230.82</v>
      </c>
      <c r="Y30" s="10">
        <v>113.17100000000001</v>
      </c>
      <c r="Z30" s="10">
        <v>506.702</v>
      </c>
      <c r="AA30" s="10">
        <v>370.45400000000001</v>
      </c>
      <c r="AB30" s="10">
        <v>438.56200000000001</v>
      </c>
      <c r="AC30" s="10">
        <v>886.00800000000004</v>
      </c>
      <c r="AD30" s="10">
        <v>511.983</v>
      </c>
      <c r="AE30" s="10">
        <v>369.529</v>
      </c>
      <c r="AF30" s="10">
        <v>411.68200000000002</v>
      </c>
      <c r="AG30" s="10">
        <v>210.571</v>
      </c>
      <c r="AH30" s="111">
        <v>577.17999999999995</v>
      </c>
      <c r="AI30" s="130"/>
      <c r="AJ30" s="130"/>
      <c r="AK30" s="130"/>
      <c r="AL30" s="130"/>
      <c r="AM30" s="130"/>
      <c r="AN30" s="130"/>
      <c r="AO30" s="130"/>
      <c r="AP30" s="130"/>
      <c r="AQ30" s="130"/>
      <c r="AR30" s="130"/>
      <c r="AS30" s="130"/>
      <c r="AT30" s="130"/>
      <c r="AU30" s="130"/>
      <c r="AV30" s="130"/>
      <c r="AW30" s="130"/>
      <c r="AX30" s="130"/>
      <c r="AY30" s="130"/>
    </row>
    <row r="31" spans="1:51" ht="15" x14ac:dyDescent="0.25">
      <c r="A31" s="143">
        <v>45474</v>
      </c>
      <c r="B31" s="264">
        <v>159.6</v>
      </c>
      <c r="C31" s="264">
        <v>159.6</v>
      </c>
      <c r="D31" s="284">
        <v>159.6</v>
      </c>
      <c r="E31" s="11">
        <v>279.70499999999998</v>
      </c>
      <c r="F31" s="11">
        <v>40.93</v>
      </c>
      <c r="G31" s="11">
        <v>591.49300000000005</v>
      </c>
      <c r="H31" s="10">
        <v>326.35199999999998</v>
      </c>
      <c r="I31" s="10">
        <v>359.57100000000003</v>
      </c>
      <c r="J31" s="10">
        <v>454.072</v>
      </c>
      <c r="K31" s="10">
        <v>405.01900000000001</v>
      </c>
      <c r="L31" s="10">
        <v>77.906000000000006</v>
      </c>
      <c r="M31" s="10">
        <v>44.536999999999999</v>
      </c>
      <c r="N31" s="10">
        <v>87.944999999999993</v>
      </c>
      <c r="O31" s="10">
        <v>106.126</v>
      </c>
      <c r="P31" s="10">
        <v>191.29</v>
      </c>
      <c r="Q31" s="10">
        <v>322.3</v>
      </c>
      <c r="R31" s="10">
        <v>87.209000000000003</v>
      </c>
      <c r="S31" s="10">
        <v>14.163</v>
      </c>
      <c r="T31" s="10">
        <v>243.505</v>
      </c>
      <c r="U31" s="10">
        <v>411.22500000000002</v>
      </c>
      <c r="V31" s="10">
        <v>218.756</v>
      </c>
      <c r="W31" s="10">
        <v>823.05100000000004</v>
      </c>
      <c r="X31" s="10">
        <v>87.513000000000005</v>
      </c>
      <c r="Y31" s="10">
        <v>43.762999999999998</v>
      </c>
      <c r="Z31" s="10">
        <v>303.51600000000002</v>
      </c>
      <c r="AA31" s="10">
        <v>161.57400000000001</v>
      </c>
      <c r="AB31" s="10">
        <v>134.16399999999999</v>
      </c>
      <c r="AC31" s="10">
        <v>428.78699999999998</v>
      </c>
      <c r="AD31" s="10">
        <v>219.495</v>
      </c>
      <c r="AE31" s="10">
        <v>259.34199999999998</v>
      </c>
      <c r="AF31" s="10">
        <v>193.73599999999999</v>
      </c>
      <c r="AG31" s="10">
        <v>85.308999999999997</v>
      </c>
      <c r="AH31" s="111">
        <v>546.64300000000003</v>
      </c>
      <c r="AI31" s="130"/>
      <c r="AJ31" s="130"/>
      <c r="AK31" s="130"/>
      <c r="AL31" s="130"/>
      <c r="AM31" s="130"/>
      <c r="AN31" s="130"/>
      <c r="AO31" s="130"/>
      <c r="AP31" s="130"/>
      <c r="AQ31" s="130"/>
      <c r="AR31" s="130"/>
      <c r="AS31" s="130"/>
      <c r="AT31" s="130"/>
      <c r="AU31" s="130"/>
      <c r="AV31" s="130"/>
      <c r="AW31" s="130"/>
      <c r="AX31" s="130"/>
      <c r="AY31" s="130"/>
    </row>
    <row r="32" spans="1:51" ht="15" x14ac:dyDescent="0.25">
      <c r="A32" s="143">
        <v>45505</v>
      </c>
      <c r="B32" s="264">
        <v>65.319999999999993</v>
      </c>
      <c r="C32" s="264">
        <v>65.319999999999993</v>
      </c>
      <c r="D32" s="284">
        <v>65.319999999999993</v>
      </c>
      <c r="E32" s="11">
        <v>208.977</v>
      </c>
      <c r="F32" s="11">
        <v>36.399000000000001</v>
      </c>
      <c r="G32" s="11">
        <v>185.09299999999999</v>
      </c>
      <c r="H32" s="10">
        <v>103.627</v>
      </c>
      <c r="I32" s="10">
        <v>175.15100000000001</v>
      </c>
      <c r="J32" s="10">
        <v>145.80500000000001</v>
      </c>
      <c r="K32" s="10">
        <v>136.90100000000001</v>
      </c>
      <c r="L32" s="10">
        <v>43.601999999999997</v>
      </c>
      <c r="M32" s="10">
        <v>26.925000000000001</v>
      </c>
      <c r="N32" s="10">
        <v>36.274000000000001</v>
      </c>
      <c r="O32" s="10">
        <v>42.87</v>
      </c>
      <c r="P32" s="10">
        <v>74.927999999999997</v>
      </c>
      <c r="Q32" s="10">
        <v>100.639</v>
      </c>
      <c r="R32" s="10">
        <v>51.344000000000001</v>
      </c>
      <c r="S32" s="10">
        <v>31.553999999999998</v>
      </c>
      <c r="T32" s="10">
        <v>72.037999999999997</v>
      </c>
      <c r="U32" s="10">
        <v>127.798</v>
      </c>
      <c r="V32" s="10">
        <v>70.647000000000006</v>
      </c>
      <c r="W32" s="10">
        <v>217.535</v>
      </c>
      <c r="X32" s="10">
        <v>45.139000000000003</v>
      </c>
      <c r="Y32" s="10">
        <v>25.704999999999998</v>
      </c>
      <c r="Z32" s="10">
        <v>109.95099999999999</v>
      </c>
      <c r="AA32" s="10">
        <v>60.756999999999998</v>
      </c>
      <c r="AB32" s="10">
        <v>65.316000000000003</v>
      </c>
      <c r="AC32" s="10">
        <v>151.65600000000001</v>
      </c>
      <c r="AD32" s="10">
        <v>83.608000000000004</v>
      </c>
      <c r="AE32" s="10">
        <v>98.209000000000003</v>
      </c>
      <c r="AF32" s="10">
        <v>70.757000000000005</v>
      </c>
      <c r="AG32" s="10">
        <v>38.386000000000003</v>
      </c>
      <c r="AH32" s="111">
        <v>227.506</v>
      </c>
      <c r="AI32" s="130"/>
      <c r="AJ32" s="130"/>
      <c r="AK32" s="130"/>
      <c r="AL32" s="130"/>
      <c r="AM32" s="130"/>
      <c r="AN32" s="130"/>
      <c r="AO32" s="130"/>
      <c r="AP32" s="130"/>
      <c r="AQ32" s="130"/>
      <c r="AR32" s="130"/>
      <c r="AS32" s="130"/>
      <c r="AT32" s="130"/>
      <c r="AU32" s="130"/>
      <c r="AV32" s="130"/>
      <c r="AW32" s="130"/>
      <c r="AX32" s="130"/>
      <c r="AY32" s="130"/>
    </row>
    <row r="33" spans="1:51" ht="15" x14ac:dyDescent="0.25">
      <c r="A33" s="143">
        <v>45536</v>
      </c>
      <c r="B33" s="270">
        <v>42.4</v>
      </c>
      <c r="C33" s="270">
        <v>42.4</v>
      </c>
      <c r="D33" s="284">
        <v>42.4</v>
      </c>
      <c r="E33" s="11">
        <v>81.632000000000005</v>
      </c>
      <c r="F33" s="11">
        <v>29.777000000000001</v>
      </c>
      <c r="G33" s="11">
        <v>75.911000000000001</v>
      </c>
      <c r="H33" s="10">
        <v>63.165999999999997</v>
      </c>
      <c r="I33" s="10">
        <v>109.86199999999999</v>
      </c>
      <c r="J33" s="10">
        <v>67.941000000000003</v>
      </c>
      <c r="K33" s="10">
        <v>97.090999999999994</v>
      </c>
      <c r="L33" s="10">
        <v>51.878999999999998</v>
      </c>
      <c r="M33" s="10">
        <v>22.748999999999999</v>
      </c>
      <c r="N33" s="10">
        <v>35.432000000000002</v>
      </c>
      <c r="O33" s="10">
        <v>39.695</v>
      </c>
      <c r="P33" s="10">
        <v>59.06</v>
      </c>
      <c r="Q33" s="10">
        <v>56.033999999999999</v>
      </c>
      <c r="R33" s="10">
        <v>41.844999999999999</v>
      </c>
      <c r="S33" s="10">
        <v>28.582000000000001</v>
      </c>
      <c r="T33" s="10">
        <v>56.430999999999997</v>
      </c>
      <c r="U33" s="10">
        <v>57.915999999999997</v>
      </c>
      <c r="V33" s="10">
        <v>44.908000000000001</v>
      </c>
      <c r="W33" s="10">
        <v>94.167000000000002</v>
      </c>
      <c r="X33" s="10">
        <v>34.207000000000001</v>
      </c>
      <c r="Y33" s="10">
        <v>30.23</v>
      </c>
      <c r="Z33" s="10">
        <v>76.051000000000002</v>
      </c>
      <c r="AA33" s="10">
        <v>42.747999999999998</v>
      </c>
      <c r="AB33" s="10">
        <v>64.003</v>
      </c>
      <c r="AC33" s="10">
        <v>102.235</v>
      </c>
      <c r="AD33" s="10">
        <v>52.13</v>
      </c>
      <c r="AE33" s="10">
        <v>69.358999999999995</v>
      </c>
      <c r="AF33" s="10">
        <v>49.040999999999997</v>
      </c>
      <c r="AG33" s="10">
        <v>26.114000000000001</v>
      </c>
      <c r="AH33" s="111">
        <v>125.995</v>
      </c>
      <c r="AI33" s="130"/>
      <c r="AJ33" s="130"/>
      <c r="AK33" s="130"/>
      <c r="AL33" s="130"/>
      <c r="AM33" s="130"/>
      <c r="AN33" s="130"/>
      <c r="AO33" s="130"/>
      <c r="AP33" s="130"/>
      <c r="AQ33" s="130"/>
      <c r="AR33" s="130"/>
      <c r="AS33" s="130"/>
      <c r="AT33" s="130"/>
      <c r="AU33" s="130"/>
      <c r="AV33" s="130"/>
      <c r="AW33" s="130"/>
      <c r="AX33" s="130"/>
      <c r="AY33" s="130"/>
    </row>
    <row r="34" spans="1:51" ht="15" x14ac:dyDescent="0.25">
      <c r="A34" s="143">
        <v>45566</v>
      </c>
      <c r="B34" s="264">
        <v>44.94</v>
      </c>
      <c r="C34" s="264">
        <v>59.44</v>
      </c>
      <c r="D34" s="284">
        <v>51.66</v>
      </c>
      <c r="E34" s="11">
        <v>68.734999999999999</v>
      </c>
      <c r="F34" s="11">
        <v>58.83</v>
      </c>
      <c r="G34" s="11">
        <v>67.977999999999994</v>
      </c>
      <c r="H34" s="10">
        <v>61.545999999999999</v>
      </c>
      <c r="I34" s="10">
        <v>100.904</v>
      </c>
      <c r="J34" s="10">
        <v>69.611000000000004</v>
      </c>
      <c r="K34" s="10">
        <v>65.468000000000004</v>
      </c>
      <c r="L34" s="10">
        <v>51.79</v>
      </c>
      <c r="M34" s="10">
        <v>27.172999999999998</v>
      </c>
      <c r="N34" s="10">
        <v>40.17</v>
      </c>
      <c r="O34" s="10">
        <v>32.287999999999997</v>
      </c>
      <c r="P34" s="10">
        <v>60.241999999999997</v>
      </c>
      <c r="Q34" s="10">
        <v>55.1</v>
      </c>
      <c r="R34" s="10">
        <v>64.215000000000003</v>
      </c>
      <c r="S34" s="10">
        <v>58.134999999999998</v>
      </c>
      <c r="T34" s="10">
        <v>47.533999999999999</v>
      </c>
      <c r="U34" s="10">
        <v>60.548000000000002</v>
      </c>
      <c r="V34" s="10">
        <v>39.128</v>
      </c>
      <c r="W34" s="10">
        <v>87.004000000000005</v>
      </c>
      <c r="X34" s="10">
        <v>38.872999999999998</v>
      </c>
      <c r="Y34" s="10">
        <v>53.249000000000002</v>
      </c>
      <c r="Z34" s="10">
        <v>128.88</v>
      </c>
      <c r="AA34" s="10">
        <v>53.362000000000002</v>
      </c>
      <c r="AB34" s="10">
        <v>104.986</v>
      </c>
      <c r="AC34" s="10">
        <v>114.69199999999999</v>
      </c>
      <c r="AD34" s="10">
        <v>61.061999999999998</v>
      </c>
      <c r="AE34" s="10">
        <v>64.703000000000003</v>
      </c>
      <c r="AF34" s="10">
        <v>47.776000000000003</v>
      </c>
      <c r="AG34" s="10">
        <v>41.631</v>
      </c>
      <c r="AH34" s="111">
        <v>166.92699999999999</v>
      </c>
      <c r="AI34" s="130"/>
      <c r="AJ34" s="130"/>
      <c r="AK34" s="130"/>
      <c r="AL34" s="130"/>
      <c r="AM34" s="130"/>
      <c r="AN34" s="130"/>
      <c r="AO34" s="130"/>
      <c r="AP34" s="130"/>
      <c r="AQ34" s="130"/>
      <c r="AR34" s="130"/>
      <c r="AS34" s="130"/>
      <c r="AT34" s="130"/>
      <c r="AU34" s="130"/>
      <c r="AV34" s="130"/>
      <c r="AW34" s="130"/>
      <c r="AX34" s="130"/>
      <c r="AY34" s="130"/>
    </row>
    <row r="35" spans="1:51" ht="15" x14ac:dyDescent="0.25">
      <c r="A35" s="143">
        <v>45597</v>
      </c>
      <c r="B35" s="264">
        <v>46.51</v>
      </c>
      <c r="C35" s="264">
        <v>51.53</v>
      </c>
      <c r="D35" s="284">
        <v>48.88</v>
      </c>
      <c r="E35" s="11">
        <v>62.131999999999998</v>
      </c>
      <c r="F35" s="11">
        <v>48.801000000000002</v>
      </c>
      <c r="G35" s="11">
        <v>65.138999999999996</v>
      </c>
      <c r="H35" s="10">
        <v>67.628</v>
      </c>
      <c r="I35" s="10">
        <v>74.566999999999993</v>
      </c>
      <c r="J35" s="10">
        <v>62.231000000000002</v>
      </c>
      <c r="K35" s="10">
        <v>62.408000000000001</v>
      </c>
      <c r="L35" s="10">
        <v>45.972999999999999</v>
      </c>
      <c r="M35" s="10">
        <v>40.322000000000003</v>
      </c>
      <c r="N35" s="10">
        <v>36.494</v>
      </c>
      <c r="O35" s="10">
        <v>37.453000000000003</v>
      </c>
      <c r="P35" s="10">
        <v>79.221999999999994</v>
      </c>
      <c r="Q35" s="10">
        <v>54.796999999999997</v>
      </c>
      <c r="R35" s="10">
        <v>53.704999999999998</v>
      </c>
      <c r="S35" s="10">
        <v>46.418999999999997</v>
      </c>
      <c r="T35" s="10">
        <v>52.405000000000001</v>
      </c>
      <c r="U35" s="10">
        <v>62.140999999999998</v>
      </c>
      <c r="V35" s="10">
        <v>45.701999999999998</v>
      </c>
      <c r="W35" s="10">
        <v>76.498999999999995</v>
      </c>
      <c r="X35" s="10">
        <v>52.465000000000003</v>
      </c>
      <c r="Y35" s="10">
        <v>40.518000000000001</v>
      </c>
      <c r="Z35" s="10">
        <v>71.891000000000005</v>
      </c>
      <c r="AA35" s="10">
        <v>48.921999999999997</v>
      </c>
      <c r="AB35" s="10">
        <v>101.523</v>
      </c>
      <c r="AC35" s="10">
        <v>93.510999999999996</v>
      </c>
      <c r="AD35" s="10">
        <v>61.652999999999999</v>
      </c>
      <c r="AE35" s="10">
        <v>56.860999999999997</v>
      </c>
      <c r="AF35" s="10">
        <v>52.875</v>
      </c>
      <c r="AG35" s="10">
        <v>49.976999999999997</v>
      </c>
      <c r="AH35" s="111">
        <v>86.545000000000002</v>
      </c>
      <c r="AI35" s="130"/>
      <c r="AJ35" s="130"/>
      <c r="AK35" s="130"/>
      <c r="AL35" s="130"/>
      <c r="AM35" s="130"/>
      <c r="AN35" s="130"/>
      <c r="AO35" s="130"/>
      <c r="AP35" s="130"/>
      <c r="AQ35" s="130"/>
      <c r="AR35" s="130"/>
      <c r="AS35" s="130"/>
      <c r="AT35" s="130"/>
      <c r="AU35" s="130"/>
      <c r="AV35" s="130"/>
      <c r="AW35" s="130"/>
      <c r="AX35" s="130"/>
      <c r="AY35" s="130"/>
    </row>
    <row r="36" spans="1:51" ht="15" x14ac:dyDescent="0.25">
      <c r="A36" s="143">
        <v>45627</v>
      </c>
      <c r="B36" s="271">
        <v>32.75</v>
      </c>
      <c r="C36" s="271">
        <v>32.75</v>
      </c>
      <c r="D36" s="284">
        <v>32.75</v>
      </c>
      <c r="E36" s="10">
        <v>52.67</v>
      </c>
      <c r="F36" s="10">
        <v>38.061999999999998</v>
      </c>
      <c r="G36" s="10">
        <v>64.14</v>
      </c>
      <c r="H36" s="10">
        <v>63.8</v>
      </c>
      <c r="I36" s="10">
        <v>61.816000000000003</v>
      </c>
      <c r="J36" s="10">
        <v>55.756999999999998</v>
      </c>
      <c r="K36" s="10">
        <v>56.03</v>
      </c>
      <c r="L36" s="10">
        <v>37.191000000000003</v>
      </c>
      <c r="M36" s="10">
        <v>32.207000000000001</v>
      </c>
      <c r="N36" s="10">
        <v>30.164000000000001</v>
      </c>
      <c r="O36" s="10">
        <v>32.345999999999997</v>
      </c>
      <c r="P36" s="10">
        <v>47.421999999999997</v>
      </c>
      <c r="Q36" s="10">
        <v>49.134</v>
      </c>
      <c r="R36" s="10">
        <v>45.856000000000002</v>
      </c>
      <c r="S36" s="10">
        <v>33.296999999999997</v>
      </c>
      <c r="T36" s="10">
        <v>43.192</v>
      </c>
      <c r="U36" s="10">
        <v>50.61</v>
      </c>
      <c r="V36" s="10">
        <v>39.732999999999997</v>
      </c>
      <c r="W36" s="10">
        <v>65.798000000000002</v>
      </c>
      <c r="X36" s="10">
        <v>42.579000000000001</v>
      </c>
      <c r="Y36" s="10">
        <v>30.835000000000001</v>
      </c>
      <c r="Z36" s="10">
        <v>56.472000000000001</v>
      </c>
      <c r="AA36" s="10">
        <v>42.176000000000002</v>
      </c>
      <c r="AB36" s="10">
        <v>63.481000000000002</v>
      </c>
      <c r="AC36" s="10">
        <v>85.201999999999998</v>
      </c>
      <c r="AD36" s="10">
        <v>51.396999999999998</v>
      </c>
      <c r="AE36" s="111">
        <v>49.386000000000003</v>
      </c>
      <c r="AF36" s="10">
        <v>50.015999999999998</v>
      </c>
      <c r="AG36" s="10">
        <v>43.21</v>
      </c>
      <c r="AH36" s="10">
        <v>69.075999999999993</v>
      </c>
      <c r="AI36" s="130"/>
      <c r="AJ36" s="130"/>
      <c r="AK36" s="130"/>
      <c r="AL36" s="130"/>
      <c r="AM36" s="130"/>
      <c r="AN36" s="130"/>
      <c r="AO36" s="130"/>
      <c r="AP36" s="130"/>
      <c r="AQ36" s="130"/>
      <c r="AR36" s="130"/>
      <c r="AS36" s="130"/>
      <c r="AT36" s="130"/>
      <c r="AU36" s="130"/>
      <c r="AV36" s="130"/>
      <c r="AW36" s="130"/>
      <c r="AX36" s="130"/>
      <c r="AY36" s="130"/>
    </row>
    <row r="37" spans="1:51" ht="15" x14ac:dyDescent="0.25">
      <c r="A37" s="143">
        <v>45658</v>
      </c>
      <c r="B37" s="271">
        <v>40.270000000000003</v>
      </c>
      <c r="C37" s="271">
        <v>40.270000000000003</v>
      </c>
      <c r="D37" s="284">
        <v>40.270000000000003</v>
      </c>
      <c r="E37" s="10">
        <v>47.707000000000001</v>
      </c>
      <c r="F37" s="10">
        <v>35.396999999999998</v>
      </c>
      <c r="G37" s="10">
        <v>54.161999999999999</v>
      </c>
      <c r="H37" s="10">
        <v>77.997</v>
      </c>
      <c r="I37" s="10">
        <v>54.585999999999999</v>
      </c>
      <c r="J37" s="10">
        <v>49.222000000000001</v>
      </c>
      <c r="K37" s="10">
        <v>50.811999999999998</v>
      </c>
      <c r="L37" s="10">
        <v>33.042000000000002</v>
      </c>
      <c r="M37" s="10">
        <v>27.358000000000001</v>
      </c>
      <c r="N37" s="10">
        <v>27.283000000000001</v>
      </c>
      <c r="O37" s="10">
        <v>29.449000000000002</v>
      </c>
      <c r="P37" s="10">
        <v>41.893000000000001</v>
      </c>
      <c r="Q37" s="10">
        <v>49.863</v>
      </c>
      <c r="R37" s="10">
        <v>42.68</v>
      </c>
      <c r="S37" s="10">
        <v>28.058</v>
      </c>
      <c r="T37" s="10">
        <v>40.027000000000001</v>
      </c>
      <c r="U37" s="10">
        <v>44.439</v>
      </c>
      <c r="V37" s="10">
        <v>36.685000000000002</v>
      </c>
      <c r="W37" s="10">
        <v>61.189</v>
      </c>
      <c r="X37" s="10">
        <v>35.659999999999997</v>
      </c>
      <c r="Y37" s="10">
        <v>27.832999999999998</v>
      </c>
      <c r="Z37" s="10">
        <v>52.83</v>
      </c>
      <c r="AA37" s="10">
        <v>36.036999999999999</v>
      </c>
      <c r="AB37" s="10">
        <v>53.287999999999997</v>
      </c>
      <c r="AC37" s="10">
        <v>74.212000000000003</v>
      </c>
      <c r="AD37" s="10">
        <v>44.353999999999999</v>
      </c>
      <c r="AE37" s="111">
        <v>44.256999999999998</v>
      </c>
      <c r="AF37" s="10">
        <v>54.673999999999999</v>
      </c>
      <c r="AG37" s="10">
        <v>38.774999999999999</v>
      </c>
      <c r="AH37" s="10">
        <v>63.433</v>
      </c>
      <c r="AI37" s="130"/>
      <c r="AJ37" s="130"/>
      <c r="AK37" s="130"/>
      <c r="AL37" s="130"/>
      <c r="AM37" s="130"/>
      <c r="AN37" s="130"/>
      <c r="AO37" s="130"/>
      <c r="AP37" s="130"/>
      <c r="AQ37" s="130"/>
      <c r="AR37" s="130"/>
      <c r="AS37" s="130"/>
      <c r="AT37" s="130"/>
      <c r="AU37" s="130"/>
      <c r="AV37" s="130"/>
      <c r="AW37" s="130"/>
      <c r="AX37" s="130"/>
      <c r="AY37" s="130"/>
    </row>
    <row r="38" spans="1:51" ht="15" x14ac:dyDescent="0.25">
      <c r="A38" s="143">
        <v>45689</v>
      </c>
      <c r="B38" s="271">
        <v>41.48</v>
      </c>
      <c r="C38" s="271">
        <v>41.48</v>
      </c>
      <c r="D38" s="284">
        <v>41.48</v>
      </c>
      <c r="E38" s="10">
        <v>45.186</v>
      </c>
      <c r="F38" s="10">
        <v>53.901000000000003</v>
      </c>
      <c r="G38" s="10">
        <v>65.968000000000004</v>
      </c>
      <c r="H38" s="10">
        <v>60.087000000000003</v>
      </c>
      <c r="I38" s="10">
        <v>50.686999999999998</v>
      </c>
      <c r="J38" s="10">
        <v>49.125999999999998</v>
      </c>
      <c r="K38" s="10">
        <v>55.325000000000003</v>
      </c>
      <c r="L38" s="10">
        <v>33.076999999999998</v>
      </c>
      <c r="M38" s="10">
        <v>28.109000000000002</v>
      </c>
      <c r="N38" s="10">
        <v>39.533000000000001</v>
      </c>
      <c r="O38" s="10">
        <v>31.404</v>
      </c>
      <c r="P38" s="10">
        <v>41.122</v>
      </c>
      <c r="Q38" s="10">
        <v>46.362000000000002</v>
      </c>
      <c r="R38" s="10">
        <v>46.073</v>
      </c>
      <c r="S38" s="10">
        <v>27.92</v>
      </c>
      <c r="T38" s="10">
        <v>39.807000000000002</v>
      </c>
      <c r="U38" s="10">
        <v>41.811</v>
      </c>
      <c r="V38" s="10">
        <v>37.457999999999998</v>
      </c>
      <c r="W38" s="10">
        <v>57.991999999999997</v>
      </c>
      <c r="X38" s="10">
        <v>35.604999999999997</v>
      </c>
      <c r="Y38" s="10">
        <v>38.192999999999998</v>
      </c>
      <c r="Z38" s="10">
        <v>62.466000000000001</v>
      </c>
      <c r="AA38" s="10">
        <v>50.155999999999999</v>
      </c>
      <c r="AB38" s="10">
        <v>93.534000000000006</v>
      </c>
      <c r="AC38" s="10">
        <v>72.132999999999996</v>
      </c>
      <c r="AD38" s="10">
        <v>43.593000000000004</v>
      </c>
      <c r="AE38" s="111">
        <v>43.021999999999998</v>
      </c>
      <c r="AF38" s="10">
        <v>48.38</v>
      </c>
      <c r="AG38" s="10">
        <v>42.32</v>
      </c>
      <c r="AH38" s="10">
        <v>61.177999999999997</v>
      </c>
      <c r="AI38" s="130"/>
      <c r="AJ38" s="130"/>
      <c r="AK38" s="130"/>
      <c r="AL38" s="130"/>
      <c r="AM38" s="130"/>
      <c r="AN38" s="130"/>
      <c r="AO38" s="130"/>
      <c r="AP38" s="130"/>
      <c r="AQ38" s="130"/>
      <c r="AR38" s="130"/>
      <c r="AS38" s="130"/>
      <c r="AT38" s="130"/>
      <c r="AU38" s="130"/>
      <c r="AV38" s="130"/>
      <c r="AW38" s="130"/>
      <c r="AX38" s="130"/>
      <c r="AY38" s="130"/>
    </row>
    <row r="39" spans="1:51" ht="15" x14ac:dyDescent="0.25">
      <c r="A39" s="143">
        <v>45717</v>
      </c>
      <c r="B39" s="271">
        <v>86.5</v>
      </c>
      <c r="C39" s="271">
        <v>86.5</v>
      </c>
      <c r="D39" s="284">
        <v>86.5</v>
      </c>
      <c r="E39" s="10">
        <v>108.96</v>
      </c>
      <c r="F39" s="10">
        <v>113.642</v>
      </c>
      <c r="G39" s="10">
        <v>101.45099999999999</v>
      </c>
      <c r="H39" s="10">
        <v>117.075</v>
      </c>
      <c r="I39" s="10">
        <v>98.388999999999996</v>
      </c>
      <c r="J39" s="10">
        <v>89.724000000000004</v>
      </c>
      <c r="K39" s="10">
        <v>81.230999999999995</v>
      </c>
      <c r="L39" s="10">
        <v>68.911000000000001</v>
      </c>
      <c r="M39" s="10">
        <v>52.868000000000002</v>
      </c>
      <c r="N39" s="10">
        <v>66.116</v>
      </c>
      <c r="O39" s="10">
        <v>98.841999999999999</v>
      </c>
      <c r="P39" s="10">
        <v>88.37</v>
      </c>
      <c r="Q39" s="10">
        <v>74.010999999999996</v>
      </c>
      <c r="R39" s="10">
        <v>105.461</v>
      </c>
      <c r="S39" s="10">
        <v>50.271000000000001</v>
      </c>
      <c r="T39" s="10">
        <v>80.569000000000003</v>
      </c>
      <c r="U39" s="10">
        <v>67.180999999999997</v>
      </c>
      <c r="V39" s="10">
        <v>65.611000000000004</v>
      </c>
      <c r="W39" s="10">
        <v>116.31399999999999</v>
      </c>
      <c r="X39" s="10">
        <v>68.918999999999997</v>
      </c>
      <c r="Y39" s="10">
        <v>69.680000000000007</v>
      </c>
      <c r="Z39" s="10">
        <v>108.2</v>
      </c>
      <c r="AA39" s="10">
        <v>93.832999999999998</v>
      </c>
      <c r="AB39" s="10">
        <v>341.23200000000003</v>
      </c>
      <c r="AC39" s="10">
        <v>96.494</v>
      </c>
      <c r="AD39" s="10">
        <v>81.432000000000002</v>
      </c>
      <c r="AE39" s="111">
        <v>101.5</v>
      </c>
      <c r="AF39" s="10">
        <v>80.995000000000005</v>
      </c>
      <c r="AG39" s="10">
        <v>82.423000000000002</v>
      </c>
      <c r="AH39" s="10">
        <v>116.974</v>
      </c>
      <c r="AI39" s="130"/>
      <c r="AJ39" s="130"/>
      <c r="AK39" s="130"/>
      <c r="AL39" s="130"/>
      <c r="AM39" s="130"/>
      <c r="AN39" s="130"/>
      <c r="AO39" s="130"/>
      <c r="AP39" s="130"/>
      <c r="AQ39" s="130"/>
      <c r="AR39" s="130"/>
      <c r="AS39" s="130"/>
      <c r="AT39" s="130"/>
      <c r="AU39" s="130"/>
      <c r="AV39" s="130"/>
      <c r="AW39" s="130"/>
      <c r="AX39" s="130"/>
      <c r="AY39" s="130"/>
    </row>
    <row r="40" spans="1:51" ht="15" x14ac:dyDescent="0.25">
      <c r="A40" s="143">
        <v>45748</v>
      </c>
      <c r="B40" s="271">
        <v>112.76</v>
      </c>
      <c r="C40" s="271">
        <v>112.76</v>
      </c>
      <c r="D40" s="284">
        <v>112.76</v>
      </c>
      <c r="E40" s="10">
        <v>139.16800000000001</v>
      </c>
      <c r="F40" s="10">
        <v>99.394999999999996</v>
      </c>
      <c r="G40" s="10">
        <v>158.584</v>
      </c>
      <c r="H40" s="10">
        <v>142.113</v>
      </c>
      <c r="I40" s="10">
        <v>165.072</v>
      </c>
      <c r="J40" s="10">
        <v>120.149</v>
      </c>
      <c r="K40" s="10">
        <v>119.15300000000001</v>
      </c>
      <c r="L40" s="10">
        <v>104.985</v>
      </c>
      <c r="M40" s="10">
        <v>85.599000000000004</v>
      </c>
      <c r="N40" s="10">
        <v>93.971000000000004</v>
      </c>
      <c r="O40" s="10">
        <v>154.22</v>
      </c>
      <c r="P40" s="10">
        <v>127.898</v>
      </c>
      <c r="Q40" s="10">
        <v>138.12899999999999</v>
      </c>
      <c r="R40" s="10">
        <v>104.34699999999999</v>
      </c>
      <c r="S40" s="10">
        <v>55.222000000000001</v>
      </c>
      <c r="T40" s="10">
        <v>122.765</v>
      </c>
      <c r="U40" s="10">
        <v>87.302000000000007</v>
      </c>
      <c r="V40" s="10">
        <v>202.12</v>
      </c>
      <c r="W40" s="10">
        <v>197.82400000000001</v>
      </c>
      <c r="X40" s="10">
        <v>73.759</v>
      </c>
      <c r="Y40" s="10">
        <v>92.257000000000005</v>
      </c>
      <c r="Z40" s="10">
        <v>110.837</v>
      </c>
      <c r="AA40" s="10">
        <v>147.45500000000001</v>
      </c>
      <c r="AB40" s="10">
        <v>544.70699999999999</v>
      </c>
      <c r="AC40" s="10">
        <v>122.292</v>
      </c>
      <c r="AD40" s="10">
        <v>283.09399999999999</v>
      </c>
      <c r="AE40" s="111">
        <v>130.31399999999999</v>
      </c>
      <c r="AF40" s="10">
        <v>90.664000000000001</v>
      </c>
      <c r="AG40" s="10">
        <v>96.02</v>
      </c>
      <c r="AH40" s="10">
        <v>171.898</v>
      </c>
      <c r="AI40" s="130"/>
      <c r="AJ40" s="130"/>
      <c r="AK40" s="130"/>
      <c r="AL40" s="130"/>
      <c r="AM40" s="130"/>
      <c r="AN40" s="130"/>
      <c r="AO40" s="130"/>
      <c r="AP40" s="130"/>
      <c r="AQ40" s="130"/>
      <c r="AR40" s="130"/>
      <c r="AS40" s="130"/>
      <c r="AT40" s="130"/>
      <c r="AU40" s="130"/>
      <c r="AV40" s="130"/>
      <c r="AW40" s="130"/>
      <c r="AX40" s="130"/>
      <c r="AY40" s="130"/>
    </row>
    <row r="41" spans="1:51" ht="15" x14ac:dyDescent="0.25">
      <c r="A41" s="143">
        <v>45778</v>
      </c>
      <c r="B41" s="271">
        <v>244.27</v>
      </c>
      <c r="C41" s="271">
        <v>244.27</v>
      </c>
      <c r="D41" s="284">
        <v>244.27</v>
      </c>
      <c r="E41" s="10">
        <v>241.81100000000001</v>
      </c>
      <c r="F41" s="10">
        <v>166.63800000000001</v>
      </c>
      <c r="G41" s="10">
        <v>250.423</v>
      </c>
      <c r="H41" s="10">
        <v>482.28699999999998</v>
      </c>
      <c r="I41" s="10">
        <v>262.63600000000002</v>
      </c>
      <c r="J41" s="10">
        <v>362.31599999999997</v>
      </c>
      <c r="K41" s="10">
        <v>209.108</v>
      </c>
      <c r="L41" s="10">
        <v>177.58500000000001</v>
      </c>
      <c r="M41" s="10">
        <v>62.576999999999998</v>
      </c>
      <c r="N41" s="10">
        <v>89.778999999999996</v>
      </c>
      <c r="O41" s="10">
        <v>134.72800000000001</v>
      </c>
      <c r="P41" s="10">
        <v>272.51799999999997</v>
      </c>
      <c r="Q41" s="10">
        <v>297.24200000000002</v>
      </c>
      <c r="R41" s="10">
        <v>223.60900000000001</v>
      </c>
      <c r="S41" s="10">
        <v>139.12200000000001</v>
      </c>
      <c r="T41" s="10">
        <v>199.45599999999999</v>
      </c>
      <c r="U41" s="10">
        <v>66.412999999999997</v>
      </c>
      <c r="V41" s="10">
        <v>353.77</v>
      </c>
      <c r="W41" s="10">
        <v>240.17</v>
      </c>
      <c r="X41" s="10">
        <v>101.479</v>
      </c>
      <c r="Y41" s="10">
        <v>200.24199999999999</v>
      </c>
      <c r="Z41" s="10">
        <v>244.98099999999999</v>
      </c>
      <c r="AA41" s="10">
        <v>402.625</v>
      </c>
      <c r="AB41" s="10">
        <v>579.62</v>
      </c>
      <c r="AC41" s="10">
        <v>329.971</v>
      </c>
      <c r="AD41" s="10">
        <v>193.06399999999999</v>
      </c>
      <c r="AE41" s="111">
        <v>178.536</v>
      </c>
      <c r="AF41" s="10">
        <v>136.41399999999999</v>
      </c>
      <c r="AG41" s="10">
        <v>293.11700000000002</v>
      </c>
      <c r="AH41" s="10">
        <v>402.09899999999999</v>
      </c>
      <c r="AI41" s="130"/>
      <c r="AJ41" s="130"/>
      <c r="AK41" s="130"/>
      <c r="AL41" s="130"/>
      <c r="AM41" s="130"/>
      <c r="AN41" s="130"/>
      <c r="AO41" s="130"/>
      <c r="AP41" s="130"/>
      <c r="AQ41" s="130"/>
      <c r="AR41" s="130"/>
      <c r="AS41" s="130"/>
      <c r="AT41" s="130"/>
      <c r="AU41" s="130"/>
      <c r="AV41" s="130"/>
      <c r="AW41" s="130"/>
      <c r="AX41" s="130"/>
      <c r="AY41" s="130"/>
    </row>
    <row r="42" spans="1:51" ht="15" x14ac:dyDescent="0.25">
      <c r="A42" s="143">
        <v>45809</v>
      </c>
      <c r="B42" s="271">
        <v>391.59</v>
      </c>
      <c r="C42" s="271">
        <v>391.59</v>
      </c>
      <c r="D42" s="284">
        <v>391.59</v>
      </c>
      <c r="E42" s="10">
        <v>210.518</v>
      </c>
      <c r="F42" s="10">
        <v>618.53599999999994</v>
      </c>
      <c r="G42" s="10">
        <v>706.18799999999999</v>
      </c>
      <c r="H42" s="10">
        <v>877.54600000000005</v>
      </c>
      <c r="I42" s="10">
        <v>483.46199999999999</v>
      </c>
      <c r="J42" s="10">
        <v>770.87099999999998</v>
      </c>
      <c r="K42" s="10">
        <v>257.25599999999997</v>
      </c>
      <c r="L42" s="10">
        <v>166.46100000000001</v>
      </c>
      <c r="M42" s="10">
        <v>203.97399999999999</v>
      </c>
      <c r="N42" s="10">
        <v>267.75599999999997</v>
      </c>
      <c r="O42" s="10">
        <v>265.12099999999998</v>
      </c>
      <c r="P42" s="10">
        <v>477.94200000000001</v>
      </c>
      <c r="Q42" s="10">
        <v>348.983</v>
      </c>
      <c r="R42" s="10">
        <v>84.801000000000002</v>
      </c>
      <c r="S42" s="10">
        <v>344.02499999999998</v>
      </c>
      <c r="T42" s="10">
        <v>554.12800000000004</v>
      </c>
      <c r="U42" s="10">
        <v>292.37700000000001</v>
      </c>
      <c r="V42" s="10">
        <v>694.12800000000004</v>
      </c>
      <c r="W42" s="10">
        <v>229.291</v>
      </c>
      <c r="X42" s="10">
        <v>114.05800000000001</v>
      </c>
      <c r="Y42" s="10">
        <v>513.25099999999998</v>
      </c>
      <c r="Z42" s="10">
        <v>366.24599999999998</v>
      </c>
      <c r="AA42" s="10">
        <v>441.77800000000002</v>
      </c>
      <c r="AB42" s="10">
        <v>884.09400000000005</v>
      </c>
      <c r="AC42" s="10">
        <v>519.13499999999999</v>
      </c>
      <c r="AD42" s="10">
        <v>374.58199999999999</v>
      </c>
      <c r="AE42" s="111">
        <v>411.67500000000001</v>
      </c>
      <c r="AF42" s="10">
        <v>212.10400000000001</v>
      </c>
      <c r="AG42" s="10">
        <v>572.02</v>
      </c>
      <c r="AH42" s="10">
        <v>1010.582</v>
      </c>
      <c r="AI42" s="130"/>
      <c r="AJ42" s="130"/>
      <c r="AK42" s="130"/>
      <c r="AL42" s="130"/>
      <c r="AM42" s="130"/>
      <c r="AN42" s="130"/>
      <c r="AO42" s="130"/>
      <c r="AP42" s="130"/>
      <c r="AQ42" s="130"/>
      <c r="AR42" s="130"/>
      <c r="AS42" s="130"/>
      <c r="AT42" s="130"/>
      <c r="AU42" s="130"/>
      <c r="AV42" s="130"/>
      <c r="AW42" s="130"/>
      <c r="AX42" s="130"/>
      <c r="AY42" s="130"/>
    </row>
    <row r="43" spans="1:51" ht="15" x14ac:dyDescent="0.25">
      <c r="A43" s="143">
        <v>45839</v>
      </c>
      <c r="B43" s="271">
        <v>159.6</v>
      </c>
      <c r="C43" s="271">
        <v>159.6</v>
      </c>
      <c r="D43" s="284">
        <v>159.6</v>
      </c>
      <c r="E43" s="10">
        <v>42.091000000000001</v>
      </c>
      <c r="F43" s="10">
        <v>591.70600000000002</v>
      </c>
      <c r="G43" s="10">
        <v>323.92700000000002</v>
      </c>
      <c r="H43" s="10">
        <v>357.88600000000002</v>
      </c>
      <c r="I43" s="10">
        <v>459.42099999999999</v>
      </c>
      <c r="J43" s="10">
        <v>403.84800000000001</v>
      </c>
      <c r="K43" s="10">
        <v>76.489000000000004</v>
      </c>
      <c r="L43" s="10">
        <v>43.258000000000003</v>
      </c>
      <c r="M43" s="10">
        <v>91.763999999999996</v>
      </c>
      <c r="N43" s="10">
        <v>104.02200000000001</v>
      </c>
      <c r="O43" s="10">
        <v>189.548</v>
      </c>
      <c r="P43" s="10">
        <v>320.238</v>
      </c>
      <c r="Q43" s="10">
        <v>90.376999999999995</v>
      </c>
      <c r="R43" s="10">
        <v>12.81</v>
      </c>
      <c r="S43" s="10">
        <v>241.983</v>
      </c>
      <c r="T43" s="10">
        <v>408.28199999999998</v>
      </c>
      <c r="U43" s="10">
        <v>229.22</v>
      </c>
      <c r="V43" s="10">
        <v>821.01300000000003</v>
      </c>
      <c r="W43" s="10">
        <v>85.186000000000007</v>
      </c>
      <c r="X43" s="10">
        <v>42.999000000000002</v>
      </c>
      <c r="Y43" s="10">
        <v>310.88299999999998</v>
      </c>
      <c r="Z43" s="10">
        <v>158.70699999999999</v>
      </c>
      <c r="AA43" s="10">
        <v>132.95500000000001</v>
      </c>
      <c r="AB43" s="10">
        <v>425.64499999999998</v>
      </c>
      <c r="AC43" s="10">
        <v>225.499</v>
      </c>
      <c r="AD43" s="10">
        <v>264.07900000000001</v>
      </c>
      <c r="AE43" s="111">
        <v>192.024</v>
      </c>
      <c r="AF43" s="10">
        <v>84.314999999999998</v>
      </c>
      <c r="AG43" s="10">
        <v>558.01599999999996</v>
      </c>
      <c r="AH43" s="10">
        <v>575.96299999999997</v>
      </c>
      <c r="AI43" s="130"/>
      <c r="AJ43" s="130"/>
      <c r="AK43" s="130"/>
      <c r="AL43" s="130"/>
      <c r="AM43" s="130"/>
      <c r="AN43" s="130"/>
      <c r="AO43" s="130"/>
      <c r="AP43" s="130"/>
      <c r="AQ43" s="130"/>
      <c r="AR43" s="130"/>
      <c r="AS43" s="130"/>
      <c r="AT43" s="130"/>
      <c r="AU43" s="130"/>
      <c r="AV43" s="130"/>
      <c r="AW43" s="130"/>
      <c r="AX43" s="130"/>
      <c r="AY43" s="130"/>
    </row>
    <row r="44" spans="1:51" ht="15" x14ac:dyDescent="0.25">
      <c r="A44" s="143">
        <v>45870</v>
      </c>
      <c r="B44" s="271">
        <v>65.319999999999993</v>
      </c>
      <c r="C44" s="271">
        <v>65.319999999999993</v>
      </c>
      <c r="D44" s="284">
        <v>65.319999999999993</v>
      </c>
      <c r="E44" s="10">
        <v>36.392000000000003</v>
      </c>
      <c r="F44" s="10">
        <v>184.98599999999999</v>
      </c>
      <c r="G44" s="10">
        <v>103.208</v>
      </c>
      <c r="H44" s="10">
        <v>174.917</v>
      </c>
      <c r="I44" s="10">
        <v>151.75</v>
      </c>
      <c r="J44" s="10">
        <v>137.25200000000001</v>
      </c>
      <c r="K44" s="10">
        <v>43.594999999999999</v>
      </c>
      <c r="L44" s="10">
        <v>26.957999999999998</v>
      </c>
      <c r="M44" s="10">
        <v>38.146000000000001</v>
      </c>
      <c r="N44" s="10">
        <v>42.295999999999999</v>
      </c>
      <c r="O44" s="10">
        <v>74.489999999999995</v>
      </c>
      <c r="P44" s="10">
        <v>100.133</v>
      </c>
      <c r="Q44" s="10">
        <v>51.648000000000003</v>
      </c>
      <c r="R44" s="10">
        <v>31.786000000000001</v>
      </c>
      <c r="S44" s="10">
        <v>71.965000000000003</v>
      </c>
      <c r="T44" s="10">
        <v>127.128</v>
      </c>
      <c r="U44" s="10">
        <v>71.918999999999997</v>
      </c>
      <c r="V44" s="10">
        <v>216.745</v>
      </c>
      <c r="W44" s="10">
        <v>44.57</v>
      </c>
      <c r="X44" s="10">
        <v>27.530999999999999</v>
      </c>
      <c r="Y44" s="10">
        <v>110.849</v>
      </c>
      <c r="Z44" s="10">
        <v>59.942</v>
      </c>
      <c r="AA44" s="10">
        <v>65.540999999999997</v>
      </c>
      <c r="AB44" s="10">
        <v>150.928</v>
      </c>
      <c r="AC44" s="10">
        <v>85.165999999999997</v>
      </c>
      <c r="AD44" s="10">
        <v>100.28700000000001</v>
      </c>
      <c r="AE44" s="111">
        <v>70.488</v>
      </c>
      <c r="AF44" s="10">
        <v>39.121000000000002</v>
      </c>
      <c r="AG44" s="10">
        <v>240.536</v>
      </c>
      <c r="AH44" s="10">
        <v>203.529</v>
      </c>
      <c r="AI44" s="130"/>
      <c r="AJ44" s="130"/>
      <c r="AK44" s="130"/>
      <c r="AL44" s="130"/>
      <c r="AM44" s="130"/>
      <c r="AN44" s="130"/>
      <c r="AO44" s="130"/>
      <c r="AP44" s="130"/>
      <c r="AQ44" s="130"/>
      <c r="AR44" s="130"/>
      <c r="AS44" s="130"/>
      <c r="AT44" s="130"/>
      <c r="AU44" s="130"/>
      <c r="AV44" s="130"/>
      <c r="AW44" s="130"/>
      <c r="AX44" s="130"/>
      <c r="AY44" s="130"/>
    </row>
    <row r="45" spans="1:51" ht="15" x14ac:dyDescent="0.25">
      <c r="A45" s="143">
        <v>45901</v>
      </c>
      <c r="B45" s="271">
        <v>42.4</v>
      </c>
      <c r="C45" s="271">
        <v>42.4</v>
      </c>
      <c r="D45" s="284">
        <v>42.4</v>
      </c>
      <c r="E45" s="10">
        <v>30.326000000000001</v>
      </c>
      <c r="F45" s="10">
        <v>76.605999999999995</v>
      </c>
      <c r="G45" s="10">
        <v>63.296999999999997</v>
      </c>
      <c r="H45" s="10">
        <v>110.086</v>
      </c>
      <c r="I45" s="10">
        <v>69.034000000000006</v>
      </c>
      <c r="J45" s="10">
        <v>97.813000000000002</v>
      </c>
      <c r="K45" s="10">
        <v>52.494999999999997</v>
      </c>
      <c r="L45" s="10">
        <v>23.21</v>
      </c>
      <c r="M45" s="10">
        <v>35.747999999999998</v>
      </c>
      <c r="N45" s="10">
        <v>39.500999999999998</v>
      </c>
      <c r="O45" s="10">
        <v>59.076000000000001</v>
      </c>
      <c r="P45" s="10">
        <v>56</v>
      </c>
      <c r="Q45" s="10">
        <v>41.792000000000002</v>
      </c>
      <c r="R45" s="10">
        <v>29.739000000000001</v>
      </c>
      <c r="S45" s="10">
        <v>56.813000000000002</v>
      </c>
      <c r="T45" s="10">
        <v>57.795999999999999</v>
      </c>
      <c r="U45" s="10">
        <v>45.905999999999999</v>
      </c>
      <c r="V45" s="10">
        <v>94.257999999999996</v>
      </c>
      <c r="W45" s="10">
        <v>34.182000000000002</v>
      </c>
      <c r="X45" s="10">
        <v>31.312999999999999</v>
      </c>
      <c r="Y45" s="10">
        <v>77.691999999999993</v>
      </c>
      <c r="Z45" s="10">
        <v>42.466000000000001</v>
      </c>
      <c r="AA45" s="10">
        <v>64.671999999999997</v>
      </c>
      <c r="AB45" s="10">
        <v>102.12</v>
      </c>
      <c r="AC45" s="10">
        <v>52.881</v>
      </c>
      <c r="AD45" s="10">
        <v>71.713999999999999</v>
      </c>
      <c r="AE45" s="111">
        <v>49.286000000000001</v>
      </c>
      <c r="AF45" s="10">
        <v>26.774000000000001</v>
      </c>
      <c r="AG45" s="10">
        <v>121.167</v>
      </c>
      <c r="AH45" s="10">
        <v>112.68600000000001</v>
      </c>
      <c r="AI45" s="130"/>
      <c r="AJ45" s="130"/>
      <c r="AK45" s="130"/>
      <c r="AL45" s="130"/>
      <c r="AM45" s="130"/>
      <c r="AN45" s="130"/>
      <c r="AO45" s="130"/>
      <c r="AP45" s="130"/>
      <c r="AQ45" s="130"/>
      <c r="AR45" s="130"/>
      <c r="AS45" s="130"/>
      <c r="AT45" s="130"/>
      <c r="AU45" s="130"/>
      <c r="AV45" s="130"/>
      <c r="AW45" s="130"/>
      <c r="AX45" s="130"/>
      <c r="AY45" s="130"/>
    </row>
    <row r="46" spans="1:51" ht="15" x14ac:dyDescent="0.25">
      <c r="A46" s="143">
        <v>45931</v>
      </c>
      <c r="B46" s="271">
        <v>44.94</v>
      </c>
      <c r="C46" s="271">
        <v>59.44</v>
      </c>
      <c r="D46" s="284">
        <v>51.66</v>
      </c>
      <c r="E46" s="10">
        <v>58.609000000000002</v>
      </c>
      <c r="F46" s="10">
        <v>68.501000000000005</v>
      </c>
      <c r="G46" s="10">
        <v>61.555999999999997</v>
      </c>
      <c r="H46" s="10">
        <v>100.925</v>
      </c>
      <c r="I46" s="10">
        <v>69.927000000000007</v>
      </c>
      <c r="J46" s="10">
        <v>66.012</v>
      </c>
      <c r="K46" s="10">
        <v>52.308999999999997</v>
      </c>
      <c r="L46" s="10">
        <v>27.460999999999999</v>
      </c>
      <c r="M46" s="10">
        <v>40.482999999999997</v>
      </c>
      <c r="N46" s="10">
        <v>32.023000000000003</v>
      </c>
      <c r="O46" s="10">
        <v>60.094999999999999</v>
      </c>
      <c r="P46" s="10">
        <v>54.835000000000001</v>
      </c>
      <c r="Q46" s="10">
        <v>64.414000000000001</v>
      </c>
      <c r="R46" s="10">
        <v>58.731000000000002</v>
      </c>
      <c r="S46" s="10">
        <v>47.695999999999998</v>
      </c>
      <c r="T46" s="10">
        <v>60.343000000000004</v>
      </c>
      <c r="U46" s="10">
        <v>39.155999999999999</v>
      </c>
      <c r="V46" s="10">
        <v>86.947000000000003</v>
      </c>
      <c r="W46" s="10">
        <v>38.677999999999997</v>
      </c>
      <c r="X46" s="10">
        <v>54.258000000000003</v>
      </c>
      <c r="Y46" s="10">
        <v>129.82400000000001</v>
      </c>
      <c r="Z46" s="10">
        <v>52.956000000000003</v>
      </c>
      <c r="AA46" s="10">
        <v>105.541</v>
      </c>
      <c r="AB46" s="10">
        <v>114.43300000000001</v>
      </c>
      <c r="AC46" s="10">
        <v>60.826999999999998</v>
      </c>
      <c r="AD46" s="10">
        <v>66.831999999999994</v>
      </c>
      <c r="AE46" s="111">
        <v>47.886000000000003</v>
      </c>
      <c r="AF46" s="10">
        <v>42.161999999999999</v>
      </c>
      <c r="AG46" s="10">
        <v>174.39099999999999</v>
      </c>
      <c r="AH46" s="10">
        <v>108.66800000000001</v>
      </c>
      <c r="AI46" s="130"/>
      <c r="AJ46" s="130"/>
      <c r="AK46" s="130"/>
      <c r="AL46" s="130"/>
      <c r="AM46" s="130"/>
      <c r="AN46" s="130"/>
      <c r="AO46" s="130"/>
      <c r="AP46" s="130"/>
      <c r="AQ46" s="130"/>
      <c r="AR46" s="130"/>
      <c r="AS46" s="130"/>
      <c r="AT46" s="130"/>
      <c r="AU46" s="130"/>
      <c r="AV46" s="130"/>
      <c r="AW46" s="130"/>
      <c r="AX46" s="130"/>
      <c r="AY46" s="130"/>
    </row>
    <row r="47" spans="1:51" ht="15" x14ac:dyDescent="0.25">
      <c r="A47" s="143">
        <v>45962</v>
      </c>
      <c r="B47" s="271">
        <v>46.51</v>
      </c>
      <c r="C47" s="271">
        <v>51.53</v>
      </c>
      <c r="D47" s="284">
        <v>48.88</v>
      </c>
      <c r="E47" s="10">
        <v>49.713000000000001</v>
      </c>
      <c r="F47" s="10">
        <v>65.567999999999998</v>
      </c>
      <c r="G47" s="10">
        <v>67.585999999999999</v>
      </c>
      <c r="H47" s="10">
        <v>74.569999999999993</v>
      </c>
      <c r="I47" s="10">
        <v>62.779000000000003</v>
      </c>
      <c r="J47" s="10">
        <v>62.787999999999997</v>
      </c>
      <c r="K47" s="10">
        <v>46.685000000000002</v>
      </c>
      <c r="L47" s="10">
        <v>40.686</v>
      </c>
      <c r="M47" s="10">
        <v>37.058</v>
      </c>
      <c r="N47" s="10">
        <v>37.343000000000004</v>
      </c>
      <c r="O47" s="10">
        <v>79.072000000000003</v>
      </c>
      <c r="P47" s="10">
        <v>54.612000000000002</v>
      </c>
      <c r="Q47" s="10">
        <v>54.198999999999998</v>
      </c>
      <c r="R47" s="10">
        <v>46.911999999999999</v>
      </c>
      <c r="S47" s="10">
        <v>52.567</v>
      </c>
      <c r="T47" s="10">
        <v>61.904000000000003</v>
      </c>
      <c r="U47" s="10">
        <v>45.811</v>
      </c>
      <c r="V47" s="10">
        <v>76.445999999999998</v>
      </c>
      <c r="W47" s="10">
        <v>52.304000000000002</v>
      </c>
      <c r="X47" s="10">
        <v>41.573999999999998</v>
      </c>
      <c r="Y47" s="10">
        <v>73.492999999999995</v>
      </c>
      <c r="Z47" s="10">
        <v>48.564</v>
      </c>
      <c r="AA47" s="10">
        <v>101.94</v>
      </c>
      <c r="AB47" s="10">
        <v>93.262</v>
      </c>
      <c r="AC47" s="10">
        <v>62.298000000000002</v>
      </c>
      <c r="AD47" s="10">
        <v>58.61</v>
      </c>
      <c r="AE47" s="111">
        <v>52.912999999999997</v>
      </c>
      <c r="AF47" s="10">
        <v>50.587000000000003</v>
      </c>
      <c r="AG47" s="10">
        <v>88.17</v>
      </c>
      <c r="AH47" s="10">
        <v>89.95</v>
      </c>
      <c r="AI47" s="130"/>
      <c r="AJ47" s="130"/>
      <c r="AK47" s="130"/>
      <c r="AL47" s="130"/>
      <c r="AM47" s="130"/>
      <c r="AN47" s="130"/>
      <c r="AO47" s="130"/>
      <c r="AP47" s="130"/>
      <c r="AQ47" s="130"/>
      <c r="AR47" s="130"/>
      <c r="AS47" s="130"/>
      <c r="AT47" s="130"/>
      <c r="AU47" s="130"/>
      <c r="AV47" s="130"/>
      <c r="AW47" s="130"/>
      <c r="AX47" s="130"/>
      <c r="AY47" s="130"/>
    </row>
    <row r="48" spans="1:51" ht="15" x14ac:dyDescent="0.25">
      <c r="A48" s="143">
        <v>45992</v>
      </c>
      <c r="B48" s="271">
        <v>32.75</v>
      </c>
      <c r="C48" s="271">
        <v>32.75</v>
      </c>
      <c r="D48" s="285">
        <v>32.75</v>
      </c>
      <c r="E48" s="10">
        <v>38.543999999999997</v>
      </c>
      <c r="F48" s="10">
        <v>64.293999999999997</v>
      </c>
      <c r="G48" s="10">
        <v>63.917000000000002</v>
      </c>
      <c r="H48" s="10">
        <v>61.966999999999999</v>
      </c>
      <c r="I48" s="10">
        <v>56.215000000000003</v>
      </c>
      <c r="J48" s="10">
        <v>56.579000000000001</v>
      </c>
      <c r="K48" s="10">
        <v>37.738</v>
      </c>
      <c r="L48" s="10">
        <v>32.719000000000001</v>
      </c>
      <c r="M48" s="10">
        <v>30.637</v>
      </c>
      <c r="N48" s="10">
        <v>32.332999999999998</v>
      </c>
      <c r="O48" s="10">
        <v>47.414000000000001</v>
      </c>
      <c r="P48" s="10">
        <v>49.116</v>
      </c>
      <c r="Q48" s="10">
        <v>46.158000000000001</v>
      </c>
      <c r="R48" s="10">
        <v>33.93</v>
      </c>
      <c r="S48" s="10">
        <v>43.514000000000003</v>
      </c>
      <c r="T48" s="10">
        <v>50.552</v>
      </c>
      <c r="U48" s="10">
        <v>40.030999999999999</v>
      </c>
      <c r="V48" s="10">
        <v>65.474999999999994</v>
      </c>
      <c r="W48" s="10">
        <v>42.527000000000001</v>
      </c>
      <c r="X48" s="10">
        <v>31.969000000000001</v>
      </c>
      <c r="Y48" s="10">
        <v>57.191000000000003</v>
      </c>
      <c r="Z48" s="10">
        <v>41.994999999999997</v>
      </c>
      <c r="AA48" s="10">
        <v>63.972999999999999</v>
      </c>
      <c r="AB48" s="10">
        <v>85.126000000000005</v>
      </c>
      <c r="AC48" s="10">
        <v>51.802</v>
      </c>
      <c r="AD48" s="10">
        <v>51.170999999999999</v>
      </c>
      <c r="AE48" s="111">
        <v>50.234000000000002</v>
      </c>
      <c r="AF48" s="10">
        <v>43.953000000000003</v>
      </c>
      <c r="AG48" s="10">
        <v>69.721999999999994</v>
      </c>
      <c r="AH48" s="10">
        <v>72.399000000000001</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3">
        <v>46023</v>
      </c>
      <c r="B49" s="271">
        <v>40.270000000000003</v>
      </c>
      <c r="C49" s="271">
        <v>40.270000000000003</v>
      </c>
      <c r="D49" s="285">
        <v>40.270000000000003</v>
      </c>
      <c r="E49" s="10">
        <v>35.793999999999997</v>
      </c>
      <c r="F49" s="10">
        <v>54.631</v>
      </c>
      <c r="G49" s="10">
        <v>78.093000000000004</v>
      </c>
      <c r="H49" s="10">
        <v>54.694000000000003</v>
      </c>
      <c r="I49" s="10">
        <v>49.572000000000003</v>
      </c>
      <c r="J49" s="10">
        <v>51.280999999999999</v>
      </c>
      <c r="K49" s="10">
        <v>33.512999999999998</v>
      </c>
      <c r="L49" s="10">
        <v>27.789000000000001</v>
      </c>
      <c r="M49" s="10">
        <v>27.509</v>
      </c>
      <c r="N49" s="10">
        <v>29.408999999999999</v>
      </c>
      <c r="O49" s="10">
        <v>41.854999999999997</v>
      </c>
      <c r="P49" s="10">
        <v>49.814</v>
      </c>
      <c r="Q49" s="10">
        <v>43.064999999999998</v>
      </c>
      <c r="R49" s="10">
        <v>28.603000000000002</v>
      </c>
      <c r="S49" s="10">
        <v>40.286000000000001</v>
      </c>
      <c r="T49" s="10">
        <v>44.357999999999997</v>
      </c>
      <c r="U49" s="10">
        <v>36.848999999999997</v>
      </c>
      <c r="V49" s="10">
        <v>61.231000000000002</v>
      </c>
      <c r="W49" s="10">
        <v>35.65</v>
      </c>
      <c r="X49" s="10">
        <v>28.837</v>
      </c>
      <c r="Y49" s="10">
        <v>53.222999999999999</v>
      </c>
      <c r="Z49" s="10">
        <v>35.685000000000002</v>
      </c>
      <c r="AA49" s="10">
        <v>53.691000000000003</v>
      </c>
      <c r="AB49" s="10">
        <v>74.114000000000004</v>
      </c>
      <c r="AC49" s="10">
        <v>44.646999999999998</v>
      </c>
      <c r="AD49" s="10">
        <v>45.85</v>
      </c>
      <c r="AE49" s="111">
        <v>54.853000000000002</v>
      </c>
      <c r="AF49" s="10">
        <v>39.411000000000001</v>
      </c>
      <c r="AG49" s="10">
        <v>63.973999999999997</v>
      </c>
      <c r="AH49" s="10">
        <v>64.016999999999996</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3">
        <v>46054</v>
      </c>
      <c r="B50" s="271">
        <v>41.48</v>
      </c>
      <c r="C50" s="271">
        <v>41.48</v>
      </c>
      <c r="D50" s="285">
        <v>41.48</v>
      </c>
      <c r="E50" s="10">
        <v>52.774999999999999</v>
      </c>
      <c r="F50" s="10">
        <v>66.406999999999996</v>
      </c>
      <c r="G50" s="10">
        <v>60.152999999999999</v>
      </c>
      <c r="H50" s="10">
        <v>50.776000000000003</v>
      </c>
      <c r="I50" s="10">
        <v>49.113999999999997</v>
      </c>
      <c r="J50" s="10">
        <v>55.716000000000001</v>
      </c>
      <c r="K50" s="10">
        <v>33.47</v>
      </c>
      <c r="L50" s="10">
        <v>28.463000000000001</v>
      </c>
      <c r="M50" s="10">
        <v>39.859000000000002</v>
      </c>
      <c r="N50" s="10">
        <v>31.372</v>
      </c>
      <c r="O50" s="10">
        <v>41.088999999999999</v>
      </c>
      <c r="P50" s="10">
        <v>46.32</v>
      </c>
      <c r="Q50" s="10">
        <v>46.103000000000002</v>
      </c>
      <c r="R50" s="10">
        <v>28.372</v>
      </c>
      <c r="S50" s="10">
        <v>40.406999999999996</v>
      </c>
      <c r="T50" s="10">
        <v>41.744999999999997</v>
      </c>
      <c r="U50" s="10">
        <v>37.731000000000002</v>
      </c>
      <c r="V50" s="10">
        <v>58.024999999999999</v>
      </c>
      <c r="W50" s="10">
        <v>35.6</v>
      </c>
      <c r="X50" s="10">
        <v>39.066000000000003</v>
      </c>
      <c r="Y50" s="10">
        <v>62.853999999999999</v>
      </c>
      <c r="Z50" s="10">
        <v>49.975999999999999</v>
      </c>
      <c r="AA50" s="10">
        <v>93.879000000000005</v>
      </c>
      <c r="AB50" s="10">
        <v>72.049000000000007</v>
      </c>
      <c r="AC50" s="10">
        <v>43.686</v>
      </c>
      <c r="AD50" s="10">
        <v>44.338999999999999</v>
      </c>
      <c r="AE50" s="111">
        <v>48.58</v>
      </c>
      <c r="AF50" s="10">
        <v>42.862000000000002</v>
      </c>
      <c r="AG50" s="10">
        <v>61.383000000000003</v>
      </c>
      <c r="AH50" s="10">
        <v>58.389000000000003</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3">
        <v>46082</v>
      </c>
      <c r="B51" s="271">
        <v>86.5</v>
      </c>
      <c r="C51" s="271">
        <v>86.5</v>
      </c>
      <c r="D51" s="285">
        <v>86.5</v>
      </c>
      <c r="E51" s="10">
        <v>114.548</v>
      </c>
      <c r="F51" s="10">
        <v>101.929</v>
      </c>
      <c r="G51" s="10">
        <v>117.10599999999999</v>
      </c>
      <c r="H51" s="10">
        <v>98.504000000000005</v>
      </c>
      <c r="I51" s="10">
        <v>88.843000000000004</v>
      </c>
      <c r="J51" s="10">
        <v>81.727000000000004</v>
      </c>
      <c r="K51" s="10">
        <v>69.388999999999996</v>
      </c>
      <c r="L51" s="10">
        <v>53.23</v>
      </c>
      <c r="M51" s="10">
        <v>65.731999999999999</v>
      </c>
      <c r="N51" s="10">
        <v>98.816999999999993</v>
      </c>
      <c r="O51" s="10">
        <v>88.332999999999998</v>
      </c>
      <c r="P51" s="10">
        <v>73.844999999999999</v>
      </c>
      <c r="Q51" s="10">
        <v>103.43600000000001</v>
      </c>
      <c r="R51" s="10">
        <v>50.753</v>
      </c>
      <c r="S51" s="10">
        <v>80.856999999999999</v>
      </c>
      <c r="T51" s="10">
        <v>67.108999999999995</v>
      </c>
      <c r="U51" s="10">
        <v>65.415999999999997</v>
      </c>
      <c r="V51" s="10">
        <v>116.354</v>
      </c>
      <c r="W51" s="10">
        <v>68.927000000000007</v>
      </c>
      <c r="X51" s="10">
        <v>70.641000000000005</v>
      </c>
      <c r="Y51" s="10">
        <v>106.61499999999999</v>
      </c>
      <c r="Z51" s="10">
        <v>93.62</v>
      </c>
      <c r="AA51" s="10">
        <v>341.80599999999998</v>
      </c>
      <c r="AB51" s="10">
        <v>96.405000000000001</v>
      </c>
      <c r="AC51" s="10">
        <v>78.501000000000005</v>
      </c>
      <c r="AD51" s="10">
        <v>103.568</v>
      </c>
      <c r="AE51" s="111">
        <v>81.162999999999997</v>
      </c>
      <c r="AF51" s="10">
        <v>83.003</v>
      </c>
      <c r="AG51" s="10">
        <v>116.422</v>
      </c>
      <c r="AH51" s="10">
        <v>84.305000000000007</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3">
        <v>46113</v>
      </c>
      <c r="B52" s="271">
        <v>112.76</v>
      </c>
      <c r="C52" s="271">
        <v>112.76</v>
      </c>
      <c r="D52" s="285">
        <v>112.76</v>
      </c>
      <c r="E52" s="10">
        <v>97.789000000000001</v>
      </c>
      <c r="F52" s="10">
        <v>159.13200000000001</v>
      </c>
      <c r="G52" s="10">
        <v>142.179</v>
      </c>
      <c r="H52" s="10">
        <v>165.249</v>
      </c>
      <c r="I52" s="10">
        <v>109.498</v>
      </c>
      <c r="J52" s="10">
        <v>119.813</v>
      </c>
      <c r="K52" s="10">
        <v>105.547</v>
      </c>
      <c r="L52" s="10">
        <v>86.031000000000006</v>
      </c>
      <c r="M52" s="10">
        <v>92.698999999999998</v>
      </c>
      <c r="N52" s="10">
        <v>154.16300000000001</v>
      </c>
      <c r="O52" s="10">
        <v>127.86</v>
      </c>
      <c r="P52" s="10">
        <v>138.089</v>
      </c>
      <c r="Q52" s="10">
        <v>103.842</v>
      </c>
      <c r="R52" s="10">
        <v>55.715000000000003</v>
      </c>
      <c r="S52" s="10">
        <v>123.08799999999999</v>
      </c>
      <c r="T52" s="10">
        <v>87.182000000000002</v>
      </c>
      <c r="U52" s="10">
        <v>199.001</v>
      </c>
      <c r="V52" s="10">
        <v>197.87200000000001</v>
      </c>
      <c r="W52" s="10">
        <v>73.772999999999996</v>
      </c>
      <c r="X52" s="10">
        <v>93.296000000000006</v>
      </c>
      <c r="Y52" s="10">
        <v>110.958</v>
      </c>
      <c r="Z52" s="10">
        <v>147.18299999999999</v>
      </c>
      <c r="AA52" s="10">
        <v>546.02499999999998</v>
      </c>
      <c r="AB52" s="10">
        <v>122.185</v>
      </c>
      <c r="AC52" s="10">
        <v>275.33499999999998</v>
      </c>
      <c r="AD52" s="10">
        <v>132.07900000000001</v>
      </c>
      <c r="AE52" s="111">
        <v>90.823999999999998</v>
      </c>
      <c r="AF52" s="10">
        <v>96.608000000000004</v>
      </c>
      <c r="AG52" s="10">
        <v>166.64699999999999</v>
      </c>
      <c r="AH52" s="10">
        <v>154.47200000000001</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3">
        <v>46143</v>
      </c>
      <c r="B53" s="271">
        <v>244.27</v>
      </c>
      <c r="C53" s="271">
        <v>244.27</v>
      </c>
      <c r="D53" s="285">
        <v>244.27</v>
      </c>
      <c r="E53" s="10">
        <v>156.78899999999999</v>
      </c>
      <c r="F53" s="10">
        <v>251.34299999999999</v>
      </c>
      <c r="G53" s="10">
        <v>481.404</v>
      </c>
      <c r="H53" s="10">
        <v>262.16699999999997</v>
      </c>
      <c r="I53" s="10">
        <v>344.37099999999998</v>
      </c>
      <c r="J53" s="10">
        <v>208.70400000000001</v>
      </c>
      <c r="K53" s="10">
        <v>178.1</v>
      </c>
      <c r="L53" s="10">
        <v>62.988999999999997</v>
      </c>
      <c r="M53" s="10">
        <v>79.236000000000004</v>
      </c>
      <c r="N53" s="10">
        <v>134.66800000000001</v>
      </c>
      <c r="O53" s="10">
        <v>272.43</v>
      </c>
      <c r="P53" s="10">
        <v>296.40199999999999</v>
      </c>
      <c r="Q53" s="10">
        <v>219.42500000000001</v>
      </c>
      <c r="R53" s="10">
        <v>139.726</v>
      </c>
      <c r="S53" s="10">
        <v>199.40899999999999</v>
      </c>
      <c r="T53" s="10">
        <v>66.332999999999998</v>
      </c>
      <c r="U53" s="10">
        <v>336.00200000000001</v>
      </c>
      <c r="V53" s="10">
        <v>240.21700000000001</v>
      </c>
      <c r="W53" s="10">
        <v>101.422</v>
      </c>
      <c r="X53" s="10">
        <v>201.97</v>
      </c>
      <c r="Y53" s="10">
        <v>237.08799999999999</v>
      </c>
      <c r="Z53" s="10">
        <v>402.142</v>
      </c>
      <c r="AA53" s="10">
        <v>579.79300000000001</v>
      </c>
      <c r="AB53" s="10">
        <v>328.74299999999999</v>
      </c>
      <c r="AC53" s="10">
        <v>190.636</v>
      </c>
      <c r="AD53" s="10">
        <v>179.51</v>
      </c>
      <c r="AE53" s="111">
        <v>136.60499999999999</v>
      </c>
      <c r="AF53" s="10">
        <v>294.02300000000002</v>
      </c>
      <c r="AG53" s="10">
        <v>371.303</v>
      </c>
      <c r="AH53" s="10">
        <v>388.77800000000002</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3">
        <v>46174</v>
      </c>
      <c r="B54" s="271">
        <v>391.59</v>
      </c>
      <c r="C54" s="271">
        <v>391.59</v>
      </c>
      <c r="D54" s="285">
        <v>391.59</v>
      </c>
      <c r="E54" s="10">
        <v>599.95000000000005</v>
      </c>
      <c r="F54" s="10">
        <v>706.61699999999996</v>
      </c>
      <c r="G54" s="10">
        <v>877.56600000000003</v>
      </c>
      <c r="H54" s="10">
        <v>483.488</v>
      </c>
      <c r="I54" s="10">
        <v>772.15499999999997</v>
      </c>
      <c r="J54" s="10">
        <v>257.55700000000002</v>
      </c>
      <c r="K54" s="10">
        <v>166.733</v>
      </c>
      <c r="L54" s="10">
        <v>204.381</v>
      </c>
      <c r="M54" s="10">
        <v>273.15600000000001</v>
      </c>
      <c r="N54" s="10">
        <v>265.02300000000002</v>
      </c>
      <c r="O54" s="10">
        <v>477.58</v>
      </c>
      <c r="P54" s="10">
        <v>349.01799999999997</v>
      </c>
      <c r="Q54" s="10">
        <v>88.286000000000001</v>
      </c>
      <c r="R54" s="10">
        <v>344.05500000000001</v>
      </c>
      <c r="S54" s="10">
        <v>554.76400000000001</v>
      </c>
      <c r="T54" s="10">
        <v>291.38099999999997</v>
      </c>
      <c r="U54" s="10">
        <v>671.45799999999997</v>
      </c>
      <c r="V54" s="10">
        <v>229.339</v>
      </c>
      <c r="W54" s="10">
        <v>114.005</v>
      </c>
      <c r="X54" s="10">
        <v>514.32500000000005</v>
      </c>
      <c r="Y54" s="10">
        <v>367.55599999999998</v>
      </c>
      <c r="Z54" s="10">
        <v>440.38499999999999</v>
      </c>
      <c r="AA54" s="10">
        <v>884.64300000000003</v>
      </c>
      <c r="AB54" s="10">
        <v>519.05899999999997</v>
      </c>
      <c r="AC54" s="10">
        <v>371.10899999999998</v>
      </c>
      <c r="AD54" s="10">
        <v>413.11799999999999</v>
      </c>
      <c r="AE54" s="111">
        <v>211.55500000000001</v>
      </c>
      <c r="AF54" s="10">
        <v>572.18600000000004</v>
      </c>
      <c r="AG54" s="10">
        <v>1010.818</v>
      </c>
      <c r="AH54" s="10">
        <v>587.94000000000005</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3">
        <v>46204</v>
      </c>
      <c r="B55" s="271">
        <v>159.6</v>
      </c>
      <c r="C55" s="271">
        <v>159.6</v>
      </c>
      <c r="D55" s="285">
        <v>159.6</v>
      </c>
      <c r="E55" s="10">
        <v>606.37800000000004</v>
      </c>
      <c r="F55" s="10">
        <v>324.16199999999998</v>
      </c>
      <c r="G55" s="10">
        <v>357.91500000000002</v>
      </c>
      <c r="H55" s="10">
        <v>459.48500000000001</v>
      </c>
      <c r="I55" s="10">
        <v>421.43099999999998</v>
      </c>
      <c r="J55" s="10">
        <v>76.715000000000003</v>
      </c>
      <c r="K55" s="10">
        <v>43.442</v>
      </c>
      <c r="L55" s="10">
        <v>91.953999999999994</v>
      </c>
      <c r="M55" s="10">
        <v>109.023</v>
      </c>
      <c r="N55" s="10">
        <v>189.524</v>
      </c>
      <c r="O55" s="10">
        <v>320.19099999999997</v>
      </c>
      <c r="P55" s="10">
        <v>90.358999999999995</v>
      </c>
      <c r="Q55" s="10">
        <v>13.647</v>
      </c>
      <c r="R55" s="10">
        <v>242.29</v>
      </c>
      <c r="S55" s="10">
        <v>408.44499999999999</v>
      </c>
      <c r="T55" s="10">
        <v>229.154</v>
      </c>
      <c r="U55" s="10">
        <v>844.97199999999998</v>
      </c>
      <c r="V55" s="10">
        <v>85.21</v>
      </c>
      <c r="W55" s="10">
        <v>42.972999999999999</v>
      </c>
      <c r="X55" s="10">
        <v>311.27699999999999</v>
      </c>
      <c r="Y55" s="10">
        <v>164.32</v>
      </c>
      <c r="Z55" s="10">
        <v>132.85900000000001</v>
      </c>
      <c r="AA55" s="10">
        <v>425.77100000000002</v>
      </c>
      <c r="AB55" s="10">
        <v>225.46199999999999</v>
      </c>
      <c r="AC55" s="10">
        <v>268.84800000000001</v>
      </c>
      <c r="AD55" s="10">
        <v>192.839</v>
      </c>
      <c r="AE55" s="111">
        <v>84.399000000000001</v>
      </c>
      <c r="AF55" s="10">
        <v>558.38199999999995</v>
      </c>
      <c r="AG55" s="10">
        <v>601.79200000000003</v>
      </c>
      <c r="AH55" s="10">
        <v>309.08499999999998</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3">
        <v>46235</v>
      </c>
      <c r="B56" s="271">
        <v>65.319999999999993</v>
      </c>
      <c r="C56" s="271">
        <v>65.319999999999993</v>
      </c>
      <c r="D56" s="285">
        <v>65.319999999999993</v>
      </c>
      <c r="E56" s="10">
        <v>191.80699999999999</v>
      </c>
      <c r="F56" s="10">
        <v>103.42100000000001</v>
      </c>
      <c r="G56" s="10">
        <v>174.96700000000001</v>
      </c>
      <c r="H56" s="10">
        <v>151.79400000000001</v>
      </c>
      <c r="I56" s="10">
        <v>141.172</v>
      </c>
      <c r="J56" s="10">
        <v>43.805</v>
      </c>
      <c r="K56" s="10">
        <v>27.172000000000001</v>
      </c>
      <c r="L56" s="10">
        <v>38.524000000000001</v>
      </c>
      <c r="M56" s="10">
        <v>43.128</v>
      </c>
      <c r="N56" s="10">
        <v>74.48</v>
      </c>
      <c r="O56" s="10">
        <v>100.10899999999999</v>
      </c>
      <c r="P56" s="10">
        <v>51.628999999999998</v>
      </c>
      <c r="Q56" s="10">
        <v>32.671999999999997</v>
      </c>
      <c r="R56" s="10">
        <v>72.186000000000007</v>
      </c>
      <c r="S56" s="10">
        <v>127.199</v>
      </c>
      <c r="T56" s="10">
        <v>71.885999999999996</v>
      </c>
      <c r="U56" s="10">
        <v>225.79400000000001</v>
      </c>
      <c r="V56" s="10">
        <v>44.585000000000001</v>
      </c>
      <c r="W56" s="10">
        <v>27.521000000000001</v>
      </c>
      <c r="X56" s="10">
        <v>111.20399999999999</v>
      </c>
      <c r="Y56" s="10">
        <v>61.594000000000001</v>
      </c>
      <c r="Z56" s="10">
        <v>65.477999999999994</v>
      </c>
      <c r="AA56" s="10">
        <v>151.00299999999999</v>
      </c>
      <c r="AB56" s="10">
        <v>85.123999999999995</v>
      </c>
      <c r="AC56" s="10">
        <v>103.163</v>
      </c>
      <c r="AD56" s="10">
        <v>71.218000000000004</v>
      </c>
      <c r="AE56" s="111">
        <v>39.247</v>
      </c>
      <c r="AF56" s="10">
        <v>240.864</v>
      </c>
      <c r="AG56" s="10">
        <v>209.286</v>
      </c>
      <c r="AH56" s="10">
        <v>113.9</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3">
        <v>46266</v>
      </c>
      <c r="B57" s="271">
        <v>42.4</v>
      </c>
      <c r="C57" s="271">
        <v>42.4</v>
      </c>
      <c r="D57" s="285">
        <v>42.4</v>
      </c>
      <c r="E57" s="10">
        <v>78.251999999999995</v>
      </c>
      <c r="F57" s="10">
        <v>63.478999999999999</v>
      </c>
      <c r="G57" s="10">
        <v>110.117</v>
      </c>
      <c r="H57" s="10">
        <v>69.061999999999998</v>
      </c>
      <c r="I57" s="10">
        <v>97.894999999999996</v>
      </c>
      <c r="J57" s="10">
        <v>52.680999999999997</v>
      </c>
      <c r="K57" s="10">
        <v>23.382000000000001</v>
      </c>
      <c r="L57" s="10">
        <v>35.880000000000003</v>
      </c>
      <c r="M57" s="10">
        <v>39.643999999999998</v>
      </c>
      <c r="N57" s="10">
        <v>59.063000000000002</v>
      </c>
      <c r="O57" s="10">
        <v>55.98</v>
      </c>
      <c r="P57" s="10">
        <v>41.764000000000003</v>
      </c>
      <c r="Q57" s="10">
        <v>29.399000000000001</v>
      </c>
      <c r="R57" s="10">
        <v>57.017000000000003</v>
      </c>
      <c r="S57" s="10">
        <v>57.845999999999997</v>
      </c>
      <c r="T57" s="10">
        <v>45.875</v>
      </c>
      <c r="U57" s="10">
        <v>95.909000000000006</v>
      </c>
      <c r="V57" s="10">
        <v>34.189</v>
      </c>
      <c r="W57" s="10">
        <v>31.31</v>
      </c>
      <c r="X57" s="10">
        <v>77.992999999999995</v>
      </c>
      <c r="Y57" s="10">
        <v>42.353999999999999</v>
      </c>
      <c r="Z57" s="10">
        <v>64.608999999999995</v>
      </c>
      <c r="AA57" s="10">
        <v>102.17</v>
      </c>
      <c r="AB57" s="10">
        <v>52.838999999999999</v>
      </c>
      <c r="AC57" s="10">
        <v>71.433000000000007</v>
      </c>
      <c r="AD57" s="10">
        <v>49.942</v>
      </c>
      <c r="AE57" s="111">
        <v>26.83</v>
      </c>
      <c r="AF57" s="10">
        <v>121.42100000000001</v>
      </c>
      <c r="AG57" s="10">
        <v>114.678</v>
      </c>
      <c r="AH57" s="10">
        <v>80.783000000000001</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3">
        <v>46296</v>
      </c>
      <c r="B58" s="271">
        <v>44.94</v>
      </c>
      <c r="C58" s="271">
        <v>59.44</v>
      </c>
      <c r="D58" s="285">
        <v>51.66</v>
      </c>
      <c r="E58" s="10">
        <v>68.759</v>
      </c>
      <c r="F58" s="10">
        <v>61.719000000000001</v>
      </c>
      <c r="G58" s="10">
        <v>100.96</v>
      </c>
      <c r="H58" s="10">
        <v>69.956999999999994</v>
      </c>
      <c r="I58" s="10">
        <v>66.748999999999995</v>
      </c>
      <c r="J58" s="10">
        <v>52.49</v>
      </c>
      <c r="K58" s="10">
        <v>27.625</v>
      </c>
      <c r="L58" s="10">
        <v>40.613</v>
      </c>
      <c r="M58" s="10">
        <v>32.292999999999999</v>
      </c>
      <c r="N58" s="10">
        <v>60.094000000000001</v>
      </c>
      <c r="O58" s="10">
        <v>54.817999999999998</v>
      </c>
      <c r="P58" s="10">
        <v>64.382000000000005</v>
      </c>
      <c r="Q58" s="10">
        <v>58.454999999999998</v>
      </c>
      <c r="R58" s="10">
        <v>47.874000000000002</v>
      </c>
      <c r="S58" s="10">
        <v>60.396000000000001</v>
      </c>
      <c r="T58" s="10">
        <v>39.130000000000003</v>
      </c>
      <c r="U58" s="10">
        <v>86.557000000000002</v>
      </c>
      <c r="V58" s="10">
        <v>38.686</v>
      </c>
      <c r="W58" s="10">
        <v>54.268999999999998</v>
      </c>
      <c r="X58" s="10">
        <v>130.17599999999999</v>
      </c>
      <c r="Y58" s="10">
        <v>53.457000000000001</v>
      </c>
      <c r="Z58" s="10">
        <v>105.483</v>
      </c>
      <c r="AA58" s="10">
        <v>114.488</v>
      </c>
      <c r="AB58" s="10">
        <v>60.787999999999997</v>
      </c>
      <c r="AC58" s="10">
        <v>67.236999999999995</v>
      </c>
      <c r="AD58" s="10">
        <v>48.500999999999998</v>
      </c>
      <c r="AE58" s="111">
        <v>42.213999999999999</v>
      </c>
      <c r="AF58" s="10">
        <v>174.67599999999999</v>
      </c>
      <c r="AG58" s="10">
        <v>109.151</v>
      </c>
      <c r="AH58" s="10">
        <v>88.25</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3">
        <v>46327</v>
      </c>
      <c r="B59" s="271">
        <v>46.51</v>
      </c>
      <c r="C59" s="271">
        <v>51.53</v>
      </c>
      <c r="D59" s="285">
        <v>48.88</v>
      </c>
      <c r="E59" s="10">
        <v>65.42</v>
      </c>
      <c r="F59" s="10">
        <v>67.748999999999995</v>
      </c>
      <c r="G59" s="10">
        <v>74.597999999999999</v>
      </c>
      <c r="H59" s="10">
        <v>62.804000000000002</v>
      </c>
      <c r="I59" s="10">
        <v>62.912999999999997</v>
      </c>
      <c r="J59" s="10">
        <v>46.988</v>
      </c>
      <c r="K59" s="10">
        <v>40.851999999999997</v>
      </c>
      <c r="L59" s="10">
        <v>37.189</v>
      </c>
      <c r="M59" s="10">
        <v>37.447000000000003</v>
      </c>
      <c r="N59" s="10">
        <v>78.995000000000005</v>
      </c>
      <c r="O59" s="10">
        <v>54.594999999999999</v>
      </c>
      <c r="P59" s="10">
        <v>54.168999999999997</v>
      </c>
      <c r="Q59" s="10">
        <v>47.868000000000002</v>
      </c>
      <c r="R59" s="10">
        <v>52.726999999999997</v>
      </c>
      <c r="S59" s="10">
        <v>61.945999999999998</v>
      </c>
      <c r="T59" s="10">
        <v>45.792999999999999</v>
      </c>
      <c r="U59" s="10">
        <v>77.028000000000006</v>
      </c>
      <c r="V59" s="10">
        <v>52.31</v>
      </c>
      <c r="W59" s="10">
        <v>41.58</v>
      </c>
      <c r="X59" s="10">
        <v>73.747</v>
      </c>
      <c r="Y59" s="10">
        <v>48.94</v>
      </c>
      <c r="Z59" s="10">
        <v>101.88800000000001</v>
      </c>
      <c r="AA59" s="10">
        <v>93.299000000000007</v>
      </c>
      <c r="AB59" s="10">
        <v>62.262</v>
      </c>
      <c r="AC59" s="10">
        <v>58.972999999999999</v>
      </c>
      <c r="AD59" s="10">
        <v>53.463999999999999</v>
      </c>
      <c r="AE59" s="111">
        <v>50.64</v>
      </c>
      <c r="AF59" s="10">
        <v>88.344999999999999</v>
      </c>
      <c r="AG59" s="10">
        <v>91.59</v>
      </c>
      <c r="AH59" s="10">
        <v>65.697999999999993</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3">
        <v>46357</v>
      </c>
      <c r="B60" s="271">
        <v>32.75</v>
      </c>
      <c r="C60" s="271">
        <v>32.75</v>
      </c>
      <c r="D60" s="285">
        <v>32.75</v>
      </c>
      <c r="E60" s="10">
        <v>65.025999999999996</v>
      </c>
      <c r="F60" s="10">
        <v>64.070999999999998</v>
      </c>
      <c r="G60" s="10">
        <v>61.996000000000002</v>
      </c>
      <c r="H60" s="10">
        <v>56.241</v>
      </c>
      <c r="I60" s="10">
        <v>56.603000000000002</v>
      </c>
      <c r="J60" s="10">
        <v>37.893999999999998</v>
      </c>
      <c r="K60" s="10">
        <v>32.878999999999998</v>
      </c>
      <c r="L60" s="10">
        <v>30.762</v>
      </c>
      <c r="M60" s="10">
        <v>32.448</v>
      </c>
      <c r="N60" s="10">
        <v>47.406999999999996</v>
      </c>
      <c r="O60" s="10">
        <v>49.100999999999999</v>
      </c>
      <c r="P60" s="10">
        <v>46.131999999999998</v>
      </c>
      <c r="Q60" s="10">
        <v>34.228999999999999</v>
      </c>
      <c r="R60" s="10">
        <v>43.664999999999999</v>
      </c>
      <c r="S60" s="10">
        <v>50.591999999999999</v>
      </c>
      <c r="T60" s="10">
        <v>40.009</v>
      </c>
      <c r="U60" s="10">
        <v>65.950999999999993</v>
      </c>
      <c r="V60" s="10">
        <v>42.58</v>
      </c>
      <c r="W60" s="10">
        <v>31.977</v>
      </c>
      <c r="X60" s="10">
        <v>57.430999999999997</v>
      </c>
      <c r="Y60" s="10">
        <v>42.185000000000002</v>
      </c>
      <c r="Z60" s="10">
        <v>63.93</v>
      </c>
      <c r="AA60" s="10">
        <v>85.165999999999997</v>
      </c>
      <c r="AB60" s="10">
        <v>51.771999999999998</v>
      </c>
      <c r="AC60" s="10">
        <v>51.264000000000003</v>
      </c>
      <c r="AD60" s="10">
        <v>50.759</v>
      </c>
      <c r="AE60" s="111">
        <v>44.003999999999998</v>
      </c>
      <c r="AF60" s="10">
        <v>69.887</v>
      </c>
      <c r="AG60" s="10">
        <v>73.010000000000005</v>
      </c>
      <c r="AH60" s="10">
        <v>55.9</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3">
        <v>46388</v>
      </c>
      <c r="B61" s="271">
        <v>40.270000000000003</v>
      </c>
      <c r="C61" s="271">
        <v>40.270000000000003</v>
      </c>
      <c r="D61" s="285">
        <v>40.270000000000003</v>
      </c>
      <c r="E61" s="10">
        <v>54.886000000000003</v>
      </c>
      <c r="F61" s="10">
        <v>78.242999999999995</v>
      </c>
      <c r="G61" s="10">
        <v>54.718000000000004</v>
      </c>
      <c r="H61" s="10">
        <v>49.593000000000004</v>
      </c>
      <c r="I61" s="10">
        <v>51.27</v>
      </c>
      <c r="J61" s="10">
        <v>33.655000000000001</v>
      </c>
      <c r="K61" s="10">
        <v>27.934999999999999</v>
      </c>
      <c r="L61" s="10">
        <v>27.623000000000001</v>
      </c>
      <c r="M61" s="10">
        <v>29.475999999999999</v>
      </c>
      <c r="N61" s="10">
        <v>41.847000000000001</v>
      </c>
      <c r="O61" s="10">
        <v>49.798999999999999</v>
      </c>
      <c r="P61" s="10">
        <v>43.04</v>
      </c>
      <c r="Q61" s="10">
        <v>28.73</v>
      </c>
      <c r="R61" s="10">
        <v>40.423999999999999</v>
      </c>
      <c r="S61" s="10">
        <v>44.393000000000001</v>
      </c>
      <c r="T61" s="10">
        <v>36.828000000000003</v>
      </c>
      <c r="U61" s="10">
        <v>61.174999999999997</v>
      </c>
      <c r="V61" s="10">
        <v>35.655999999999999</v>
      </c>
      <c r="W61" s="10">
        <v>28.843</v>
      </c>
      <c r="X61" s="10">
        <v>53.441000000000003</v>
      </c>
      <c r="Y61" s="10">
        <v>35.942999999999998</v>
      </c>
      <c r="Z61" s="10">
        <v>53.651000000000003</v>
      </c>
      <c r="AA61" s="10">
        <v>74.146000000000001</v>
      </c>
      <c r="AB61" s="10">
        <v>44.616999999999997</v>
      </c>
      <c r="AC61" s="10">
        <v>45.892000000000003</v>
      </c>
      <c r="AD61" s="10">
        <v>55.335999999999999</v>
      </c>
      <c r="AE61" s="111">
        <v>39.454999999999998</v>
      </c>
      <c r="AF61" s="10">
        <v>64.120999999999995</v>
      </c>
      <c r="AG61" s="10">
        <v>64.373000000000005</v>
      </c>
      <c r="AH61" s="10">
        <v>49.851999999999997</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3">
        <v>46419</v>
      </c>
      <c r="B62" s="271">
        <v>41.48</v>
      </c>
      <c r="C62" s="271">
        <v>41.48</v>
      </c>
      <c r="D62" s="285">
        <v>41.48</v>
      </c>
      <c r="E62" s="10">
        <v>65.950999999999993</v>
      </c>
      <c r="F62" s="10">
        <v>60.268999999999998</v>
      </c>
      <c r="G62" s="10">
        <v>50.795999999999999</v>
      </c>
      <c r="H62" s="10">
        <v>49.131</v>
      </c>
      <c r="I62" s="10">
        <v>55.343000000000004</v>
      </c>
      <c r="J62" s="10">
        <v>33.587000000000003</v>
      </c>
      <c r="K62" s="10">
        <v>28.585999999999999</v>
      </c>
      <c r="L62" s="10">
        <v>39.957999999999998</v>
      </c>
      <c r="M62" s="10">
        <v>31.366</v>
      </c>
      <c r="N62" s="10">
        <v>41.082999999999998</v>
      </c>
      <c r="O62" s="10">
        <v>46.307000000000002</v>
      </c>
      <c r="P62" s="10">
        <v>46.081000000000003</v>
      </c>
      <c r="Q62" s="10">
        <v>28.454999999999998</v>
      </c>
      <c r="R62" s="10">
        <v>40.652999999999999</v>
      </c>
      <c r="S62" s="10">
        <v>41.774000000000001</v>
      </c>
      <c r="T62" s="10">
        <v>37.715000000000003</v>
      </c>
      <c r="U62" s="10">
        <v>58.1</v>
      </c>
      <c r="V62" s="10">
        <v>35.604999999999997</v>
      </c>
      <c r="W62" s="10">
        <v>39.073999999999998</v>
      </c>
      <c r="X62" s="10">
        <v>63.06</v>
      </c>
      <c r="Y62" s="10">
        <v>49.281999999999996</v>
      </c>
      <c r="Z62" s="10">
        <v>93.840999999999994</v>
      </c>
      <c r="AA62" s="10">
        <v>72.076999999999998</v>
      </c>
      <c r="AB62" s="10">
        <v>43.661999999999999</v>
      </c>
      <c r="AC62" s="10">
        <v>44.350999999999999</v>
      </c>
      <c r="AD62" s="10">
        <v>49.11</v>
      </c>
      <c r="AE62" s="111">
        <v>42.896999999999998</v>
      </c>
      <c r="AF62" s="10">
        <v>61.515000000000001</v>
      </c>
      <c r="AG62" s="10">
        <v>58.756</v>
      </c>
      <c r="AH62" s="10">
        <v>47.137999999999998</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3">
        <v>46447</v>
      </c>
      <c r="B63" s="271">
        <v>86.5</v>
      </c>
      <c r="C63" s="271">
        <v>86.5</v>
      </c>
      <c r="D63" s="285">
        <v>86.5</v>
      </c>
      <c r="E63" s="10">
        <v>100.95399999999999</v>
      </c>
      <c r="F63" s="10">
        <v>117.34</v>
      </c>
      <c r="G63" s="10">
        <v>98.527000000000001</v>
      </c>
      <c r="H63" s="10">
        <v>88.88</v>
      </c>
      <c r="I63" s="10">
        <v>81</v>
      </c>
      <c r="J63" s="10">
        <v>69.524000000000001</v>
      </c>
      <c r="K63" s="10">
        <v>53.363999999999997</v>
      </c>
      <c r="L63" s="10">
        <v>65.838999999999999</v>
      </c>
      <c r="M63" s="10">
        <v>95.519000000000005</v>
      </c>
      <c r="N63" s="10">
        <v>88.328999999999994</v>
      </c>
      <c r="O63" s="10">
        <v>73.84</v>
      </c>
      <c r="P63" s="10">
        <v>103.425</v>
      </c>
      <c r="Q63" s="10">
        <v>50.280999999999999</v>
      </c>
      <c r="R63" s="10">
        <v>81.016000000000005</v>
      </c>
      <c r="S63" s="10">
        <v>67.141000000000005</v>
      </c>
      <c r="T63" s="10">
        <v>65.397999999999996</v>
      </c>
      <c r="U63" s="10">
        <v>112.604</v>
      </c>
      <c r="V63" s="10">
        <v>68.930999999999997</v>
      </c>
      <c r="W63" s="10">
        <v>70.652000000000001</v>
      </c>
      <c r="X63" s="10">
        <v>106.858</v>
      </c>
      <c r="Y63" s="10">
        <v>93.786000000000001</v>
      </c>
      <c r="Z63" s="10">
        <v>341.733</v>
      </c>
      <c r="AA63" s="10">
        <v>96.435000000000002</v>
      </c>
      <c r="AB63" s="10">
        <v>78.474999999999994</v>
      </c>
      <c r="AC63" s="10">
        <v>101.89</v>
      </c>
      <c r="AD63" s="10">
        <v>81.617000000000004</v>
      </c>
      <c r="AE63" s="111">
        <v>83.042000000000002</v>
      </c>
      <c r="AF63" s="10">
        <v>116.595</v>
      </c>
      <c r="AG63" s="10">
        <v>84.093999999999994</v>
      </c>
      <c r="AH63" s="10">
        <v>75.635999999999996</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3">
        <v>46478</v>
      </c>
      <c r="B64" s="271">
        <v>112.76</v>
      </c>
      <c r="C64" s="271">
        <v>112.76</v>
      </c>
      <c r="D64" s="276">
        <v>112.76</v>
      </c>
      <c r="E64" s="10">
        <v>159.13200000000001</v>
      </c>
      <c r="F64" s="10">
        <v>142.179</v>
      </c>
      <c r="G64" s="10">
        <v>165.249</v>
      </c>
      <c r="H64" s="10">
        <v>109.498</v>
      </c>
      <c r="I64" s="10">
        <v>119.813</v>
      </c>
      <c r="J64" s="10">
        <v>105.547</v>
      </c>
      <c r="K64" s="10">
        <v>86.031000000000006</v>
      </c>
      <c r="L64" s="10">
        <v>92.698999999999998</v>
      </c>
      <c r="M64" s="10">
        <v>154.16300000000001</v>
      </c>
      <c r="N64" s="10">
        <v>127.86</v>
      </c>
      <c r="O64" s="10">
        <v>138.089</v>
      </c>
      <c r="P64" s="10">
        <v>103.842</v>
      </c>
      <c r="Q64" s="10">
        <v>55.715000000000003</v>
      </c>
      <c r="R64" s="10">
        <v>123.08799999999999</v>
      </c>
      <c r="S64" s="10">
        <v>87.182000000000002</v>
      </c>
      <c r="T64" s="10">
        <v>199.001</v>
      </c>
      <c r="U64" s="10">
        <v>197.87200000000001</v>
      </c>
      <c r="V64" s="10">
        <v>73.772999999999996</v>
      </c>
      <c r="W64" s="10">
        <v>93.296000000000006</v>
      </c>
      <c r="X64" s="10">
        <v>110.958</v>
      </c>
      <c r="Y64" s="10">
        <v>147.18299999999999</v>
      </c>
      <c r="Z64" s="10">
        <v>546.02499999999998</v>
      </c>
      <c r="AA64" s="10">
        <v>122.185</v>
      </c>
      <c r="AB64" s="10">
        <v>275.33499999999998</v>
      </c>
      <c r="AC64" s="10">
        <v>132.07900000000001</v>
      </c>
      <c r="AD64" s="10">
        <v>90.823999999999998</v>
      </c>
      <c r="AE64" s="111">
        <v>96.608000000000004</v>
      </c>
      <c r="AF64" s="10">
        <v>166.64699999999999</v>
      </c>
      <c r="AG64" s="10">
        <v>154.47200000000001</v>
      </c>
      <c r="AH64" s="10">
        <v>154.47200000000001</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3">
        <v>46508</v>
      </c>
      <c r="B65" s="271">
        <v>244.27</v>
      </c>
      <c r="C65" s="271">
        <v>244.27</v>
      </c>
      <c r="D65" s="276">
        <v>244.27</v>
      </c>
      <c r="E65" s="10">
        <v>251.34299999999999</v>
      </c>
      <c r="F65" s="10">
        <v>481.404</v>
      </c>
      <c r="G65" s="10">
        <v>262.16699999999997</v>
      </c>
      <c r="H65" s="10">
        <v>344.37099999999998</v>
      </c>
      <c r="I65" s="10">
        <v>208.70400000000001</v>
      </c>
      <c r="J65" s="10">
        <v>178.1</v>
      </c>
      <c r="K65" s="10">
        <v>62.988999999999997</v>
      </c>
      <c r="L65" s="10">
        <v>79.236000000000004</v>
      </c>
      <c r="M65" s="10">
        <v>134.66800000000001</v>
      </c>
      <c r="N65" s="10">
        <v>272.43</v>
      </c>
      <c r="O65" s="10">
        <v>296.40199999999999</v>
      </c>
      <c r="P65" s="10">
        <v>219.42500000000001</v>
      </c>
      <c r="Q65" s="10">
        <v>139.726</v>
      </c>
      <c r="R65" s="10">
        <v>199.40899999999999</v>
      </c>
      <c r="S65" s="10">
        <v>66.332999999999998</v>
      </c>
      <c r="T65" s="10">
        <v>336.00200000000001</v>
      </c>
      <c r="U65" s="10">
        <v>240.21700000000001</v>
      </c>
      <c r="V65" s="10">
        <v>101.422</v>
      </c>
      <c r="W65" s="10">
        <v>201.97</v>
      </c>
      <c r="X65" s="10">
        <v>237.08799999999999</v>
      </c>
      <c r="Y65" s="10">
        <v>402.142</v>
      </c>
      <c r="Z65" s="10">
        <v>579.79300000000001</v>
      </c>
      <c r="AA65" s="10">
        <v>328.74299999999999</v>
      </c>
      <c r="AB65" s="10">
        <v>190.636</v>
      </c>
      <c r="AC65" s="10">
        <v>179.51</v>
      </c>
      <c r="AD65" s="10">
        <v>136.60499999999999</v>
      </c>
      <c r="AE65" s="111">
        <v>294.02300000000002</v>
      </c>
      <c r="AF65" s="10">
        <v>371.303</v>
      </c>
      <c r="AG65" s="10">
        <v>388.77800000000002</v>
      </c>
      <c r="AH65" s="10">
        <v>388.77800000000002</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3">
        <v>46539</v>
      </c>
      <c r="B66" s="271">
        <v>391.59</v>
      </c>
      <c r="C66" s="271">
        <v>391.59</v>
      </c>
      <c r="D66" s="276">
        <v>391.59</v>
      </c>
      <c r="E66" s="10">
        <v>706.61699999999996</v>
      </c>
      <c r="F66" s="10">
        <v>877.56600000000003</v>
      </c>
      <c r="G66" s="10">
        <v>483.488</v>
      </c>
      <c r="H66" s="10">
        <v>772.15499999999997</v>
      </c>
      <c r="I66" s="10">
        <v>257.55700000000002</v>
      </c>
      <c r="J66" s="10">
        <v>166.733</v>
      </c>
      <c r="K66" s="10">
        <v>204.381</v>
      </c>
      <c r="L66" s="10">
        <v>273.15600000000001</v>
      </c>
      <c r="M66" s="10">
        <v>265.02300000000002</v>
      </c>
      <c r="N66" s="10">
        <v>477.58</v>
      </c>
      <c r="O66" s="10">
        <v>349.01799999999997</v>
      </c>
      <c r="P66" s="10">
        <v>88.286000000000001</v>
      </c>
      <c r="Q66" s="10">
        <v>344.05500000000001</v>
      </c>
      <c r="R66" s="10">
        <v>554.76400000000001</v>
      </c>
      <c r="S66" s="10">
        <v>291.38099999999997</v>
      </c>
      <c r="T66" s="10">
        <v>671.45799999999997</v>
      </c>
      <c r="U66" s="10">
        <v>229.339</v>
      </c>
      <c r="V66" s="10">
        <v>114.005</v>
      </c>
      <c r="W66" s="10">
        <v>514.32500000000005</v>
      </c>
      <c r="X66" s="10">
        <v>367.55599999999998</v>
      </c>
      <c r="Y66" s="10">
        <v>440.38499999999999</v>
      </c>
      <c r="Z66" s="10">
        <v>884.64300000000003</v>
      </c>
      <c r="AA66" s="10">
        <v>519.05899999999997</v>
      </c>
      <c r="AB66" s="10">
        <v>371.10899999999998</v>
      </c>
      <c r="AC66" s="10">
        <v>413.11799999999999</v>
      </c>
      <c r="AD66" s="10">
        <v>211.55500000000001</v>
      </c>
      <c r="AE66" s="111">
        <v>572.18600000000004</v>
      </c>
      <c r="AF66" s="10">
        <v>1010.818</v>
      </c>
      <c r="AG66" s="10">
        <v>587.94000000000005</v>
      </c>
      <c r="AH66" s="10">
        <v>587.94000000000005</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3">
        <v>46569</v>
      </c>
      <c r="B67" s="271">
        <v>159.6</v>
      </c>
      <c r="C67" s="271">
        <v>159.6</v>
      </c>
      <c r="D67" s="276">
        <v>159.6</v>
      </c>
      <c r="E67" s="10">
        <v>324.16199999999998</v>
      </c>
      <c r="F67" s="10">
        <v>357.91500000000002</v>
      </c>
      <c r="G67" s="10">
        <v>459.48500000000001</v>
      </c>
      <c r="H67" s="10">
        <v>421.43099999999998</v>
      </c>
      <c r="I67" s="10">
        <v>76.715000000000003</v>
      </c>
      <c r="J67" s="10">
        <v>43.442</v>
      </c>
      <c r="K67" s="10">
        <v>91.953999999999994</v>
      </c>
      <c r="L67" s="10">
        <v>109.023</v>
      </c>
      <c r="M67" s="10">
        <v>189.524</v>
      </c>
      <c r="N67" s="10">
        <v>320.19099999999997</v>
      </c>
      <c r="O67" s="10">
        <v>90.358999999999995</v>
      </c>
      <c r="P67" s="10">
        <v>13.647</v>
      </c>
      <c r="Q67" s="10">
        <v>242.29</v>
      </c>
      <c r="R67" s="10">
        <v>408.44499999999999</v>
      </c>
      <c r="S67" s="10">
        <v>229.154</v>
      </c>
      <c r="T67" s="10">
        <v>844.97199999999998</v>
      </c>
      <c r="U67" s="10">
        <v>85.21</v>
      </c>
      <c r="V67" s="10">
        <v>42.972999999999999</v>
      </c>
      <c r="W67" s="10">
        <v>311.27699999999999</v>
      </c>
      <c r="X67" s="10">
        <v>164.32</v>
      </c>
      <c r="Y67" s="10">
        <v>132.85900000000001</v>
      </c>
      <c r="Z67" s="10">
        <v>425.77100000000002</v>
      </c>
      <c r="AA67" s="10">
        <v>225.46199999999999</v>
      </c>
      <c r="AB67" s="10">
        <v>268.84800000000001</v>
      </c>
      <c r="AC67" s="10">
        <v>192.839</v>
      </c>
      <c r="AD67" s="10">
        <v>84.399000000000001</v>
      </c>
      <c r="AE67" s="111">
        <v>558.38199999999995</v>
      </c>
      <c r="AF67" s="10">
        <v>601.79200000000003</v>
      </c>
      <c r="AG67" s="10">
        <v>309.08499999999998</v>
      </c>
      <c r="AH67" s="10">
        <v>309.08499999999998</v>
      </c>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3">
        <v>46600</v>
      </c>
      <c r="B68" s="271">
        <v>65.319999999999993</v>
      </c>
      <c r="C68" s="271">
        <v>65.319999999999993</v>
      </c>
      <c r="D68" s="276">
        <v>65.319999999999993</v>
      </c>
      <c r="E68" s="10">
        <v>103.42100000000001</v>
      </c>
      <c r="F68" s="10">
        <v>174.96700000000001</v>
      </c>
      <c r="G68" s="10">
        <v>151.79400000000001</v>
      </c>
      <c r="H68" s="10">
        <v>141.172</v>
      </c>
      <c r="I68" s="10">
        <v>43.805</v>
      </c>
      <c r="J68" s="10">
        <v>27.172000000000001</v>
      </c>
      <c r="K68" s="10">
        <v>38.524000000000001</v>
      </c>
      <c r="L68" s="10">
        <v>43.128</v>
      </c>
      <c r="M68" s="10">
        <v>74.48</v>
      </c>
      <c r="N68" s="10">
        <v>100.10899999999999</v>
      </c>
      <c r="O68" s="10">
        <v>51.628999999999998</v>
      </c>
      <c r="P68" s="10">
        <v>32.671999999999997</v>
      </c>
      <c r="Q68" s="10">
        <v>72.186000000000007</v>
      </c>
      <c r="R68" s="10">
        <v>127.199</v>
      </c>
      <c r="S68" s="10">
        <v>71.885999999999996</v>
      </c>
      <c r="T68" s="10">
        <v>225.79400000000001</v>
      </c>
      <c r="U68" s="10">
        <v>44.585000000000001</v>
      </c>
      <c r="V68" s="10">
        <v>27.521000000000001</v>
      </c>
      <c r="W68" s="10">
        <v>111.20399999999999</v>
      </c>
      <c r="X68" s="10">
        <v>61.594000000000001</v>
      </c>
      <c r="Y68" s="10">
        <v>65.477999999999994</v>
      </c>
      <c r="Z68" s="10">
        <v>151.00299999999999</v>
      </c>
      <c r="AA68" s="10">
        <v>85.123999999999995</v>
      </c>
      <c r="AB68" s="10">
        <v>103.163</v>
      </c>
      <c r="AC68" s="10">
        <v>71.218000000000004</v>
      </c>
      <c r="AD68" s="10">
        <v>39.247</v>
      </c>
      <c r="AE68" s="111">
        <v>240.864</v>
      </c>
      <c r="AF68" s="10">
        <v>209.286</v>
      </c>
      <c r="AG68" s="10">
        <v>113.9</v>
      </c>
      <c r="AH68" s="10">
        <v>113.9</v>
      </c>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3">
        <v>46631</v>
      </c>
      <c r="B69" s="271">
        <v>42.4</v>
      </c>
      <c r="C69" s="271">
        <v>42.4</v>
      </c>
      <c r="D69" s="276">
        <v>42.4</v>
      </c>
      <c r="E69" s="10">
        <v>63.478999999999999</v>
      </c>
      <c r="F69" s="10">
        <v>110.117</v>
      </c>
      <c r="G69" s="10">
        <v>69.061999999999998</v>
      </c>
      <c r="H69" s="10">
        <v>97.894999999999996</v>
      </c>
      <c r="I69" s="10">
        <v>52.680999999999997</v>
      </c>
      <c r="J69" s="10">
        <v>23.382000000000001</v>
      </c>
      <c r="K69" s="10">
        <v>35.880000000000003</v>
      </c>
      <c r="L69" s="10">
        <v>39.643999999999998</v>
      </c>
      <c r="M69" s="10">
        <v>59.063000000000002</v>
      </c>
      <c r="N69" s="10">
        <v>55.98</v>
      </c>
      <c r="O69" s="10">
        <v>41.764000000000003</v>
      </c>
      <c r="P69" s="10">
        <v>29.399000000000001</v>
      </c>
      <c r="Q69" s="10">
        <v>57.017000000000003</v>
      </c>
      <c r="R69" s="10">
        <v>57.845999999999997</v>
      </c>
      <c r="S69" s="10">
        <v>45.875</v>
      </c>
      <c r="T69" s="10">
        <v>95.909000000000006</v>
      </c>
      <c r="U69" s="10">
        <v>34.189</v>
      </c>
      <c r="V69" s="10">
        <v>31.31</v>
      </c>
      <c r="W69" s="10">
        <v>77.992999999999995</v>
      </c>
      <c r="X69" s="10">
        <v>42.353999999999999</v>
      </c>
      <c r="Y69" s="10">
        <v>64.608999999999995</v>
      </c>
      <c r="Z69" s="10">
        <v>102.17</v>
      </c>
      <c r="AA69" s="10">
        <v>52.838999999999999</v>
      </c>
      <c r="AB69" s="10">
        <v>71.433000000000007</v>
      </c>
      <c r="AC69" s="10">
        <v>49.942</v>
      </c>
      <c r="AD69" s="10">
        <v>26.83</v>
      </c>
      <c r="AE69" s="111">
        <v>121.42100000000001</v>
      </c>
      <c r="AF69" s="10">
        <v>114.678</v>
      </c>
      <c r="AG69" s="10">
        <v>80.783000000000001</v>
      </c>
      <c r="AH69" s="10">
        <v>80.783000000000001</v>
      </c>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3"/>
      <c r="B70" s="271"/>
      <c r="C70" s="271"/>
      <c r="D70" s="276"/>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11"/>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3"/>
      <c r="B71" s="271"/>
      <c r="C71" s="271"/>
      <c r="D71" s="276"/>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11"/>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3"/>
      <c r="B72" s="27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3"/>
      <c r="B73" s="27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3"/>
      <c r="B74" s="27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3"/>
      <c r="B75" s="27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3"/>
      <c r="B76" s="27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3"/>
      <c r="B77" s="27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3"/>
      <c r="B78" s="27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3"/>
      <c r="B79" s="27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3"/>
      <c r="B80" s="27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3"/>
      <c r="B81" s="271"/>
      <c r="C81" s="271"/>
      <c r="D81" s="276"/>
    </row>
    <row r="82" spans="1:4" ht="12.75" customHeight="1" x14ac:dyDescent="0.25">
      <c r="A82" s="143"/>
      <c r="B82" s="271"/>
      <c r="C82" s="271"/>
      <c r="D82" s="276"/>
    </row>
    <row r="83" spans="1:4" ht="12.75" customHeight="1" x14ac:dyDescent="0.25">
      <c r="A83" s="143"/>
      <c r="B83" s="271"/>
      <c r="C83" s="271"/>
      <c r="D83" s="276"/>
    </row>
    <row r="84" spans="1:4" ht="12.75" customHeight="1" x14ac:dyDescent="0.25">
      <c r="A84" s="143"/>
      <c r="B84" s="271"/>
      <c r="C84" s="271"/>
      <c r="D84" s="276"/>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4"/>
  <sheetViews>
    <sheetView workbookViewId="0">
      <selection activeCell="D4" sqref="D4"/>
    </sheetView>
  </sheetViews>
  <sheetFormatPr defaultColWidth="18.7109375" defaultRowHeight="12.75" customHeight="1" x14ac:dyDescent="0.25"/>
  <cols>
    <col min="1" max="4" width="7.5703125" style="162" customWidth="1"/>
    <col min="5" max="30" width="8" style="2" customWidth="1"/>
    <col min="31" max="31" width="8.140625" style="2" customWidth="1"/>
    <col min="32" max="54" width="8.85546875" style="2" customWidth="1"/>
    <col min="55" max="16384" width="18.7109375" style="2"/>
  </cols>
  <sheetData>
    <row r="1" spans="1:51" s="167" customFormat="1" ht="15" x14ac:dyDescent="0.25">
      <c r="A1" s="24" t="s">
        <v>44</v>
      </c>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162"/>
      <c r="AJ1" s="162"/>
      <c r="AK1" s="162"/>
      <c r="AL1" s="162"/>
      <c r="AM1" s="162"/>
    </row>
    <row r="2" spans="1:51" s="162" customFormat="1" ht="15" x14ac:dyDescent="0.25">
      <c r="A2" s="24"/>
      <c r="B2" s="154" t="s">
        <v>45</v>
      </c>
      <c r="C2" s="154" t="s">
        <v>46</v>
      </c>
      <c r="D2" s="154" t="s">
        <v>47</v>
      </c>
      <c r="E2" s="154">
        <v>1991</v>
      </c>
      <c r="F2" s="154">
        <v>1992</v>
      </c>
      <c r="G2" s="154">
        <v>1993</v>
      </c>
      <c r="H2" s="154">
        <v>1994</v>
      </c>
      <c r="I2" s="154">
        <v>1995</v>
      </c>
      <c r="J2" s="154">
        <v>1996</v>
      </c>
      <c r="K2" s="154">
        <v>1997</v>
      </c>
      <c r="L2" s="154">
        <v>1998</v>
      </c>
      <c r="M2" s="154">
        <v>1999</v>
      </c>
      <c r="N2" s="154">
        <v>2000</v>
      </c>
      <c r="O2" s="154">
        <v>2001</v>
      </c>
      <c r="P2" s="154">
        <v>2002</v>
      </c>
      <c r="Q2" s="154">
        <v>2003</v>
      </c>
      <c r="R2" s="154">
        <v>2004</v>
      </c>
      <c r="S2" s="154">
        <v>2005</v>
      </c>
      <c r="T2" s="154">
        <v>2006</v>
      </c>
      <c r="U2" s="154">
        <v>2007</v>
      </c>
      <c r="V2" s="154">
        <v>2008</v>
      </c>
      <c r="W2" s="154">
        <v>2009</v>
      </c>
      <c r="X2" s="154">
        <v>2010</v>
      </c>
      <c r="Y2" s="154">
        <v>2011</v>
      </c>
      <c r="Z2" s="154">
        <v>2012</v>
      </c>
      <c r="AA2" s="154">
        <v>2013</v>
      </c>
      <c r="AB2" s="154">
        <v>2014</v>
      </c>
      <c r="AC2" s="154">
        <v>2015</v>
      </c>
      <c r="AD2" s="154">
        <v>2016</v>
      </c>
      <c r="AE2" s="154">
        <v>2017</v>
      </c>
      <c r="AF2" s="154">
        <v>2018</v>
      </c>
      <c r="AG2" s="154">
        <v>2019</v>
      </c>
      <c r="AH2" s="154">
        <v>2020</v>
      </c>
    </row>
    <row r="3" spans="1:51" s="162" customFormat="1" ht="15" x14ac:dyDescent="0.25">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row>
    <row r="4" spans="1:51" ht="15" x14ac:dyDescent="0.25">
      <c r="A4" s="144">
        <v>44652</v>
      </c>
      <c r="B4" s="277">
        <v>54.9</v>
      </c>
      <c r="C4" s="278">
        <v>93.45</v>
      </c>
      <c r="D4" s="283">
        <v>66</v>
      </c>
      <c r="E4" s="11">
        <v>57.052999999999997</v>
      </c>
      <c r="F4" s="11">
        <v>95.317999999999998</v>
      </c>
      <c r="G4" s="11">
        <v>52.012</v>
      </c>
      <c r="H4" s="176">
        <v>81.364999999999995</v>
      </c>
      <c r="I4" s="176">
        <v>49.774999999999999</v>
      </c>
      <c r="J4" s="176">
        <v>69.323999999999998</v>
      </c>
      <c r="K4" s="176">
        <v>54.722999999999999</v>
      </c>
      <c r="L4" s="176">
        <v>50.908000000000001</v>
      </c>
      <c r="M4" s="176">
        <v>53.572000000000003</v>
      </c>
      <c r="N4" s="176">
        <v>84.98</v>
      </c>
      <c r="O4" s="176">
        <v>80.123000000000005</v>
      </c>
      <c r="P4" s="176">
        <v>81.111000000000004</v>
      </c>
      <c r="Q4" s="176">
        <v>64.929000000000002</v>
      </c>
      <c r="R4" s="176">
        <v>92.465000000000003</v>
      </c>
      <c r="S4" s="176">
        <v>67.988</v>
      </c>
      <c r="T4" s="176">
        <v>84.787000000000006</v>
      </c>
      <c r="U4" s="176">
        <v>72.515000000000001</v>
      </c>
      <c r="V4" s="176">
        <v>44.524999999999999</v>
      </c>
      <c r="W4" s="176">
        <v>58.853000000000002</v>
      </c>
      <c r="X4" s="176">
        <v>66.058000000000007</v>
      </c>
      <c r="Y4" s="176">
        <v>62.643999999999998</v>
      </c>
      <c r="Z4" s="176">
        <v>99.135000000000005</v>
      </c>
      <c r="AA4" s="176">
        <v>55.953000000000003</v>
      </c>
      <c r="AB4" s="176">
        <v>58.595999999999997</v>
      </c>
      <c r="AC4" s="176">
        <v>60.152000000000001</v>
      </c>
      <c r="AD4" s="176">
        <v>67.09</v>
      </c>
      <c r="AE4" s="176">
        <v>73.045000000000002</v>
      </c>
      <c r="AF4" s="176">
        <v>71.587999999999994</v>
      </c>
      <c r="AG4" s="176">
        <v>65.941999999999993</v>
      </c>
      <c r="AH4" s="176">
        <v>56.893000000000001</v>
      </c>
      <c r="AI4" s="130"/>
      <c r="AJ4" s="130"/>
      <c r="AK4" s="130"/>
      <c r="AL4" s="130"/>
      <c r="AM4" s="130"/>
      <c r="AN4" s="130"/>
      <c r="AO4" s="130"/>
      <c r="AP4" s="130"/>
      <c r="AQ4" s="130"/>
      <c r="AR4" s="130"/>
      <c r="AS4" s="130"/>
      <c r="AT4" s="130"/>
      <c r="AU4" s="130"/>
      <c r="AV4" s="130"/>
      <c r="AW4" s="130"/>
      <c r="AX4" s="130"/>
      <c r="AY4" s="130"/>
    </row>
    <row r="5" spans="1:51" ht="15" x14ac:dyDescent="0.25">
      <c r="A5" s="144">
        <v>44682</v>
      </c>
      <c r="B5" s="279">
        <v>162.21</v>
      </c>
      <c r="C5" s="269">
        <v>276.11</v>
      </c>
      <c r="D5" s="284">
        <v>195</v>
      </c>
      <c r="E5" s="11">
        <v>123.166</v>
      </c>
      <c r="F5" s="11">
        <v>249.55</v>
      </c>
      <c r="G5" s="11">
        <v>185.67599999999999</v>
      </c>
      <c r="H5" s="10">
        <v>223.01599999999999</v>
      </c>
      <c r="I5" s="10">
        <v>165.83699999999999</v>
      </c>
      <c r="J5" s="10">
        <v>222.529</v>
      </c>
      <c r="K5" s="10">
        <v>204.84299999999999</v>
      </c>
      <c r="L5" s="10">
        <v>155.464</v>
      </c>
      <c r="M5" s="10">
        <v>214.679</v>
      </c>
      <c r="N5" s="10">
        <v>229.33</v>
      </c>
      <c r="O5" s="10">
        <v>287.66300000000001</v>
      </c>
      <c r="P5" s="10">
        <v>146.643</v>
      </c>
      <c r="Q5" s="10">
        <v>185.892</v>
      </c>
      <c r="R5" s="10">
        <v>248.369</v>
      </c>
      <c r="S5" s="10">
        <v>211.29599999999999</v>
      </c>
      <c r="T5" s="10">
        <v>193.43700000000001</v>
      </c>
      <c r="U5" s="10">
        <v>228.499</v>
      </c>
      <c r="V5" s="10">
        <v>130.42500000000001</v>
      </c>
      <c r="W5" s="10">
        <v>269.86900000000003</v>
      </c>
      <c r="X5" s="10">
        <v>134.58699999999999</v>
      </c>
      <c r="Y5" s="10">
        <v>139.18700000000001</v>
      </c>
      <c r="Z5" s="10">
        <v>209.36600000000001</v>
      </c>
      <c r="AA5" s="10">
        <v>196.56299999999999</v>
      </c>
      <c r="AB5" s="10">
        <v>162.739</v>
      </c>
      <c r="AC5" s="10">
        <v>141.001</v>
      </c>
      <c r="AD5" s="10">
        <v>175.904</v>
      </c>
      <c r="AE5" s="10">
        <v>173.578</v>
      </c>
      <c r="AF5" s="10">
        <v>252.869</v>
      </c>
      <c r="AG5" s="10">
        <v>155.15899999999999</v>
      </c>
      <c r="AH5" s="10">
        <v>211.81899999999999</v>
      </c>
      <c r="AI5" s="130"/>
      <c r="AJ5" s="130"/>
      <c r="AK5" s="130"/>
      <c r="AL5" s="130"/>
      <c r="AM5" s="130"/>
      <c r="AN5" s="130"/>
      <c r="AO5" s="130"/>
      <c r="AP5" s="130"/>
      <c r="AQ5" s="130"/>
      <c r="AR5" s="130"/>
      <c r="AS5" s="130"/>
      <c r="AT5" s="130"/>
      <c r="AU5" s="130"/>
      <c r="AV5" s="130"/>
      <c r="AW5" s="130"/>
      <c r="AX5" s="130"/>
      <c r="AY5" s="130"/>
    </row>
    <row r="6" spans="1:51" ht="15" x14ac:dyDescent="0.25">
      <c r="A6" s="144">
        <v>44713</v>
      </c>
      <c r="B6" s="279">
        <v>191.33</v>
      </c>
      <c r="C6" s="269">
        <v>325.66000000000003</v>
      </c>
      <c r="D6" s="284">
        <v>230</v>
      </c>
      <c r="E6" s="11">
        <v>253.01499999999999</v>
      </c>
      <c r="F6" s="11">
        <v>172.351</v>
      </c>
      <c r="G6" s="11">
        <v>260.69200000000001</v>
      </c>
      <c r="H6" s="10">
        <v>233.672</v>
      </c>
      <c r="I6" s="10">
        <v>412.25299999999999</v>
      </c>
      <c r="J6" s="10">
        <v>171.042</v>
      </c>
      <c r="K6" s="10">
        <v>320.45600000000002</v>
      </c>
      <c r="L6" s="10">
        <v>192.44399999999999</v>
      </c>
      <c r="M6" s="10">
        <v>351.71</v>
      </c>
      <c r="N6" s="10">
        <v>149.74199999999999</v>
      </c>
      <c r="O6" s="10">
        <v>198.11799999999999</v>
      </c>
      <c r="P6" s="10">
        <v>138.44300000000001</v>
      </c>
      <c r="Q6" s="10">
        <v>230.50299999999999</v>
      </c>
      <c r="R6" s="10">
        <v>186.727</v>
      </c>
      <c r="S6" s="10">
        <v>196.76300000000001</v>
      </c>
      <c r="T6" s="10">
        <v>152.04400000000001</v>
      </c>
      <c r="U6" s="10">
        <v>204.279</v>
      </c>
      <c r="V6" s="10">
        <v>261.43</v>
      </c>
      <c r="W6" s="10">
        <v>211.624</v>
      </c>
      <c r="X6" s="10">
        <v>280.31200000000001</v>
      </c>
      <c r="Y6" s="10">
        <v>321.42</v>
      </c>
      <c r="Z6" s="10">
        <v>110.60599999999999</v>
      </c>
      <c r="AA6" s="10">
        <v>265.16500000000002</v>
      </c>
      <c r="AB6" s="10">
        <v>240.67599999999999</v>
      </c>
      <c r="AC6" s="10">
        <v>394.83800000000002</v>
      </c>
      <c r="AD6" s="10">
        <v>288.76</v>
      </c>
      <c r="AE6" s="10">
        <v>229.49700000000001</v>
      </c>
      <c r="AF6" s="10">
        <v>153.27699999999999</v>
      </c>
      <c r="AG6" s="10">
        <v>289.53300000000002</v>
      </c>
      <c r="AH6" s="10">
        <v>180.54599999999999</v>
      </c>
      <c r="AI6" s="130"/>
      <c r="AJ6" s="130"/>
      <c r="AK6" s="130"/>
      <c r="AL6" s="130"/>
      <c r="AM6" s="130"/>
      <c r="AN6" s="130"/>
      <c r="AO6" s="130"/>
      <c r="AP6" s="130"/>
      <c r="AQ6" s="130"/>
      <c r="AR6" s="130"/>
      <c r="AS6" s="130"/>
      <c r="AT6" s="130"/>
      <c r="AU6" s="130"/>
      <c r="AV6" s="130"/>
      <c r="AW6" s="130"/>
      <c r="AX6" s="130"/>
      <c r="AY6" s="130"/>
    </row>
    <row r="7" spans="1:51" ht="15" x14ac:dyDescent="0.25">
      <c r="A7" s="144">
        <v>44743</v>
      </c>
      <c r="B7" s="279">
        <v>61.56</v>
      </c>
      <c r="C7" s="269">
        <v>104.78</v>
      </c>
      <c r="D7" s="284">
        <v>74</v>
      </c>
      <c r="E7" s="11">
        <v>107.407</v>
      </c>
      <c r="F7" s="11">
        <v>71.778000000000006</v>
      </c>
      <c r="G7" s="11">
        <v>103.38800000000001</v>
      </c>
      <c r="H7" s="10">
        <v>65.531000000000006</v>
      </c>
      <c r="I7" s="10">
        <v>284.64800000000002</v>
      </c>
      <c r="J7" s="10">
        <v>61.23</v>
      </c>
      <c r="K7" s="10">
        <v>98.691999999999993</v>
      </c>
      <c r="L7" s="10">
        <v>90.084000000000003</v>
      </c>
      <c r="M7" s="10">
        <v>211.80199999999999</v>
      </c>
      <c r="N7" s="10">
        <v>47.686999999999998</v>
      </c>
      <c r="O7" s="10">
        <v>61.1</v>
      </c>
      <c r="P7" s="10">
        <v>42.527999999999999</v>
      </c>
      <c r="Q7" s="10">
        <v>61.16</v>
      </c>
      <c r="R7" s="10">
        <v>67.581999999999994</v>
      </c>
      <c r="S7" s="10">
        <v>73.653999999999996</v>
      </c>
      <c r="T7" s="10">
        <v>58.76</v>
      </c>
      <c r="U7" s="10">
        <v>74.346000000000004</v>
      </c>
      <c r="V7" s="10">
        <v>104.783</v>
      </c>
      <c r="W7" s="10">
        <v>98.275999999999996</v>
      </c>
      <c r="X7" s="10">
        <v>75.183000000000007</v>
      </c>
      <c r="Y7" s="10">
        <v>146.994</v>
      </c>
      <c r="Z7" s="10">
        <v>40.537999999999997</v>
      </c>
      <c r="AA7" s="10">
        <v>87.427999999999997</v>
      </c>
      <c r="AB7" s="10">
        <v>68.296000000000006</v>
      </c>
      <c r="AC7" s="10">
        <v>151.42599999999999</v>
      </c>
      <c r="AD7" s="10">
        <v>85.424999999999997</v>
      </c>
      <c r="AE7" s="10">
        <v>72.135999999999996</v>
      </c>
      <c r="AF7" s="10">
        <v>47.643000000000001</v>
      </c>
      <c r="AG7" s="10">
        <v>137.619</v>
      </c>
      <c r="AH7" s="10">
        <v>53.868000000000002</v>
      </c>
      <c r="AI7" s="130"/>
      <c r="AJ7" s="130"/>
      <c r="AK7" s="130"/>
      <c r="AL7" s="130"/>
      <c r="AM7" s="130"/>
      <c r="AN7" s="130"/>
      <c r="AO7" s="130"/>
      <c r="AP7" s="130"/>
      <c r="AQ7" s="130"/>
      <c r="AR7" s="130"/>
      <c r="AS7" s="130"/>
      <c r="AT7" s="130"/>
      <c r="AU7" s="130"/>
      <c r="AV7" s="130"/>
      <c r="AW7" s="130"/>
      <c r="AX7" s="130"/>
      <c r="AY7" s="130"/>
    </row>
    <row r="8" spans="1:51" ht="15" x14ac:dyDescent="0.25">
      <c r="A8" s="144">
        <v>44774</v>
      </c>
      <c r="B8" s="279">
        <v>42.96</v>
      </c>
      <c r="C8" s="269">
        <v>65.73</v>
      </c>
      <c r="D8" s="284">
        <v>51</v>
      </c>
      <c r="E8" s="11">
        <v>54.646000000000001</v>
      </c>
      <c r="F8" s="11">
        <v>59.201000000000001</v>
      </c>
      <c r="G8" s="11">
        <v>51.122999999999998</v>
      </c>
      <c r="H8" s="10">
        <v>45.305999999999997</v>
      </c>
      <c r="I8" s="10">
        <v>96.748999999999995</v>
      </c>
      <c r="J8" s="10">
        <v>39.779000000000003</v>
      </c>
      <c r="K8" s="10">
        <v>62.304000000000002</v>
      </c>
      <c r="L8" s="10">
        <v>48.151000000000003</v>
      </c>
      <c r="M8" s="10">
        <v>97.162000000000006</v>
      </c>
      <c r="N8" s="10">
        <v>45.23</v>
      </c>
      <c r="O8" s="10">
        <v>58.051000000000002</v>
      </c>
      <c r="P8" s="10">
        <v>33.878</v>
      </c>
      <c r="Q8" s="10">
        <v>46.896000000000001</v>
      </c>
      <c r="R8" s="10">
        <v>45.173999999999999</v>
      </c>
      <c r="S8" s="10">
        <v>50.877000000000002</v>
      </c>
      <c r="T8" s="10">
        <v>47.945</v>
      </c>
      <c r="U8" s="10">
        <v>53.57</v>
      </c>
      <c r="V8" s="10">
        <v>54.421999999999997</v>
      </c>
      <c r="W8" s="10">
        <v>49.356000000000002</v>
      </c>
      <c r="X8" s="10">
        <v>54.061999999999998</v>
      </c>
      <c r="Y8" s="10">
        <v>59.402000000000001</v>
      </c>
      <c r="Z8" s="10">
        <v>36.563000000000002</v>
      </c>
      <c r="AA8" s="10">
        <v>57.918999999999997</v>
      </c>
      <c r="AB8" s="10">
        <v>49.755000000000003</v>
      </c>
      <c r="AC8" s="10">
        <v>63.676000000000002</v>
      </c>
      <c r="AD8" s="10">
        <v>54.433999999999997</v>
      </c>
      <c r="AE8" s="10">
        <v>49.36</v>
      </c>
      <c r="AF8" s="10">
        <v>36.728000000000002</v>
      </c>
      <c r="AG8" s="10">
        <v>59.023000000000003</v>
      </c>
      <c r="AH8" s="10">
        <v>39.661999999999999</v>
      </c>
      <c r="AI8" s="130"/>
      <c r="AJ8" s="130"/>
      <c r="AK8" s="130"/>
      <c r="AL8" s="130"/>
      <c r="AM8" s="130"/>
      <c r="AN8" s="130"/>
      <c r="AO8" s="130"/>
      <c r="AP8" s="130"/>
      <c r="AQ8" s="130"/>
      <c r="AR8" s="130"/>
      <c r="AS8" s="130"/>
      <c r="AT8" s="130"/>
      <c r="AU8" s="130"/>
      <c r="AV8" s="130"/>
      <c r="AW8" s="130"/>
      <c r="AX8" s="130"/>
      <c r="AY8" s="130"/>
    </row>
    <row r="9" spans="1:51" ht="15" x14ac:dyDescent="0.25">
      <c r="A9" s="144">
        <v>44805</v>
      </c>
      <c r="B9" s="279">
        <v>29.98</v>
      </c>
      <c r="C9" s="269">
        <v>41.5</v>
      </c>
      <c r="D9" s="284">
        <v>36</v>
      </c>
      <c r="E9" s="11">
        <v>34.213999999999999</v>
      </c>
      <c r="F9" s="11">
        <v>42.779000000000003</v>
      </c>
      <c r="G9" s="11">
        <v>39.622999999999998</v>
      </c>
      <c r="H9" s="10">
        <v>36.174999999999997</v>
      </c>
      <c r="I9" s="10">
        <v>53.46</v>
      </c>
      <c r="J9" s="10">
        <v>30.504000000000001</v>
      </c>
      <c r="K9" s="10">
        <v>46.097000000000001</v>
      </c>
      <c r="L9" s="10">
        <v>30.776</v>
      </c>
      <c r="M9" s="10">
        <v>51.685000000000002</v>
      </c>
      <c r="N9" s="10">
        <v>33.6</v>
      </c>
      <c r="O9" s="10">
        <v>34.6</v>
      </c>
      <c r="P9" s="10">
        <v>29.193999999999999</v>
      </c>
      <c r="Q9" s="10">
        <v>61.667000000000002</v>
      </c>
      <c r="R9" s="10">
        <v>39.362000000000002</v>
      </c>
      <c r="S9" s="10">
        <v>34.518999999999998</v>
      </c>
      <c r="T9" s="10">
        <v>35.825000000000003</v>
      </c>
      <c r="U9" s="10">
        <v>45.768999999999998</v>
      </c>
      <c r="V9" s="10">
        <v>33.375</v>
      </c>
      <c r="W9" s="10">
        <v>33.844999999999999</v>
      </c>
      <c r="X9" s="10">
        <v>31.577999999999999</v>
      </c>
      <c r="Y9" s="10">
        <v>36.295999999999999</v>
      </c>
      <c r="Z9" s="10">
        <v>28.286000000000001</v>
      </c>
      <c r="AA9" s="10">
        <v>68.099999999999994</v>
      </c>
      <c r="AB9" s="10">
        <v>46.911999999999999</v>
      </c>
      <c r="AC9" s="10">
        <v>44.2</v>
      </c>
      <c r="AD9" s="10">
        <v>36.546999999999997</v>
      </c>
      <c r="AE9" s="10">
        <v>31.045999999999999</v>
      </c>
      <c r="AF9" s="10">
        <v>27.826000000000001</v>
      </c>
      <c r="AG9" s="10">
        <v>34.832999999999998</v>
      </c>
      <c r="AH9" s="10">
        <v>37.338000000000001</v>
      </c>
      <c r="AI9" s="130"/>
      <c r="AJ9" s="130"/>
      <c r="AK9" s="130"/>
      <c r="AL9" s="130"/>
      <c r="AM9" s="130"/>
      <c r="AN9" s="130"/>
      <c r="AO9" s="130"/>
      <c r="AP9" s="130"/>
      <c r="AQ9" s="130"/>
      <c r="AR9" s="130"/>
      <c r="AS9" s="130"/>
      <c r="AT9" s="130"/>
      <c r="AU9" s="130"/>
      <c r="AV9" s="130"/>
      <c r="AW9" s="130"/>
      <c r="AX9" s="130"/>
      <c r="AY9" s="130"/>
    </row>
    <row r="10" spans="1:51" ht="15" x14ac:dyDescent="0.25">
      <c r="A10" s="144">
        <v>44835</v>
      </c>
      <c r="B10" s="279">
        <v>33.450000000000003</v>
      </c>
      <c r="C10" s="269">
        <v>42.14</v>
      </c>
      <c r="D10" s="284">
        <v>37.36</v>
      </c>
      <c r="E10" s="11">
        <v>28.646999999999998</v>
      </c>
      <c r="F10" s="11">
        <v>30.504999999999999</v>
      </c>
      <c r="G10" s="11">
        <v>36.442999999999998</v>
      </c>
      <c r="H10" s="10">
        <v>42.456000000000003</v>
      </c>
      <c r="I10" s="10">
        <v>53.570999999999998</v>
      </c>
      <c r="J10" s="10">
        <v>39.246000000000002</v>
      </c>
      <c r="K10" s="10">
        <v>49.634999999999998</v>
      </c>
      <c r="L10" s="10">
        <v>40.204999999999998</v>
      </c>
      <c r="M10" s="10">
        <v>40.475999999999999</v>
      </c>
      <c r="N10" s="10">
        <v>29.596</v>
      </c>
      <c r="O10" s="10">
        <v>31.887</v>
      </c>
      <c r="P10" s="10">
        <v>38.167000000000002</v>
      </c>
      <c r="Q10" s="10">
        <v>37.338000000000001</v>
      </c>
      <c r="R10" s="10">
        <v>35.734999999999999</v>
      </c>
      <c r="S10" s="10">
        <v>47.932000000000002</v>
      </c>
      <c r="T10" s="10">
        <v>59.966999999999999</v>
      </c>
      <c r="U10" s="10">
        <v>46.031999999999996</v>
      </c>
      <c r="V10" s="10">
        <v>31.535</v>
      </c>
      <c r="W10" s="10">
        <v>35.807000000000002</v>
      </c>
      <c r="X10" s="10">
        <v>31.791</v>
      </c>
      <c r="Y10" s="10">
        <v>36.331000000000003</v>
      </c>
      <c r="Z10" s="10">
        <v>26.259</v>
      </c>
      <c r="AA10" s="10">
        <v>60.040999999999997</v>
      </c>
      <c r="AB10" s="10">
        <v>55.826999999999998</v>
      </c>
      <c r="AC10" s="10">
        <v>36.149000000000001</v>
      </c>
      <c r="AD10" s="10">
        <v>31.361000000000001</v>
      </c>
      <c r="AE10" s="10">
        <v>33.241</v>
      </c>
      <c r="AF10" s="10">
        <v>29.425999999999998</v>
      </c>
      <c r="AG10" s="10">
        <v>31.213999999999999</v>
      </c>
      <c r="AH10" s="10">
        <v>29.547999999999998</v>
      </c>
      <c r="AI10" s="130"/>
      <c r="AJ10" s="130"/>
      <c r="AK10" s="130"/>
      <c r="AL10" s="130"/>
      <c r="AM10" s="130"/>
      <c r="AN10" s="130"/>
      <c r="AO10" s="130"/>
      <c r="AP10" s="130"/>
      <c r="AQ10" s="130"/>
      <c r="AR10" s="130"/>
      <c r="AS10" s="130"/>
      <c r="AT10" s="130"/>
      <c r="AU10" s="130"/>
      <c r="AV10" s="130"/>
      <c r="AW10" s="130"/>
      <c r="AX10" s="130"/>
      <c r="AY10" s="130"/>
    </row>
    <row r="11" spans="1:51" ht="15" x14ac:dyDescent="0.25">
      <c r="A11" s="144">
        <v>44866</v>
      </c>
      <c r="B11" s="279">
        <v>30.78</v>
      </c>
      <c r="C11" s="269">
        <v>33</v>
      </c>
      <c r="D11" s="284">
        <v>31.9</v>
      </c>
      <c r="E11" s="11">
        <v>27.324999999999999</v>
      </c>
      <c r="F11" s="11">
        <v>26.256</v>
      </c>
      <c r="G11" s="11">
        <v>29.724</v>
      </c>
      <c r="H11" s="10">
        <v>33.216999999999999</v>
      </c>
      <c r="I11" s="10">
        <v>39.485999999999997</v>
      </c>
      <c r="J11" s="10">
        <v>33.25</v>
      </c>
      <c r="K11" s="10">
        <v>37.484999999999999</v>
      </c>
      <c r="L11" s="10">
        <v>34.219000000000001</v>
      </c>
      <c r="M11" s="10">
        <v>32.308</v>
      </c>
      <c r="N11" s="10">
        <v>26.22</v>
      </c>
      <c r="O11" s="10">
        <v>31.12</v>
      </c>
      <c r="P11" s="10">
        <v>25.332000000000001</v>
      </c>
      <c r="Q11" s="10">
        <v>27.538</v>
      </c>
      <c r="R11" s="10">
        <v>32.947000000000003</v>
      </c>
      <c r="S11" s="10">
        <v>37.14</v>
      </c>
      <c r="T11" s="10">
        <v>42.945</v>
      </c>
      <c r="U11" s="10">
        <v>37.993000000000002</v>
      </c>
      <c r="V11" s="10">
        <v>27.49</v>
      </c>
      <c r="W11" s="10">
        <v>32.353999999999999</v>
      </c>
      <c r="X11" s="10">
        <v>32.066000000000003</v>
      </c>
      <c r="Y11" s="10">
        <v>30.263000000000002</v>
      </c>
      <c r="Z11" s="10">
        <v>22.376000000000001</v>
      </c>
      <c r="AA11" s="10">
        <v>39.593000000000004</v>
      </c>
      <c r="AB11" s="10">
        <v>34.393000000000001</v>
      </c>
      <c r="AC11" s="10">
        <v>32.298000000000002</v>
      </c>
      <c r="AD11" s="10">
        <v>26.97</v>
      </c>
      <c r="AE11" s="10">
        <v>28.422000000000001</v>
      </c>
      <c r="AF11" s="10">
        <v>27.638999999999999</v>
      </c>
      <c r="AG11" s="10">
        <v>27.576000000000001</v>
      </c>
      <c r="AH11" s="10">
        <v>26.952999999999999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144">
        <v>44896</v>
      </c>
      <c r="B12" s="279">
        <v>26.95</v>
      </c>
      <c r="C12" s="269">
        <v>27.68</v>
      </c>
      <c r="D12" s="284">
        <v>27.49</v>
      </c>
      <c r="E12" s="11">
        <v>24.914999999999999</v>
      </c>
      <c r="F12" s="11">
        <v>23.436</v>
      </c>
      <c r="G12" s="11">
        <v>24.88</v>
      </c>
      <c r="H12" s="10">
        <v>26.882999999999999</v>
      </c>
      <c r="I12" s="10">
        <v>36.323999999999998</v>
      </c>
      <c r="J12" s="10">
        <v>27.321999999999999</v>
      </c>
      <c r="K12" s="10">
        <v>29.213999999999999</v>
      </c>
      <c r="L12" s="10">
        <v>30.914999999999999</v>
      </c>
      <c r="M12" s="10">
        <v>28.571000000000002</v>
      </c>
      <c r="N12" s="10">
        <v>22.768999999999998</v>
      </c>
      <c r="O12" s="10">
        <v>25.353000000000002</v>
      </c>
      <c r="P12" s="10">
        <v>21.957000000000001</v>
      </c>
      <c r="Q12" s="10">
        <v>24.916</v>
      </c>
      <c r="R12" s="10">
        <v>26.611999999999998</v>
      </c>
      <c r="S12" s="10">
        <v>27.274000000000001</v>
      </c>
      <c r="T12" s="10">
        <v>29.407</v>
      </c>
      <c r="U12" s="10">
        <v>27.170999999999999</v>
      </c>
      <c r="V12" s="10">
        <v>24.065999999999999</v>
      </c>
      <c r="W12" s="10">
        <v>26.143999999999998</v>
      </c>
      <c r="X12" s="10">
        <v>26.966000000000001</v>
      </c>
      <c r="Y12" s="10">
        <v>26.344000000000001</v>
      </c>
      <c r="Z12" s="10">
        <v>20.183</v>
      </c>
      <c r="AA12" s="10">
        <v>30.286000000000001</v>
      </c>
      <c r="AB12" s="10">
        <v>27.73</v>
      </c>
      <c r="AC12" s="10">
        <v>28.539000000000001</v>
      </c>
      <c r="AD12" s="10">
        <v>24.754999999999999</v>
      </c>
      <c r="AE12" s="10">
        <v>26.484000000000002</v>
      </c>
      <c r="AF12" s="10">
        <v>22.55</v>
      </c>
      <c r="AG12" s="10">
        <v>25.434999999999999</v>
      </c>
      <c r="AH12" s="10">
        <v>25.030999999999999</v>
      </c>
      <c r="AI12" s="130"/>
      <c r="AJ12" s="130"/>
      <c r="AK12" s="130"/>
      <c r="AL12" s="130"/>
      <c r="AM12" s="130"/>
      <c r="AN12" s="130"/>
      <c r="AO12" s="130"/>
      <c r="AP12" s="130"/>
      <c r="AQ12" s="130"/>
      <c r="AR12" s="130"/>
      <c r="AS12" s="130"/>
      <c r="AT12" s="130"/>
      <c r="AU12" s="130"/>
      <c r="AV12" s="130"/>
      <c r="AW12" s="130"/>
      <c r="AX12" s="130"/>
      <c r="AY12" s="130"/>
    </row>
    <row r="13" spans="1:51" ht="15" x14ac:dyDescent="0.25">
      <c r="A13" s="144">
        <v>44927</v>
      </c>
      <c r="B13" s="279">
        <v>25.89</v>
      </c>
      <c r="C13" s="269">
        <v>26.19</v>
      </c>
      <c r="D13" s="284">
        <v>26.29</v>
      </c>
      <c r="E13" s="11">
        <v>22.373999999999999</v>
      </c>
      <c r="F13" s="11">
        <v>21.872</v>
      </c>
      <c r="G13" s="11">
        <v>22.753</v>
      </c>
      <c r="H13" s="10">
        <v>24.335999999999999</v>
      </c>
      <c r="I13" s="10">
        <v>30.728999999999999</v>
      </c>
      <c r="J13" s="10">
        <v>23.181000000000001</v>
      </c>
      <c r="K13" s="10">
        <v>26.105</v>
      </c>
      <c r="L13" s="10">
        <v>26.552</v>
      </c>
      <c r="M13" s="10">
        <v>28.178999999999998</v>
      </c>
      <c r="N13" s="10">
        <v>21.06</v>
      </c>
      <c r="O13" s="10">
        <v>22.19</v>
      </c>
      <c r="P13" s="10">
        <v>20.606999999999999</v>
      </c>
      <c r="Q13" s="10">
        <v>22.478999999999999</v>
      </c>
      <c r="R13" s="10">
        <v>25.654</v>
      </c>
      <c r="S13" s="10">
        <v>23.626000000000001</v>
      </c>
      <c r="T13" s="10">
        <v>24.821999999999999</v>
      </c>
      <c r="U13" s="10">
        <v>22.68</v>
      </c>
      <c r="V13" s="10">
        <v>22.007999999999999</v>
      </c>
      <c r="W13" s="10">
        <v>23.184000000000001</v>
      </c>
      <c r="X13" s="10">
        <v>24.779</v>
      </c>
      <c r="Y13" s="10">
        <v>25.103000000000002</v>
      </c>
      <c r="Z13" s="10">
        <v>18.631</v>
      </c>
      <c r="AA13" s="10">
        <v>26.521999999999998</v>
      </c>
      <c r="AB13" s="10">
        <v>24.292000000000002</v>
      </c>
      <c r="AC13" s="10">
        <v>26.198</v>
      </c>
      <c r="AD13" s="10">
        <v>22.957999999999998</v>
      </c>
      <c r="AE13" s="10">
        <v>22.981000000000002</v>
      </c>
      <c r="AF13" s="10">
        <v>20.623999999999999</v>
      </c>
      <c r="AG13" s="10">
        <v>23.324000000000002</v>
      </c>
      <c r="AH13" s="10">
        <v>23.756</v>
      </c>
      <c r="AI13" s="130"/>
      <c r="AJ13" s="130"/>
      <c r="AK13" s="130"/>
      <c r="AL13" s="130"/>
      <c r="AM13" s="130"/>
      <c r="AN13" s="130"/>
      <c r="AO13" s="130"/>
      <c r="AP13" s="130"/>
      <c r="AQ13" s="130"/>
      <c r="AR13" s="130"/>
      <c r="AS13" s="130"/>
      <c r="AT13" s="130"/>
      <c r="AU13" s="130"/>
      <c r="AV13" s="130"/>
      <c r="AW13" s="130"/>
      <c r="AX13" s="130"/>
      <c r="AY13" s="130"/>
    </row>
    <row r="14" spans="1:51" ht="15" x14ac:dyDescent="0.25">
      <c r="A14" s="144">
        <v>44958</v>
      </c>
      <c r="B14" s="279">
        <v>24.5</v>
      </c>
      <c r="C14" s="269">
        <v>24.81</v>
      </c>
      <c r="D14" s="284">
        <v>24.71</v>
      </c>
      <c r="E14" s="11">
        <v>20.463999999999999</v>
      </c>
      <c r="F14" s="11">
        <v>19.931999999999999</v>
      </c>
      <c r="G14" s="11">
        <v>19.213999999999999</v>
      </c>
      <c r="H14" s="10">
        <v>26.091000000000001</v>
      </c>
      <c r="I14" s="10">
        <v>29.763999999999999</v>
      </c>
      <c r="J14" s="10">
        <v>18.946000000000002</v>
      </c>
      <c r="K14" s="10">
        <v>22.49</v>
      </c>
      <c r="L14" s="10">
        <v>25.254999999999999</v>
      </c>
      <c r="M14" s="10">
        <v>27.870999999999999</v>
      </c>
      <c r="N14" s="10">
        <v>20.003</v>
      </c>
      <c r="O14" s="10">
        <v>18.652000000000001</v>
      </c>
      <c r="P14" s="10">
        <v>22.48</v>
      </c>
      <c r="Q14" s="10">
        <v>19.164999999999999</v>
      </c>
      <c r="R14" s="10">
        <v>22.449000000000002</v>
      </c>
      <c r="S14" s="10">
        <v>19.327000000000002</v>
      </c>
      <c r="T14" s="10">
        <v>23.084</v>
      </c>
      <c r="U14" s="10">
        <v>18.440000000000001</v>
      </c>
      <c r="V14" s="10">
        <v>19.463000000000001</v>
      </c>
      <c r="W14" s="10">
        <v>19.177</v>
      </c>
      <c r="X14" s="10">
        <v>20.529</v>
      </c>
      <c r="Y14" s="10">
        <v>20.916</v>
      </c>
      <c r="Z14" s="10">
        <v>16.166</v>
      </c>
      <c r="AA14" s="10">
        <v>25.381</v>
      </c>
      <c r="AB14" s="10">
        <v>28.94</v>
      </c>
      <c r="AC14" s="10">
        <v>24.04</v>
      </c>
      <c r="AD14" s="10">
        <v>27.600999999999999</v>
      </c>
      <c r="AE14" s="10">
        <v>24.451000000000001</v>
      </c>
      <c r="AF14" s="10">
        <v>17.741</v>
      </c>
      <c r="AG14" s="10">
        <v>20.64</v>
      </c>
      <c r="AH14" s="10">
        <v>20.437000000000001</v>
      </c>
      <c r="AI14" s="130"/>
      <c r="AJ14" s="130"/>
      <c r="AK14" s="130"/>
      <c r="AL14" s="130"/>
      <c r="AM14" s="130"/>
      <c r="AN14" s="130"/>
      <c r="AO14" s="130"/>
      <c r="AP14" s="130"/>
      <c r="AQ14" s="130"/>
      <c r="AR14" s="130"/>
      <c r="AS14" s="130"/>
      <c r="AT14" s="130"/>
      <c r="AU14" s="130"/>
      <c r="AV14" s="130"/>
      <c r="AW14" s="130"/>
      <c r="AX14" s="130"/>
      <c r="AY14" s="130"/>
    </row>
    <row r="15" spans="1:51" ht="15" x14ac:dyDescent="0.25">
      <c r="A15" s="144">
        <v>44986</v>
      </c>
      <c r="B15" s="279">
        <v>37.119999999999997</v>
      </c>
      <c r="C15" s="269">
        <v>43.38</v>
      </c>
      <c r="D15" s="284">
        <v>39.74</v>
      </c>
      <c r="E15" s="11">
        <v>33.898000000000003</v>
      </c>
      <c r="F15" s="11">
        <v>34.884999999999998</v>
      </c>
      <c r="G15" s="11">
        <v>37.353999999999999</v>
      </c>
      <c r="H15" s="10">
        <v>49.652999999999999</v>
      </c>
      <c r="I15" s="10">
        <v>39.850999999999999</v>
      </c>
      <c r="J15" s="10">
        <v>40.597999999999999</v>
      </c>
      <c r="K15" s="10">
        <v>38.831000000000003</v>
      </c>
      <c r="L15" s="10">
        <v>36.942</v>
      </c>
      <c r="M15" s="10">
        <v>34.030999999999999</v>
      </c>
      <c r="N15" s="10">
        <v>30.832000000000001</v>
      </c>
      <c r="O15" s="10">
        <v>23.888000000000002</v>
      </c>
      <c r="P15" s="10">
        <v>33.890999999999998</v>
      </c>
      <c r="Q15" s="10">
        <v>48.820999999999998</v>
      </c>
      <c r="R15" s="10">
        <v>28.802</v>
      </c>
      <c r="S15" s="10">
        <v>28.658000000000001</v>
      </c>
      <c r="T15" s="10">
        <v>54.820999999999998</v>
      </c>
      <c r="U15" s="10">
        <v>19.724</v>
      </c>
      <c r="V15" s="10">
        <v>38.262</v>
      </c>
      <c r="W15" s="10">
        <v>23.001000000000001</v>
      </c>
      <c r="X15" s="10">
        <v>33.475000000000001</v>
      </c>
      <c r="Y15" s="10">
        <v>37.286999999999999</v>
      </c>
      <c r="Z15" s="10">
        <v>23.824000000000002</v>
      </c>
      <c r="AA15" s="10">
        <v>33.317999999999998</v>
      </c>
      <c r="AB15" s="10">
        <v>48.817</v>
      </c>
      <c r="AC15" s="10">
        <v>40.984999999999999</v>
      </c>
      <c r="AD15" s="10">
        <v>62.302999999999997</v>
      </c>
      <c r="AE15" s="10">
        <v>26.890999999999998</v>
      </c>
      <c r="AF15" s="10">
        <v>24.491</v>
      </c>
      <c r="AG15" s="10">
        <v>32.975999999999999</v>
      </c>
      <c r="AH15" s="10">
        <v>25.364000000000001</v>
      </c>
      <c r="AI15" s="130"/>
      <c r="AJ15" s="130"/>
      <c r="AK15" s="130"/>
      <c r="AL15" s="130"/>
      <c r="AM15" s="130"/>
      <c r="AN15" s="130"/>
      <c r="AO15" s="130"/>
      <c r="AP15" s="130"/>
      <c r="AQ15" s="130"/>
      <c r="AR15" s="130"/>
      <c r="AS15" s="130"/>
      <c r="AT15" s="130"/>
      <c r="AU15" s="130"/>
      <c r="AV15" s="130"/>
      <c r="AW15" s="130"/>
      <c r="AX15" s="130"/>
      <c r="AY15" s="130"/>
    </row>
    <row r="16" spans="1:51" ht="15" x14ac:dyDescent="0.25">
      <c r="A16" s="144">
        <v>45017</v>
      </c>
      <c r="B16" s="279">
        <v>72.37</v>
      </c>
      <c r="C16" s="269">
        <v>105.03</v>
      </c>
      <c r="D16" s="284">
        <v>88.83</v>
      </c>
      <c r="E16" s="11">
        <v>72.010000000000005</v>
      </c>
      <c r="F16" s="11">
        <v>74.375</v>
      </c>
      <c r="G16" s="11">
        <v>69.552000000000007</v>
      </c>
      <c r="H16" s="10">
        <v>59.829000000000001</v>
      </c>
      <c r="I16" s="10">
        <v>94.061999999999998</v>
      </c>
      <c r="J16" s="10">
        <v>78.921000000000006</v>
      </c>
      <c r="K16" s="10">
        <v>60.09</v>
      </c>
      <c r="L16" s="10">
        <v>54.801000000000002</v>
      </c>
      <c r="M16" s="10">
        <v>89.995999999999995</v>
      </c>
      <c r="N16" s="10">
        <v>65.260999999999996</v>
      </c>
      <c r="O16" s="10">
        <v>59.837000000000003</v>
      </c>
      <c r="P16" s="10">
        <v>59.95</v>
      </c>
      <c r="Q16" s="10">
        <v>105.03700000000001</v>
      </c>
      <c r="R16" s="10">
        <v>70.701999999999998</v>
      </c>
      <c r="S16" s="10">
        <v>90.063999999999993</v>
      </c>
      <c r="T16" s="10">
        <v>96.087000000000003</v>
      </c>
      <c r="U16" s="10">
        <v>53.12</v>
      </c>
      <c r="V16" s="10">
        <v>58.021000000000001</v>
      </c>
      <c r="W16" s="10">
        <v>56.015000000000001</v>
      </c>
      <c r="X16" s="10">
        <v>70.921999999999997</v>
      </c>
      <c r="Y16" s="10">
        <v>85.046000000000006</v>
      </c>
      <c r="Z16" s="10">
        <v>44.097999999999999</v>
      </c>
      <c r="AA16" s="10">
        <v>77.561999999999998</v>
      </c>
      <c r="AB16" s="10">
        <v>78.507999999999996</v>
      </c>
      <c r="AC16" s="10">
        <v>67.468999999999994</v>
      </c>
      <c r="AD16" s="10">
        <v>118.992</v>
      </c>
      <c r="AE16" s="10">
        <v>45.381</v>
      </c>
      <c r="AF16" s="10">
        <v>84.238</v>
      </c>
      <c r="AG16" s="10">
        <v>48.274000000000001</v>
      </c>
      <c r="AH16" s="10">
        <v>56.837000000000003</v>
      </c>
      <c r="AI16" s="130"/>
      <c r="AJ16" s="130"/>
      <c r="AK16" s="130"/>
      <c r="AL16" s="130"/>
      <c r="AM16" s="130"/>
      <c r="AN16" s="130"/>
      <c r="AO16" s="130"/>
      <c r="AP16" s="130"/>
      <c r="AQ16" s="130"/>
      <c r="AR16" s="130"/>
      <c r="AS16" s="130"/>
      <c r="AT16" s="130"/>
      <c r="AU16" s="130"/>
      <c r="AV16" s="130"/>
      <c r="AW16" s="130"/>
      <c r="AX16" s="130"/>
      <c r="AY16" s="130"/>
    </row>
    <row r="17" spans="1:51" ht="15" x14ac:dyDescent="0.25">
      <c r="A17" s="144">
        <v>45047</v>
      </c>
      <c r="B17" s="279">
        <v>175.99</v>
      </c>
      <c r="C17" s="269">
        <v>273.89999999999998</v>
      </c>
      <c r="D17" s="284">
        <v>225.76</v>
      </c>
      <c r="E17" s="11">
        <v>214.65799999999999</v>
      </c>
      <c r="F17" s="11">
        <v>285.82600000000002</v>
      </c>
      <c r="G17" s="11">
        <v>204.46199999999999</v>
      </c>
      <c r="H17" s="10">
        <v>257.95499999999998</v>
      </c>
      <c r="I17" s="10">
        <v>355.63900000000001</v>
      </c>
      <c r="J17" s="10">
        <v>319.51100000000002</v>
      </c>
      <c r="K17" s="10">
        <v>193.19900000000001</v>
      </c>
      <c r="L17" s="10">
        <v>220.71199999999999</v>
      </c>
      <c r="M17" s="10">
        <v>260.39600000000002</v>
      </c>
      <c r="N17" s="10">
        <v>260.20800000000003</v>
      </c>
      <c r="O17" s="10">
        <v>98.869</v>
      </c>
      <c r="P17" s="10">
        <v>174.00299999999999</v>
      </c>
      <c r="Q17" s="10">
        <v>237.93600000000001</v>
      </c>
      <c r="R17" s="10">
        <v>280.24</v>
      </c>
      <c r="S17" s="10">
        <v>239.726</v>
      </c>
      <c r="T17" s="10">
        <v>240.357</v>
      </c>
      <c r="U17" s="10">
        <v>257.959</v>
      </c>
      <c r="V17" s="10">
        <v>290.26799999999997</v>
      </c>
      <c r="W17" s="10">
        <v>122.44799999999999</v>
      </c>
      <c r="X17" s="10">
        <v>164.422</v>
      </c>
      <c r="Y17" s="10">
        <v>149.04</v>
      </c>
      <c r="Z17" s="10">
        <v>116.343</v>
      </c>
      <c r="AA17" s="10">
        <v>263.05500000000001</v>
      </c>
      <c r="AB17" s="10">
        <v>161.42400000000001</v>
      </c>
      <c r="AC17" s="10">
        <v>175.58699999999999</v>
      </c>
      <c r="AD17" s="10">
        <v>262.08699999999999</v>
      </c>
      <c r="AE17" s="10">
        <v>159.173</v>
      </c>
      <c r="AF17" s="10">
        <v>219.97800000000001</v>
      </c>
      <c r="AG17" s="10">
        <v>172.42599999999999</v>
      </c>
      <c r="AH17" s="10">
        <v>134.584</v>
      </c>
      <c r="AI17" s="130"/>
      <c r="AJ17" s="130"/>
      <c r="AK17" s="130"/>
      <c r="AL17" s="130"/>
      <c r="AM17" s="130"/>
      <c r="AN17" s="130"/>
      <c r="AO17" s="130"/>
      <c r="AP17" s="130"/>
      <c r="AQ17" s="130"/>
      <c r="AR17" s="130"/>
      <c r="AS17" s="130"/>
      <c r="AT17" s="130"/>
      <c r="AU17" s="130"/>
      <c r="AV17" s="130"/>
      <c r="AW17" s="130"/>
      <c r="AX17" s="130"/>
      <c r="AY17" s="130"/>
    </row>
    <row r="18" spans="1:51" ht="15" x14ac:dyDescent="0.25">
      <c r="A18" s="144">
        <v>45078</v>
      </c>
      <c r="B18" s="279">
        <v>172.64</v>
      </c>
      <c r="C18" s="269">
        <v>357.71</v>
      </c>
      <c r="D18" s="284">
        <v>265.3</v>
      </c>
      <c r="E18" s="11">
        <v>173.614</v>
      </c>
      <c r="F18" s="11">
        <v>430.84899999999999</v>
      </c>
      <c r="G18" s="11">
        <v>220.72399999999999</v>
      </c>
      <c r="H18" s="10">
        <v>595.62099999999998</v>
      </c>
      <c r="I18" s="10">
        <v>317.35300000000001</v>
      </c>
      <c r="J18" s="10">
        <v>497.55200000000002</v>
      </c>
      <c r="K18" s="10">
        <v>219.13300000000001</v>
      </c>
      <c r="L18" s="10">
        <v>340.63600000000002</v>
      </c>
      <c r="M18" s="10">
        <v>170.23400000000001</v>
      </c>
      <c r="N18" s="10">
        <v>201.26</v>
      </c>
      <c r="O18" s="10">
        <v>62.97</v>
      </c>
      <c r="P18" s="10">
        <v>232.614</v>
      </c>
      <c r="Q18" s="10">
        <v>152.33000000000001</v>
      </c>
      <c r="R18" s="10">
        <v>302.25099999999998</v>
      </c>
      <c r="S18" s="10">
        <v>192.17599999999999</v>
      </c>
      <c r="T18" s="10">
        <v>181</v>
      </c>
      <c r="U18" s="10">
        <v>508.29</v>
      </c>
      <c r="V18" s="10">
        <v>262.78399999999999</v>
      </c>
      <c r="W18" s="10">
        <v>278.27100000000002</v>
      </c>
      <c r="X18" s="10">
        <v>445.54899999999998</v>
      </c>
      <c r="Y18" s="10">
        <v>58.698</v>
      </c>
      <c r="Z18" s="10">
        <v>163.83199999999999</v>
      </c>
      <c r="AA18" s="10">
        <v>362.928</v>
      </c>
      <c r="AB18" s="10">
        <v>360.50700000000001</v>
      </c>
      <c r="AC18" s="10">
        <v>307.75599999999997</v>
      </c>
      <c r="AD18" s="10">
        <v>408.10399999999998</v>
      </c>
      <c r="AE18" s="10">
        <v>76.513999999999996</v>
      </c>
      <c r="AF18" s="10">
        <v>428.02499999999998</v>
      </c>
      <c r="AG18" s="10">
        <v>200.79</v>
      </c>
      <c r="AH18" s="10">
        <v>138.77699999999999</v>
      </c>
      <c r="AI18" s="130"/>
      <c r="AJ18" s="130"/>
      <c r="AK18" s="130"/>
      <c r="AL18" s="130"/>
      <c r="AM18" s="130"/>
      <c r="AN18" s="130"/>
      <c r="AO18" s="130"/>
      <c r="AP18" s="130"/>
      <c r="AQ18" s="130"/>
      <c r="AR18" s="130"/>
      <c r="AS18" s="130"/>
      <c r="AT18" s="130"/>
      <c r="AU18" s="130"/>
      <c r="AV18" s="130"/>
      <c r="AW18" s="130"/>
      <c r="AX18" s="130"/>
      <c r="AY18" s="130"/>
    </row>
    <row r="19" spans="1:51" ht="15" x14ac:dyDescent="0.25">
      <c r="A19" s="144">
        <v>45108</v>
      </c>
      <c r="B19" s="279">
        <v>54.22</v>
      </c>
      <c r="C19" s="269">
        <v>147.47</v>
      </c>
      <c r="D19" s="284">
        <v>89.92</v>
      </c>
      <c r="E19" s="11">
        <v>69.415000000000006</v>
      </c>
      <c r="F19" s="11">
        <v>193.119</v>
      </c>
      <c r="G19" s="11">
        <v>66.046000000000006</v>
      </c>
      <c r="H19" s="10">
        <v>454.75</v>
      </c>
      <c r="I19" s="10">
        <v>116.532</v>
      </c>
      <c r="J19" s="10">
        <v>174.89</v>
      </c>
      <c r="K19" s="10">
        <v>104.08499999999999</v>
      </c>
      <c r="L19" s="10">
        <v>226.94900000000001</v>
      </c>
      <c r="M19" s="10">
        <v>54.548000000000002</v>
      </c>
      <c r="N19" s="10">
        <v>61.569000000000003</v>
      </c>
      <c r="O19" s="10">
        <v>26.763000000000002</v>
      </c>
      <c r="P19" s="10">
        <v>61.536000000000001</v>
      </c>
      <c r="Q19" s="10">
        <v>57.408000000000001</v>
      </c>
      <c r="R19" s="10">
        <v>119.461</v>
      </c>
      <c r="S19" s="10">
        <v>72.668999999999997</v>
      </c>
      <c r="T19" s="10">
        <v>68.067999999999998</v>
      </c>
      <c r="U19" s="10">
        <v>230.15299999999999</v>
      </c>
      <c r="V19" s="10">
        <v>135.31800000000001</v>
      </c>
      <c r="W19" s="10">
        <v>74.36</v>
      </c>
      <c r="X19" s="10">
        <v>240.47</v>
      </c>
      <c r="Y19" s="10">
        <v>29.09</v>
      </c>
      <c r="Z19" s="10">
        <v>59.521999999999998</v>
      </c>
      <c r="AA19" s="10">
        <v>109.37</v>
      </c>
      <c r="AB19" s="10">
        <v>123.577</v>
      </c>
      <c r="AC19" s="10">
        <v>100.617</v>
      </c>
      <c r="AD19" s="10">
        <v>136.28700000000001</v>
      </c>
      <c r="AE19" s="10">
        <v>31.670999999999999</v>
      </c>
      <c r="AF19" s="10">
        <v>278.42399999999998</v>
      </c>
      <c r="AG19" s="10">
        <v>61.222000000000001</v>
      </c>
      <c r="AH19" s="10">
        <v>58.475000000000001</v>
      </c>
      <c r="AI19" s="130"/>
      <c r="AJ19" s="130"/>
      <c r="AK19" s="130"/>
      <c r="AL19" s="130"/>
      <c r="AM19" s="130"/>
      <c r="AN19" s="130"/>
      <c r="AO19" s="130"/>
      <c r="AP19" s="130"/>
      <c r="AQ19" s="130"/>
      <c r="AR19" s="130"/>
      <c r="AS19" s="130"/>
      <c r="AT19" s="130"/>
      <c r="AU19" s="130"/>
      <c r="AV19" s="130"/>
      <c r="AW19" s="130"/>
      <c r="AX19" s="130"/>
      <c r="AY19" s="130"/>
    </row>
    <row r="20" spans="1:51" ht="15" x14ac:dyDescent="0.25">
      <c r="A20" s="144">
        <v>45139</v>
      </c>
      <c r="B20" s="279">
        <v>43.11</v>
      </c>
      <c r="C20" s="269">
        <v>71.099999999999994</v>
      </c>
      <c r="D20" s="284">
        <v>56.12</v>
      </c>
      <c r="E20" s="11">
        <v>55.685000000000002</v>
      </c>
      <c r="F20" s="11">
        <v>71.850999999999999</v>
      </c>
      <c r="G20" s="11">
        <v>42.093000000000004</v>
      </c>
      <c r="H20" s="10">
        <v>132.142</v>
      </c>
      <c r="I20" s="10">
        <v>55.512999999999998</v>
      </c>
      <c r="J20" s="10">
        <v>84.141999999999996</v>
      </c>
      <c r="K20" s="10">
        <v>51.713999999999999</v>
      </c>
      <c r="L20" s="10">
        <v>93.861999999999995</v>
      </c>
      <c r="M20" s="10">
        <v>47.387</v>
      </c>
      <c r="N20" s="10">
        <v>54.353999999999999</v>
      </c>
      <c r="O20" s="10">
        <v>23.085999999999999</v>
      </c>
      <c r="P20" s="10">
        <v>45.179000000000002</v>
      </c>
      <c r="Q20" s="10">
        <v>40.273000000000003</v>
      </c>
      <c r="R20" s="10">
        <v>61.491</v>
      </c>
      <c r="S20" s="10">
        <v>51.664000000000001</v>
      </c>
      <c r="T20" s="10">
        <v>49.658999999999999</v>
      </c>
      <c r="U20" s="10">
        <v>84.176000000000002</v>
      </c>
      <c r="V20" s="10">
        <v>54.616999999999997</v>
      </c>
      <c r="W20" s="10">
        <v>51.453000000000003</v>
      </c>
      <c r="X20" s="10">
        <v>74.468999999999994</v>
      </c>
      <c r="Y20" s="10">
        <v>29.300999999999998</v>
      </c>
      <c r="Z20" s="10">
        <v>42.905000000000001</v>
      </c>
      <c r="AA20" s="10">
        <v>61.86</v>
      </c>
      <c r="AB20" s="10">
        <v>55.137999999999998</v>
      </c>
      <c r="AC20" s="10">
        <v>56.232999999999997</v>
      </c>
      <c r="AD20" s="10">
        <v>66.989000000000004</v>
      </c>
      <c r="AE20" s="10">
        <v>26.271999999999998</v>
      </c>
      <c r="AF20" s="10">
        <v>87.978999999999999</v>
      </c>
      <c r="AG20" s="10">
        <v>39.991</v>
      </c>
      <c r="AH20" s="10">
        <v>36.087000000000003</v>
      </c>
      <c r="AI20" s="130"/>
      <c r="AJ20" s="130"/>
      <c r="AK20" s="130"/>
      <c r="AL20" s="130"/>
      <c r="AM20" s="130"/>
      <c r="AN20" s="130"/>
      <c r="AO20" s="130"/>
      <c r="AP20" s="130"/>
      <c r="AQ20" s="130"/>
      <c r="AR20" s="130"/>
      <c r="AS20" s="130"/>
      <c r="AT20" s="130"/>
      <c r="AU20" s="130"/>
      <c r="AV20" s="130"/>
      <c r="AW20" s="130"/>
      <c r="AX20" s="130"/>
      <c r="AY20" s="130"/>
    </row>
    <row r="21" spans="1:51" ht="15" x14ac:dyDescent="0.25">
      <c r="A21" s="144">
        <v>45170</v>
      </c>
      <c r="B21" s="279">
        <v>30</v>
      </c>
      <c r="C21" s="269">
        <v>42.55</v>
      </c>
      <c r="D21" s="284">
        <v>36.15</v>
      </c>
      <c r="E21" s="11">
        <v>41.295999999999999</v>
      </c>
      <c r="F21" s="11">
        <v>51.212000000000003</v>
      </c>
      <c r="G21" s="11">
        <v>33.976999999999997</v>
      </c>
      <c r="H21" s="10">
        <v>65.695999999999998</v>
      </c>
      <c r="I21" s="10">
        <v>39.856000000000002</v>
      </c>
      <c r="J21" s="10">
        <v>57.273000000000003</v>
      </c>
      <c r="K21" s="10">
        <v>32.899000000000001</v>
      </c>
      <c r="L21" s="10">
        <v>49.81</v>
      </c>
      <c r="M21" s="10">
        <v>35.734999999999999</v>
      </c>
      <c r="N21" s="10">
        <v>32.189</v>
      </c>
      <c r="O21" s="10">
        <v>21.986000000000001</v>
      </c>
      <c r="P21" s="10">
        <v>59.552</v>
      </c>
      <c r="Q21" s="10">
        <v>35.658999999999999</v>
      </c>
      <c r="R21" s="10">
        <v>39.433</v>
      </c>
      <c r="S21" s="10">
        <v>37.808</v>
      </c>
      <c r="T21" s="10">
        <v>42.706000000000003</v>
      </c>
      <c r="U21" s="10">
        <v>47.518999999999998</v>
      </c>
      <c r="V21" s="10">
        <v>36.003999999999998</v>
      </c>
      <c r="W21" s="10">
        <v>29.744</v>
      </c>
      <c r="X21" s="10">
        <v>42.533999999999999</v>
      </c>
      <c r="Y21" s="10">
        <v>23.677</v>
      </c>
      <c r="Z21" s="10">
        <v>55.85</v>
      </c>
      <c r="AA21" s="10">
        <v>54.777999999999999</v>
      </c>
      <c r="AB21" s="10">
        <v>39.401000000000003</v>
      </c>
      <c r="AC21" s="10">
        <v>37.695</v>
      </c>
      <c r="AD21" s="10">
        <v>40.886000000000003</v>
      </c>
      <c r="AE21" s="10">
        <v>21.13</v>
      </c>
      <c r="AF21" s="10">
        <v>46.482999999999997</v>
      </c>
      <c r="AG21" s="10">
        <v>36.606999999999999</v>
      </c>
      <c r="AH21" s="10">
        <v>27.236000000000001</v>
      </c>
      <c r="AI21" s="130"/>
      <c r="AJ21" s="130"/>
      <c r="AK21" s="130"/>
      <c r="AL21" s="130"/>
      <c r="AM21" s="130"/>
      <c r="AN21" s="130"/>
      <c r="AO21" s="130"/>
      <c r="AP21" s="130"/>
      <c r="AQ21" s="130"/>
      <c r="AR21" s="130"/>
      <c r="AS21" s="130"/>
      <c r="AT21" s="130"/>
      <c r="AU21" s="130"/>
      <c r="AV21" s="130"/>
      <c r="AW21" s="130"/>
      <c r="AX21" s="130"/>
      <c r="AY21" s="130"/>
    </row>
    <row r="22" spans="1:51" ht="15" x14ac:dyDescent="0.25">
      <c r="A22" s="144">
        <v>45200</v>
      </c>
      <c r="B22" s="279">
        <v>33.68</v>
      </c>
      <c r="C22" s="269">
        <v>42.04</v>
      </c>
      <c r="D22" s="284">
        <v>37.46</v>
      </c>
      <c r="E22" s="11">
        <v>29.838999999999999</v>
      </c>
      <c r="F22" s="11">
        <v>46.505000000000003</v>
      </c>
      <c r="G22" s="11">
        <v>40.976999999999997</v>
      </c>
      <c r="H22" s="10">
        <v>62.947000000000003</v>
      </c>
      <c r="I22" s="10">
        <v>48.84</v>
      </c>
      <c r="J22" s="10">
        <v>60.113999999999997</v>
      </c>
      <c r="K22" s="10">
        <v>43.207000000000001</v>
      </c>
      <c r="L22" s="10">
        <v>39.625999999999998</v>
      </c>
      <c r="M22" s="10">
        <v>31.962</v>
      </c>
      <c r="N22" s="10">
        <v>30.452000000000002</v>
      </c>
      <c r="O22" s="10">
        <v>31.524000000000001</v>
      </c>
      <c r="P22" s="10">
        <v>36.552999999999997</v>
      </c>
      <c r="Q22" s="10">
        <v>34.557000000000002</v>
      </c>
      <c r="R22" s="10">
        <v>53.15</v>
      </c>
      <c r="S22" s="10">
        <v>64.051000000000002</v>
      </c>
      <c r="T22" s="10">
        <v>44.276000000000003</v>
      </c>
      <c r="U22" s="10">
        <v>43.180999999999997</v>
      </c>
      <c r="V22" s="10">
        <v>37.978999999999999</v>
      </c>
      <c r="W22" s="10">
        <v>30.751000000000001</v>
      </c>
      <c r="X22" s="10">
        <v>41.587000000000003</v>
      </c>
      <c r="Y22" s="10">
        <v>23.010999999999999</v>
      </c>
      <c r="Z22" s="10">
        <v>51.991</v>
      </c>
      <c r="AA22" s="10">
        <v>64.769000000000005</v>
      </c>
      <c r="AB22" s="10">
        <v>33.947000000000003</v>
      </c>
      <c r="AC22" s="10">
        <v>32.65</v>
      </c>
      <c r="AD22" s="10">
        <v>42.088999999999999</v>
      </c>
      <c r="AE22" s="10">
        <v>23.631</v>
      </c>
      <c r="AF22" s="10">
        <v>39.96</v>
      </c>
      <c r="AG22" s="10">
        <v>30.064</v>
      </c>
      <c r="AH22" s="10">
        <v>29.021000000000001</v>
      </c>
      <c r="AI22" s="130"/>
      <c r="AJ22" s="130"/>
      <c r="AK22" s="130"/>
      <c r="AL22" s="130"/>
      <c r="AM22" s="130"/>
      <c r="AN22" s="130"/>
      <c r="AO22" s="130"/>
      <c r="AP22" s="130"/>
      <c r="AQ22" s="130"/>
      <c r="AR22" s="130"/>
      <c r="AS22" s="130"/>
      <c r="AT22" s="130"/>
      <c r="AU22" s="130"/>
      <c r="AV22" s="130"/>
      <c r="AW22" s="130"/>
      <c r="AX22" s="130"/>
      <c r="AY22" s="130"/>
    </row>
    <row r="23" spans="1:51" ht="15" x14ac:dyDescent="0.25">
      <c r="A23" s="144">
        <v>45231</v>
      </c>
      <c r="B23" s="279">
        <v>31.19</v>
      </c>
      <c r="C23" s="269">
        <v>32.85</v>
      </c>
      <c r="D23" s="284">
        <v>31.95</v>
      </c>
      <c r="E23" s="11">
        <v>25.396999999999998</v>
      </c>
      <c r="F23" s="11">
        <v>37.866999999999997</v>
      </c>
      <c r="G23" s="11">
        <v>32.145000000000003</v>
      </c>
      <c r="H23" s="10">
        <v>46.268999999999998</v>
      </c>
      <c r="I23" s="10">
        <v>41.426000000000002</v>
      </c>
      <c r="J23" s="10">
        <v>45.338999999999999</v>
      </c>
      <c r="K23" s="10">
        <v>36.436</v>
      </c>
      <c r="L23" s="10">
        <v>31.606999999999999</v>
      </c>
      <c r="M23" s="10">
        <v>28.542000000000002</v>
      </c>
      <c r="N23" s="10">
        <v>29.847000000000001</v>
      </c>
      <c r="O23" s="10">
        <v>20.625</v>
      </c>
      <c r="P23" s="10">
        <v>27.053000000000001</v>
      </c>
      <c r="Q23" s="10">
        <v>31.972999999999999</v>
      </c>
      <c r="R23" s="10">
        <v>40.832999999999998</v>
      </c>
      <c r="S23" s="10">
        <v>45.536999999999999</v>
      </c>
      <c r="T23" s="10">
        <v>36.526000000000003</v>
      </c>
      <c r="U23" s="10">
        <v>37.125</v>
      </c>
      <c r="V23" s="10">
        <v>34.177</v>
      </c>
      <c r="W23" s="10">
        <v>31.081</v>
      </c>
      <c r="X23" s="10">
        <v>34.319000000000003</v>
      </c>
      <c r="Y23" s="10">
        <v>19.093</v>
      </c>
      <c r="Z23" s="10">
        <v>33.997999999999998</v>
      </c>
      <c r="AA23" s="10">
        <v>40.494</v>
      </c>
      <c r="AB23" s="10">
        <v>30.763999999999999</v>
      </c>
      <c r="AC23" s="10">
        <v>27.969000000000001</v>
      </c>
      <c r="AD23" s="10">
        <v>35.753</v>
      </c>
      <c r="AE23" s="10">
        <v>22.302</v>
      </c>
      <c r="AF23" s="10">
        <v>34.619999999999997</v>
      </c>
      <c r="AG23" s="10">
        <v>27.222000000000001</v>
      </c>
      <c r="AH23" s="10">
        <v>27.506</v>
      </c>
      <c r="AI23" s="130"/>
      <c r="AJ23" s="130"/>
      <c r="AK23" s="130"/>
      <c r="AL23" s="130"/>
      <c r="AM23" s="130"/>
      <c r="AN23" s="130"/>
      <c r="AO23" s="130"/>
      <c r="AP23" s="130"/>
      <c r="AQ23" s="130"/>
      <c r="AR23" s="130"/>
      <c r="AS23" s="130"/>
      <c r="AT23" s="130"/>
      <c r="AU23" s="130"/>
      <c r="AV23" s="130"/>
      <c r="AW23" s="130"/>
      <c r="AX23" s="130"/>
      <c r="AY23" s="130"/>
    </row>
    <row r="24" spans="1:51" ht="15" x14ac:dyDescent="0.25">
      <c r="A24" s="144">
        <v>45261</v>
      </c>
      <c r="B24" s="279">
        <v>27.49</v>
      </c>
      <c r="C24" s="269">
        <v>27.49</v>
      </c>
      <c r="D24" s="284">
        <v>27.49</v>
      </c>
      <c r="E24" s="11">
        <v>22.713000000000001</v>
      </c>
      <c r="F24" s="11">
        <v>32.063000000000002</v>
      </c>
      <c r="G24" s="11">
        <v>25.920999999999999</v>
      </c>
      <c r="H24" s="10">
        <v>42.372999999999998</v>
      </c>
      <c r="I24" s="10">
        <v>34.470999999999997</v>
      </c>
      <c r="J24" s="10">
        <v>35.380000000000003</v>
      </c>
      <c r="K24" s="10">
        <v>33.021999999999998</v>
      </c>
      <c r="L24" s="10">
        <v>27.928000000000001</v>
      </c>
      <c r="M24" s="10">
        <v>24.777999999999999</v>
      </c>
      <c r="N24" s="10">
        <v>24.242999999999999</v>
      </c>
      <c r="O24" s="10">
        <v>17.852</v>
      </c>
      <c r="P24" s="10">
        <v>24.518000000000001</v>
      </c>
      <c r="Q24" s="10">
        <v>25.61</v>
      </c>
      <c r="R24" s="10">
        <v>30.332999999999998</v>
      </c>
      <c r="S24" s="10">
        <v>31.277000000000001</v>
      </c>
      <c r="T24" s="10">
        <v>25.893999999999998</v>
      </c>
      <c r="U24" s="10">
        <v>32.805</v>
      </c>
      <c r="V24" s="10">
        <v>27.65</v>
      </c>
      <c r="W24" s="10">
        <v>26.059000000000001</v>
      </c>
      <c r="X24" s="10">
        <v>30.010999999999999</v>
      </c>
      <c r="Y24" s="10">
        <v>17.324999999999999</v>
      </c>
      <c r="Z24" s="10">
        <v>25.608000000000001</v>
      </c>
      <c r="AA24" s="10">
        <v>32.796999999999997</v>
      </c>
      <c r="AB24" s="10">
        <v>27.193999999999999</v>
      </c>
      <c r="AC24" s="10">
        <v>25.649000000000001</v>
      </c>
      <c r="AD24" s="10">
        <v>33.125</v>
      </c>
      <c r="AE24" s="10">
        <v>17.951000000000001</v>
      </c>
      <c r="AF24" s="10">
        <v>31.788</v>
      </c>
      <c r="AG24" s="10">
        <v>25.271000000000001</v>
      </c>
      <c r="AH24" s="10">
        <v>22.652999999999999</v>
      </c>
      <c r="AI24" s="130"/>
      <c r="AJ24" s="130"/>
      <c r="AK24" s="130"/>
      <c r="AL24" s="130"/>
      <c r="AM24" s="130"/>
      <c r="AN24" s="130"/>
      <c r="AO24" s="130"/>
      <c r="AP24" s="130"/>
      <c r="AQ24" s="130"/>
      <c r="AR24" s="130"/>
      <c r="AS24" s="130"/>
      <c r="AT24" s="130"/>
      <c r="AU24" s="130"/>
      <c r="AV24" s="130"/>
      <c r="AW24" s="130"/>
      <c r="AX24" s="130"/>
      <c r="AY24" s="130"/>
    </row>
    <row r="25" spans="1:51" ht="15" x14ac:dyDescent="0.25">
      <c r="A25" s="144">
        <v>45292</v>
      </c>
      <c r="B25" s="279">
        <v>26.29</v>
      </c>
      <c r="C25" s="269">
        <v>26.29</v>
      </c>
      <c r="D25" s="284">
        <v>26.29</v>
      </c>
      <c r="E25" s="11">
        <v>21.209</v>
      </c>
      <c r="F25" s="11">
        <v>29.204000000000001</v>
      </c>
      <c r="G25" s="11">
        <v>23.472999999999999</v>
      </c>
      <c r="H25" s="10">
        <v>35.923000000000002</v>
      </c>
      <c r="I25" s="10">
        <v>29.274000000000001</v>
      </c>
      <c r="J25" s="10">
        <v>31.405999999999999</v>
      </c>
      <c r="K25" s="10">
        <v>28.242000000000001</v>
      </c>
      <c r="L25" s="10">
        <v>27.564</v>
      </c>
      <c r="M25" s="10">
        <v>22.866</v>
      </c>
      <c r="N25" s="10">
        <v>21.2</v>
      </c>
      <c r="O25" s="10">
        <v>16.981000000000002</v>
      </c>
      <c r="P25" s="10">
        <v>22.126999999999999</v>
      </c>
      <c r="Q25" s="10">
        <v>24.611000000000001</v>
      </c>
      <c r="R25" s="10">
        <v>26.335000000000001</v>
      </c>
      <c r="S25" s="10">
        <v>26.327999999999999</v>
      </c>
      <c r="T25" s="10">
        <v>21.587</v>
      </c>
      <c r="U25" s="10">
        <v>29.795999999999999</v>
      </c>
      <c r="V25" s="10">
        <v>24.518999999999998</v>
      </c>
      <c r="W25" s="10">
        <v>23.97</v>
      </c>
      <c r="X25" s="10">
        <v>28.437000000000001</v>
      </c>
      <c r="Y25" s="10">
        <v>16.053000000000001</v>
      </c>
      <c r="Z25" s="10">
        <v>22.332999999999998</v>
      </c>
      <c r="AA25" s="10">
        <v>28.716000000000001</v>
      </c>
      <c r="AB25" s="10">
        <v>25.003</v>
      </c>
      <c r="AC25" s="10">
        <v>23.797000000000001</v>
      </c>
      <c r="AD25" s="10">
        <v>28.841999999999999</v>
      </c>
      <c r="AE25" s="10">
        <v>16.498999999999999</v>
      </c>
      <c r="AF25" s="10">
        <v>29.007999999999999</v>
      </c>
      <c r="AG25" s="10">
        <v>24.152999999999999</v>
      </c>
      <c r="AH25" s="10">
        <v>19.655000000000001</v>
      </c>
      <c r="AI25" s="130"/>
      <c r="AJ25" s="130"/>
      <c r="AK25" s="130"/>
      <c r="AL25" s="130"/>
      <c r="AM25" s="130"/>
      <c r="AN25" s="130"/>
      <c r="AO25" s="130"/>
      <c r="AP25" s="130"/>
      <c r="AQ25" s="130"/>
      <c r="AR25" s="130"/>
      <c r="AS25" s="130"/>
      <c r="AT25" s="130"/>
      <c r="AU25" s="130"/>
      <c r="AV25" s="130"/>
      <c r="AW25" s="130"/>
      <c r="AX25" s="130"/>
      <c r="AY25" s="130"/>
    </row>
    <row r="26" spans="1:51" ht="15" x14ac:dyDescent="0.25">
      <c r="A26" s="144">
        <v>45323</v>
      </c>
      <c r="B26" s="279">
        <v>24.71</v>
      </c>
      <c r="C26" s="269">
        <v>24.71</v>
      </c>
      <c r="D26" s="284">
        <v>24.71</v>
      </c>
      <c r="E26" s="11">
        <v>20.047999999999998</v>
      </c>
      <c r="F26" s="11">
        <v>25.411999999999999</v>
      </c>
      <c r="G26" s="11">
        <v>26.553999999999998</v>
      </c>
      <c r="H26" s="10">
        <v>35.601999999999997</v>
      </c>
      <c r="I26" s="10">
        <v>24.670999999999999</v>
      </c>
      <c r="J26" s="10">
        <v>27.734000000000002</v>
      </c>
      <c r="K26" s="10">
        <v>27.63</v>
      </c>
      <c r="L26" s="10">
        <v>28.366</v>
      </c>
      <c r="M26" s="10">
        <v>22.184000000000001</v>
      </c>
      <c r="N26" s="10">
        <v>18.498999999999999</v>
      </c>
      <c r="O26" s="10">
        <v>20.116</v>
      </c>
      <c r="P26" s="10">
        <v>19.638999999999999</v>
      </c>
      <c r="Q26" s="10">
        <v>22.385999999999999</v>
      </c>
      <c r="R26" s="10">
        <v>22.280999999999999</v>
      </c>
      <c r="S26" s="10">
        <v>25.193999999999999</v>
      </c>
      <c r="T26" s="10">
        <v>18.163</v>
      </c>
      <c r="U26" s="10">
        <v>26.942</v>
      </c>
      <c r="V26" s="10">
        <v>20.963999999999999</v>
      </c>
      <c r="W26" s="10">
        <v>20.588999999999999</v>
      </c>
      <c r="X26" s="10">
        <v>24.477</v>
      </c>
      <c r="Y26" s="10">
        <v>14.587</v>
      </c>
      <c r="Z26" s="10">
        <v>22.994</v>
      </c>
      <c r="AA26" s="10">
        <v>34.100999999999999</v>
      </c>
      <c r="AB26" s="10">
        <v>24.027000000000001</v>
      </c>
      <c r="AC26" s="10">
        <v>29.196000000000002</v>
      </c>
      <c r="AD26" s="10">
        <v>30.437999999999999</v>
      </c>
      <c r="AE26" s="10">
        <v>14.858000000000001</v>
      </c>
      <c r="AF26" s="10">
        <v>26.231000000000002</v>
      </c>
      <c r="AG26" s="10">
        <v>21.332000000000001</v>
      </c>
      <c r="AH26" s="10">
        <v>17.204000000000001</v>
      </c>
      <c r="AI26" s="130"/>
      <c r="AJ26" s="130"/>
      <c r="AK26" s="130"/>
      <c r="AL26" s="130"/>
      <c r="AM26" s="130"/>
      <c r="AN26" s="130"/>
      <c r="AO26" s="130"/>
      <c r="AP26" s="130"/>
      <c r="AQ26" s="130"/>
      <c r="AR26" s="130"/>
      <c r="AS26" s="130"/>
      <c r="AT26" s="130"/>
      <c r="AU26" s="130"/>
      <c r="AV26" s="130"/>
      <c r="AW26" s="130"/>
      <c r="AX26" s="130"/>
      <c r="AY26" s="130"/>
    </row>
    <row r="27" spans="1:51" ht="15" x14ac:dyDescent="0.25">
      <c r="A27" s="144">
        <v>45352</v>
      </c>
      <c r="B27" s="279">
        <v>39.74</v>
      </c>
      <c r="C27" s="269">
        <v>39.74</v>
      </c>
      <c r="D27" s="284">
        <v>39.74</v>
      </c>
      <c r="E27" s="11">
        <v>34.267000000000003</v>
      </c>
      <c r="F27" s="11">
        <v>44.326000000000001</v>
      </c>
      <c r="G27" s="11">
        <v>48.845999999999997</v>
      </c>
      <c r="H27" s="10">
        <v>44.991</v>
      </c>
      <c r="I27" s="10">
        <v>47.290999999999997</v>
      </c>
      <c r="J27" s="10">
        <v>45.264000000000003</v>
      </c>
      <c r="K27" s="10">
        <v>39.606000000000002</v>
      </c>
      <c r="L27" s="10">
        <v>33.82</v>
      </c>
      <c r="M27" s="10">
        <v>32.524000000000001</v>
      </c>
      <c r="N27" s="10">
        <v>23.491</v>
      </c>
      <c r="O27" s="10">
        <v>31.111999999999998</v>
      </c>
      <c r="P27" s="10">
        <v>49.872</v>
      </c>
      <c r="Q27" s="10">
        <v>27.914999999999999</v>
      </c>
      <c r="R27" s="10">
        <v>31.431999999999999</v>
      </c>
      <c r="S27" s="10">
        <v>58.488999999999997</v>
      </c>
      <c r="T27" s="10">
        <v>19.262</v>
      </c>
      <c r="U27" s="10">
        <v>46.533999999999999</v>
      </c>
      <c r="V27" s="10">
        <v>24.611000000000001</v>
      </c>
      <c r="W27" s="10">
        <v>33.113</v>
      </c>
      <c r="X27" s="10">
        <v>42.182000000000002</v>
      </c>
      <c r="Y27" s="10">
        <v>21.649000000000001</v>
      </c>
      <c r="Z27" s="10">
        <v>29.818999999999999</v>
      </c>
      <c r="AA27" s="10">
        <v>56.710999999999999</v>
      </c>
      <c r="AB27" s="10">
        <v>40.268999999999998</v>
      </c>
      <c r="AC27" s="10">
        <v>63.84</v>
      </c>
      <c r="AD27" s="10">
        <v>32.209000000000003</v>
      </c>
      <c r="AE27" s="10">
        <v>21.56</v>
      </c>
      <c r="AF27" s="10">
        <v>38.936</v>
      </c>
      <c r="AG27" s="10">
        <v>25.542999999999999</v>
      </c>
      <c r="AH27" s="10">
        <v>30.178999999999998</v>
      </c>
      <c r="AI27" s="130"/>
      <c r="AJ27" s="130"/>
      <c r="AK27" s="130"/>
      <c r="AL27" s="130"/>
      <c r="AM27" s="130"/>
      <c r="AN27" s="130"/>
      <c r="AO27" s="130"/>
      <c r="AP27" s="130"/>
      <c r="AQ27" s="130"/>
      <c r="AR27" s="130"/>
      <c r="AS27" s="130"/>
      <c r="AT27" s="130"/>
      <c r="AU27" s="130"/>
      <c r="AV27" s="130"/>
      <c r="AW27" s="130"/>
      <c r="AX27" s="130"/>
      <c r="AY27" s="130"/>
    </row>
    <row r="28" spans="1:51" ht="15" x14ac:dyDescent="0.25">
      <c r="A28" s="144">
        <v>45383</v>
      </c>
      <c r="B28" s="279">
        <v>88.83</v>
      </c>
      <c r="C28" s="269">
        <v>88.83</v>
      </c>
      <c r="D28" s="284">
        <v>88.83</v>
      </c>
      <c r="E28" s="11">
        <v>73.739000000000004</v>
      </c>
      <c r="F28" s="11">
        <v>81.119</v>
      </c>
      <c r="G28" s="11">
        <v>62.869</v>
      </c>
      <c r="H28" s="10">
        <v>105.19199999999999</v>
      </c>
      <c r="I28" s="10">
        <v>88.233000000000004</v>
      </c>
      <c r="J28" s="10">
        <v>69.373999999999995</v>
      </c>
      <c r="K28" s="10">
        <v>59.936</v>
      </c>
      <c r="L28" s="10">
        <v>93.677000000000007</v>
      </c>
      <c r="M28" s="10">
        <v>68.477000000000004</v>
      </c>
      <c r="N28" s="10">
        <v>59.902000000000001</v>
      </c>
      <c r="O28" s="10">
        <v>57.109000000000002</v>
      </c>
      <c r="P28" s="10">
        <v>107.627</v>
      </c>
      <c r="Q28" s="10">
        <v>69.313999999999993</v>
      </c>
      <c r="R28" s="10">
        <v>100.738</v>
      </c>
      <c r="S28" s="10">
        <v>105.29900000000001</v>
      </c>
      <c r="T28" s="10">
        <v>54.122</v>
      </c>
      <c r="U28" s="10">
        <v>69.387</v>
      </c>
      <c r="V28" s="10">
        <v>59.685000000000002</v>
      </c>
      <c r="W28" s="10">
        <v>71.414000000000001</v>
      </c>
      <c r="X28" s="10">
        <v>92.596000000000004</v>
      </c>
      <c r="Y28" s="10">
        <v>41.576999999999998</v>
      </c>
      <c r="Z28" s="10">
        <v>72.652000000000001</v>
      </c>
      <c r="AA28" s="10">
        <v>86.75</v>
      </c>
      <c r="AB28" s="10">
        <v>67.27</v>
      </c>
      <c r="AC28" s="10">
        <v>121.694</v>
      </c>
      <c r="AD28" s="10">
        <v>54.167000000000002</v>
      </c>
      <c r="AE28" s="10">
        <v>83.447000000000003</v>
      </c>
      <c r="AF28" s="10">
        <v>56.954999999999998</v>
      </c>
      <c r="AG28" s="10">
        <v>57.002000000000002</v>
      </c>
      <c r="AH28" s="10">
        <v>43.335999999999999</v>
      </c>
      <c r="AI28" s="130"/>
      <c r="AJ28" s="130"/>
      <c r="AK28" s="130"/>
      <c r="AL28" s="130"/>
      <c r="AM28" s="130"/>
      <c r="AN28" s="130"/>
      <c r="AO28" s="130"/>
      <c r="AP28" s="130"/>
      <c r="AQ28" s="130"/>
      <c r="AR28" s="130"/>
      <c r="AS28" s="130"/>
      <c r="AT28" s="130"/>
      <c r="AU28" s="130"/>
      <c r="AV28" s="130"/>
      <c r="AW28" s="130"/>
      <c r="AX28" s="130"/>
      <c r="AY28" s="130"/>
    </row>
    <row r="29" spans="1:51" ht="15" x14ac:dyDescent="0.25">
      <c r="A29" s="144">
        <v>45413</v>
      </c>
      <c r="B29" s="279">
        <v>225.76</v>
      </c>
      <c r="C29" s="269">
        <v>225.76</v>
      </c>
      <c r="D29" s="284">
        <v>225.76</v>
      </c>
      <c r="E29" s="11">
        <v>287.28800000000001</v>
      </c>
      <c r="F29" s="11">
        <v>230.672</v>
      </c>
      <c r="G29" s="11">
        <v>265.75599999999997</v>
      </c>
      <c r="H29" s="10">
        <v>381.863</v>
      </c>
      <c r="I29" s="10">
        <v>347.98200000000003</v>
      </c>
      <c r="J29" s="10">
        <v>217.03800000000001</v>
      </c>
      <c r="K29" s="10">
        <v>236.34700000000001</v>
      </c>
      <c r="L29" s="10">
        <v>262.64800000000002</v>
      </c>
      <c r="M29" s="10">
        <v>266.96300000000002</v>
      </c>
      <c r="N29" s="10">
        <v>101.02200000000001</v>
      </c>
      <c r="O29" s="10">
        <v>176.12100000000001</v>
      </c>
      <c r="P29" s="10">
        <v>241.39699999999999</v>
      </c>
      <c r="Q29" s="10">
        <v>276.23</v>
      </c>
      <c r="R29" s="10">
        <v>254.21100000000001</v>
      </c>
      <c r="S29" s="10">
        <v>245.74600000000001</v>
      </c>
      <c r="T29" s="10">
        <v>266.38600000000002</v>
      </c>
      <c r="U29" s="10">
        <v>321.517</v>
      </c>
      <c r="V29" s="10">
        <v>135.452</v>
      </c>
      <c r="W29" s="10">
        <v>172.96700000000001</v>
      </c>
      <c r="X29" s="10">
        <v>155.858</v>
      </c>
      <c r="Y29" s="10">
        <v>108.622</v>
      </c>
      <c r="Z29" s="10">
        <v>260.93599999999998</v>
      </c>
      <c r="AA29" s="10">
        <v>178.65600000000001</v>
      </c>
      <c r="AB29" s="10">
        <v>177.15299999999999</v>
      </c>
      <c r="AC29" s="10">
        <v>264.55700000000002</v>
      </c>
      <c r="AD29" s="10">
        <v>173.714</v>
      </c>
      <c r="AE29" s="10">
        <v>205.65199999999999</v>
      </c>
      <c r="AF29" s="10">
        <v>196.155</v>
      </c>
      <c r="AG29" s="10">
        <v>135.28899999999999</v>
      </c>
      <c r="AH29" s="10">
        <v>171.76599999999999</v>
      </c>
      <c r="AI29" s="130"/>
      <c r="AJ29" s="130"/>
      <c r="AK29" s="130"/>
      <c r="AL29" s="130"/>
      <c r="AM29" s="130"/>
      <c r="AN29" s="130"/>
      <c r="AO29" s="130"/>
      <c r="AP29" s="130"/>
      <c r="AQ29" s="130"/>
      <c r="AR29" s="130"/>
      <c r="AS29" s="130"/>
      <c r="AT29" s="130"/>
      <c r="AU29" s="130"/>
      <c r="AV29" s="130"/>
      <c r="AW29" s="130"/>
      <c r="AX29" s="130"/>
      <c r="AY29" s="130"/>
    </row>
    <row r="30" spans="1:51" ht="15" x14ac:dyDescent="0.25">
      <c r="A30" s="144">
        <v>45444</v>
      </c>
      <c r="B30" s="279">
        <v>265.3</v>
      </c>
      <c r="C30" s="269">
        <v>265.3</v>
      </c>
      <c r="D30" s="284">
        <v>265.3</v>
      </c>
      <c r="E30" s="11">
        <v>430.72899999999998</v>
      </c>
      <c r="F30" s="11">
        <v>223.798</v>
      </c>
      <c r="G30" s="11">
        <v>603.25400000000002</v>
      </c>
      <c r="H30" s="10">
        <v>323.80900000000003</v>
      </c>
      <c r="I30" s="10">
        <v>512.18200000000002</v>
      </c>
      <c r="J30" s="10">
        <v>221.77099999999999</v>
      </c>
      <c r="K30" s="10">
        <v>348.64800000000002</v>
      </c>
      <c r="L30" s="10">
        <v>163.62</v>
      </c>
      <c r="M30" s="10">
        <v>203.679</v>
      </c>
      <c r="N30" s="10">
        <v>59.75</v>
      </c>
      <c r="O30" s="10">
        <v>216.03200000000001</v>
      </c>
      <c r="P30" s="10">
        <v>149.029</v>
      </c>
      <c r="Q30" s="10">
        <v>300.82799999999997</v>
      </c>
      <c r="R30" s="10">
        <v>192.30600000000001</v>
      </c>
      <c r="S30" s="10">
        <v>180.006</v>
      </c>
      <c r="T30" s="10">
        <v>504.91699999999997</v>
      </c>
      <c r="U30" s="10">
        <v>275.154</v>
      </c>
      <c r="V30" s="10">
        <v>277.38799999999998</v>
      </c>
      <c r="W30" s="10">
        <v>449.15699999999998</v>
      </c>
      <c r="X30" s="10">
        <v>59.728000000000002</v>
      </c>
      <c r="Y30" s="10">
        <v>158.90600000000001</v>
      </c>
      <c r="Z30" s="10">
        <v>345.00599999999997</v>
      </c>
      <c r="AA30" s="10">
        <v>369.81900000000002</v>
      </c>
      <c r="AB30" s="10">
        <v>305.92</v>
      </c>
      <c r="AC30" s="10">
        <v>409.78899999999999</v>
      </c>
      <c r="AD30" s="10">
        <v>78.213999999999999</v>
      </c>
      <c r="AE30" s="10">
        <v>428.66500000000002</v>
      </c>
      <c r="AF30" s="10">
        <v>203.33600000000001</v>
      </c>
      <c r="AG30" s="10">
        <v>139.28</v>
      </c>
      <c r="AH30" s="10">
        <v>323.47399999999999</v>
      </c>
      <c r="AI30" s="130"/>
      <c r="AJ30" s="130"/>
      <c r="AK30" s="130"/>
      <c r="AL30" s="130"/>
      <c r="AM30" s="130"/>
      <c r="AN30" s="130"/>
      <c r="AO30" s="130"/>
      <c r="AP30" s="130"/>
      <c r="AQ30" s="130"/>
      <c r="AR30" s="130"/>
      <c r="AS30" s="130"/>
      <c r="AT30" s="130"/>
      <c r="AU30" s="130"/>
      <c r="AV30" s="130"/>
      <c r="AW30" s="130"/>
      <c r="AX30" s="130"/>
      <c r="AY30" s="130"/>
    </row>
    <row r="31" spans="1:51" ht="15" x14ac:dyDescent="0.25">
      <c r="A31" s="144">
        <v>45474</v>
      </c>
      <c r="B31" s="279">
        <v>89.92</v>
      </c>
      <c r="C31" s="269">
        <v>89.92</v>
      </c>
      <c r="D31" s="284">
        <v>89.92</v>
      </c>
      <c r="E31" s="11">
        <v>193.65700000000001</v>
      </c>
      <c r="F31" s="11">
        <v>67.8</v>
      </c>
      <c r="G31" s="11">
        <v>442.726</v>
      </c>
      <c r="H31" s="10">
        <v>114.93300000000001</v>
      </c>
      <c r="I31" s="10">
        <v>179.03</v>
      </c>
      <c r="J31" s="10">
        <v>104.36799999999999</v>
      </c>
      <c r="K31" s="10">
        <v>221.934</v>
      </c>
      <c r="L31" s="10">
        <v>53.786999999999999</v>
      </c>
      <c r="M31" s="10">
        <v>62.713000000000001</v>
      </c>
      <c r="N31" s="10">
        <v>26.108000000000001</v>
      </c>
      <c r="O31" s="10">
        <v>59.088000000000001</v>
      </c>
      <c r="P31" s="10">
        <v>57.146000000000001</v>
      </c>
      <c r="Q31" s="10">
        <v>119.431</v>
      </c>
      <c r="R31" s="10">
        <v>73.896000000000001</v>
      </c>
      <c r="S31" s="10">
        <v>67.870999999999995</v>
      </c>
      <c r="T31" s="10">
        <v>219.69399999999999</v>
      </c>
      <c r="U31" s="10">
        <v>140.24299999999999</v>
      </c>
      <c r="V31" s="10">
        <v>73.210999999999999</v>
      </c>
      <c r="W31" s="10">
        <v>229.755</v>
      </c>
      <c r="X31" s="10">
        <v>30.771999999999998</v>
      </c>
      <c r="Y31" s="10">
        <v>58.290999999999997</v>
      </c>
      <c r="Z31" s="10">
        <v>104.309</v>
      </c>
      <c r="AA31" s="10">
        <v>121.986</v>
      </c>
      <c r="AB31" s="10">
        <v>97.600999999999999</v>
      </c>
      <c r="AC31" s="10">
        <v>137.136</v>
      </c>
      <c r="AD31" s="10">
        <v>34.692999999999998</v>
      </c>
      <c r="AE31" s="10">
        <v>263.11500000000001</v>
      </c>
      <c r="AF31" s="10">
        <v>63.375</v>
      </c>
      <c r="AG31" s="10">
        <v>59.29</v>
      </c>
      <c r="AH31" s="10">
        <v>178.70099999999999</v>
      </c>
      <c r="AI31" s="130"/>
      <c r="AJ31" s="130"/>
      <c r="AK31" s="130"/>
      <c r="AL31" s="130"/>
      <c r="AM31" s="130"/>
      <c r="AN31" s="130"/>
      <c r="AO31" s="130"/>
      <c r="AP31" s="130"/>
      <c r="AQ31" s="130"/>
      <c r="AR31" s="130"/>
      <c r="AS31" s="130"/>
      <c r="AT31" s="130"/>
      <c r="AU31" s="130"/>
      <c r="AV31" s="130"/>
      <c r="AW31" s="130"/>
      <c r="AX31" s="130"/>
      <c r="AY31" s="130"/>
    </row>
    <row r="32" spans="1:51" ht="15" x14ac:dyDescent="0.25">
      <c r="A32" s="144">
        <v>45505</v>
      </c>
      <c r="B32" s="279">
        <v>56.12</v>
      </c>
      <c r="C32" s="269">
        <v>56.12</v>
      </c>
      <c r="D32" s="284">
        <v>56.12</v>
      </c>
      <c r="E32" s="11">
        <v>71.879000000000005</v>
      </c>
      <c r="F32" s="11">
        <v>44.680999999999997</v>
      </c>
      <c r="G32" s="11">
        <v>127.693</v>
      </c>
      <c r="H32" s="10">
        <v>56.603999999999999</v>
      </c>
      <c r="I32" s="10">
        <v>86.42</v>
      </c>
      <c r="J32" s="10">
        <v>52.932000000000002</v>
      </c>
      <c r="K32" s="10">
        <v>91.6</v>
      </c>
      <c r="L32" s="10">
        <v>47.091999999999999</v>
      </c>
      <c r="M32" s="10">
        <v>55.036000000000001</v>
      </c>
      <c r="N32" s="10">
        <v>22.808</v>
      </c>
      <c r="O32" s="10">
        <v>43.808999999999997</v>
      </c>
      <c r="P32" s="10">
        <v>39.738</v>
      </c>
      <c r="Q32" s="10">
        <v>61.067</v>
      </c>
      <c r="R32" s="10">
        <v>52.314999999999998</v>
      </c>
      <c r="S32" s="10">
        <v>49.569000000000003</v>
      </c>
      <c r="T32" s="10">
        <v>81.661000000000001</v>
      </c>
      <c r="U32" s="10">
        <v>57.582000000000001</v>
      </c>
      <c r="V32" s="10">
        <v>51.604999999999997</v>
      </c>
      <c r="W32" s="10">
        <v>72.539000000000001</v>
      </c>
      <c r="X32" s="10">
        <v>30.783999999999999</v>
      </c>
      <c r="Y32" s="10">
        <v>41.780999999999999</v>
      </c>
      <c r="Z32" s="10">
        <v>59.424999999999997</v>
      </c>
      <c r="AA32" s="10">
        <v>56.198</v>
      </c>
      <c r="AB32" s="10">
        <v>55.546999999999997</v>
      </c>
      <c r="AC32" s="10">
        <v>67.194999999999993</v>
      </c>
      <c r="AD32" s="10">
        <v>28.408000000000001</v>
      </c>
      <c r="AE32" s="10">
        <v>84.61</v>
      </c>
      <c r="AF32" s="10">
        <v>42.125999999999998</v>
      </c>
      <c r="AG32" s="10">
        <v>36.204000000000001</v>
      </c>
      <c r="AH32" s="10">
        <v>91.27</v>
      </c>
      <c r="AI32" s="130"/>
      <c r="AJ32" s="130"/>
      <c r="AK32" s="130"/>
      <c r="AL32" s="130"/>
      <c r="AM32" s="130"/>
      <c r="AN32" s="130"/>
      <c r="AO32" s="130"/>
      <c r="AP32" s="130"/>
      <c r="AQ32" s="130"/>
      <c r="AR32" s="130"/>
      <c r="AS32" s="130"/>
      <c r="AT32" s="130"/>
      <c r="AU32" s="130"/>
      <c r="AV32" s="130"/>
      <c r="AW32" s="130"/>
      <c r="AX32" s="130"/>
      <c r="AY32" s="130"/>
    </row>
    <row r="33" spans="1:51" ht="15" x14ac:dyDescent="0.25">
      <c r="A33" s="144">
        <v>45536</v>
      </c>
      <c r="B33" s="287">
        <v>36.15</v>
      </c>
      <c r="C33" s="286">
        <v>36.15</v>
      </c>
      <c r="D33" s="284">
        <v>36.15</v>
      </c>
      <c r="E33" s="11">
        <v>51.268000000000001</v>
      </c>
      <c r="F33" s="11">
        <v>36.387</v>
      </c>
      <c r="G33" s="11">
        <v>66.497</v>
      </c>
      <c r="H33" s="10">
        <v>41.488999999999997</v>
      </c>
      <c r="I33" s="10">
        <v>59.149000000000001</v>
      </c>
      <c r="J33" s="10">
        <v>34.488999999999997</v>
      </c>
      <c r="K33" s="10">
        <v>49.701000000000001</v>
      </c>
      <c r="L33" s="10">
        <v>35.098999999999997</v>
      </c>
      <c r="M33" s="10">
        <v>32.780999999999999</v>
      </c>
      <c r="N33" s="10">
        <v>22.129000000000001</v>
      </c>
      <c r="O33" s="10">
        <v>58.454999999999998</v>
      </c>
      <c r="P33" s="10">
        <v>36.155000000000001</v>
      </c>
      <c r="Q33" s="10">
        <v>39.148000000000003</v>
      </c>
      <c r="R33" s="10">
        <v>39.024000000000001</v>
      </c>
      <c r="S33" s="10">
        <v>43.331000000000003</v>
      </c>
      <c r="T33" s="10">
        <v>46.731000000000002</v>
      </c>
      <c r="U33" s="10">
        <v>38.587000000000003</v>
      </c>
      <c r="V33" s="10">
        <v>29.992999999999999</v>
      </c>
      <c r="W33" s="10">
        <v>41.930999999999997</v>
      </c>
      <c r="X33" s="10">
        <v>25.134</v>
      </c>
      <c r="Y33" s="10">
        <v>54.728000000000002</v>
      </c>
      <c r="Z33" s="10">
        <v>54.667000000000002</v>
      </c>
      <c r="AA33" s="10">
        <v>40.676000000000002</v>
      </c>
      <c r="AB33" s="10">
        <v>36.713000000000001</v>
      </c>
      <c r="AC33" s="10">
        <v>41.098999999999997</v>
      </c>
      <c r="AD33" s="10">
        <v>23.29</v>
      </c>
      <c r="AE33" s="10">
        <v>44.999000000000002</v>
      </c>
      <c r="AF33" s="10">
        <v>38.834000000000003</v>
      </c>
      <c r="AG33" s="10">
        <v>27.459</v>
      </c>
      <c r="AH33" s="10">
        <v>73.137</v>
      </c>
      <c r="AI33" s="130"/>
      <c r="AJ33" s="130"/>
      <c r="AK33" s="130"/>
      <c r="AL33" s="130"/>
      <c r="AM33" s="130"/>
      <c r="AN33" s="130"/>
      <c r="AO33" s="130"/>
      <c r="AP33" s="130"/>
      <c r="AQ33" s="130"/>
      <c r="AR33" s="130"/>
      <c r="AS33" s="130"/>
      <c r="AT33" s="130"/>
      <c r="AU33" s="130"/>
      <c r="AV33" s="130"/>
      <c r="AW33" s="130"/>
      <c r="AX33" s="130"/>
      <c r="AY33" s="130"/>
    </row>
    <row r="34" spans="1:51" ht="15" x14ac:dyDescent="0.25">
      <c r="A34" s="144">
        <v>45566</v>
      </c>
      <c r="B34" s="279">
        <v>33.68</v>
      </c>
      <c r="C34" s="269">
        <v>42.04</v>
      </c>
      <c r="D34" s="284">
        <v>37.46</v>
      </c>
      <c r="E34" s="11">
        <v>46.587000000000003</v>
      </c>
      <c r="F34" s="11">
        <v>43.579000000000001</v>
      </c>
      <c r="G34" s="11">
        <v>60.515999999999998</v>
      </c>
      <c r="H34" s="10">
        <v>50.536000000000001</v>
      </c>
      <c r="I34" s="10">
        <v>61.917999999999999</v>
      </c>
      <c r="J34" s="10">
        <v>45.325000000000003</v>
      </c>
      <c r="K34" s="10">
        <v>39.826000000000001</v>
      </c>
      <c r="L34" s="10">
        <v>31.777999999999999</v>
      </c>
      <c r="M34" s="10">
        <v>31.032</v>
      </c>
      <c r="N34" s="10">
        <v>30.786999999999999</v>
      </c>
      <c r="O34" s="10">
        <v>35.215000000000003</v>
      </c>
      <c r="P34" s="10">
        <v>34.020000000000003</v>
      </c>
      <c r="Q34" s="10">
        <v>52.927</v>
      </c>
      <c r="R34" s="10">
        <v>64.789000000000001</v>
      </c>
      <c r="S34" s="10">
        <v>44.381</v>
      </c>
      <c r="T34" s="10">
        <v>42.67</v>
      </c>
      <c r="U34" s="10">
        <v>40.414000000000001</v>
      </c>
      <c r="V34" s="10">
        <v>31.300999999999998</v>
      </c>
      <c r="W34" s="10">
        <v>41.369</v>
      </c>
      <c r="X34" s="10">
        <v>24.135000000000002</v>
      </c>
      <c r="Y34" s="10">
        <v>51.194000000000003</v>
      </c>
      <c r="Z34" s="10">
        <v>61.445</v>
      </c>
      <c r="AA34" s="10">
        <v>35.383000000000003</v>
      </c>
      <c r="AB34" s="10">
        <v>32.159999999999997</v>
      </c>
      <c r="AC34" s="10">
        <v>42.32</v>
      </c>
      <c r="AD34" s="10">
        <v>25.959</v>
      </c>
      <c r="AE34" s="10">
        <v>38.988</v>
      </c>
      <c r="AF34" s="10">
        <v>31.765000000000001</v>
      </c>
      <c r="AG34" s="10">
        <v>29.239000000000001</v>
      </c>
      <c r="AH34" s="10">
        <v>48.101999999999997</v>
      </c>
      <c r="AI34" s="130"/>
      <c r="AJ34" s="130"/>
      <c r="AK34" s="130"/>
      <c r="AL34" s="130"/>
      <c r="AM34" s="130"/>
      <c r="AN34" s="130"/>
      <c r="AO34" s="130"/>
      <c r="AP34" s="130"/>
      <c r="AQ34" s="130"/>
      <c r="AR34" s="130"/>
      <c r="AS34" s="130"/>
      <c r="AT34" s="130"/>
      <c r="AU34" s="130"/>
      <c r="AV34" s="130"/>
      <c r="AW34" s="130"/>
      <c r="AX34" s="130"/>
      <c r="AY34" s="130"/>
    </row>
    <row r="35" spans="1:51" ht="15" x14ac:dyDescent="0.25">
      <c r="A35" s="144">
        <v>45597</v>
      </c>
      <c r="B35" s="279">
        <v>31.19</v>
      </c>
      <c r="C35" s="269">
        <v>32.85</v>
      </c>
      <c r="D35" s="284">
        <v>31.95</v>
      </c>
      <c r="E35" s="11">
        <v>37.853000000000002</v>
      </c>
      <c r="F35" s="11">
        <v>33.673000000000002</v>
      </c>
      <c r="G35" s="11">
        <v>45.848999999999997</v>
      </c>
      <c r="H35" s="10">
        <v>42.664000000000001</v>
      </c>
      <c r="I35" s="10">
        <v>46.826000000000001</v>
      </c>
      <c r="J35" s="10">
        <v>37.640999999999998</v>
      </c>
      <c r="K35" s="10">
        <v>31.86</v>
      </c>
      <c r="L35" s="10">
        <v>28.059000000000001</v>
      </c>
      <c r="M35" s="10">
        <v>30.283999999999999</v>
      </c>
      <c r="N35" s="10">
        <v>20.068000000000001</v>
      </c>
      <c r="O35" s="10">
        <v>26.193999999999999</v>
      </c>
      <c r="P35" s="10">
        <v>31.524000000000001</v>
      </c>
      <c r="Q35" s="10">
        <v>40.548999999999999</v>
      </c>
      <c r="R35" s="10">
        <v>45.298000000000002</v>
      </c>
      <c r="S35" s="10">
        <v>35.887999999999998</v>
      </c>
      <c r="T35" s="10">
        <v>36.524999999999999</v>
      </c>
      <c r="U35" s="10">
        <v>36.326999999999998</v>
      </c>
      <c r="V35" s="10">
        <v>31.228999999999999</v>
      </c>
      <c r="W35" s="10">
        <v>33.874000000000002</v>
      </c>
      <c r="X35" s="10">
        <v>20.123999999999999</v>
      </c>
      <c r="Y35" s="10">
        <v>33.292999999999999</v>
      </c>
      <c r="Z35" s="10">
        <v>38.621000000000002</v>
      </c>
      <c r="AA35" s="10">
        <v>31.766999999999999</v>
      </c>
      <c r="AB35" s="10">
        <v>27.532</v>
      </c>
      <c r="AC35" s="10">
        <v>35.883000000000003</v>
      </c>
      <c r="AD35" s="10">
        <v>24.001000000000001</v>
      </c>
      <c r="AE35" s="10">
        <v>33.548999999999999</v>
      </c>
      <c r="AF35" s="10">
        <v>28.911999999999999</v>
      </c>
      <c r="AG35" s="10">
        <v>27.643000000000001</v>
      </c>
      <c r="AH35" s="10">
        <v>34.603000000000002</v>
      </c>
      <c r="AI35" s="130"/>
      <c r="AJ35" s="130"/>
      <c r="AK35" s="130"/>
      <c r="AL35" s="130"/>
      <c r="AM35" s="130"/>
      <c r="AN35" s="130"/>
      <c r="AO35" s="130"/>
      <c r="AP35" s="130"/>
      <c r="AQ35" s="130"/>
      <c r="AR35" s="130"/>
      <c r="AS35" s="130"/>
      <c r="AT35" s="130"/>
      <c r="AU35" s="130"/>
      <c r="AV35" s="130"/>
      <c r="AW35" s="130"/>
      <c r="AX35" s="130"/>
      <c r="AY35" s="130"/>
    </row>
    <row r="36" spans="1:51" ht="15" x14ac:dyDescent="0.25">
      <c r="A36" s="144">
        <v>45627</v>
      </c>
      <c r="B36" s="279">
        <v>27.49</v>
      </c>
      <c r="C36" s="269">
        <v>27.49</v>
      </c>
      <c r="D36" s="285">
        <v>27.49</v>
      </c>
      <c r="E36" s="10">
        <v>32.061999999999998</v>
      </c>
      <c r="F36" s="10">
        <v>27.596</v>
      </c>
      <c r="G36" s="10">
        <v>41.963999999999999</v>
      </c>
      <c r="H36" s="10">
        <v>35.488999999999997</v>
      </c>
      <c r="I36" s="10">
        <v>36.779000000000003</v>
      </c>
      <c r="J36" s="10">
        <v>34.030999999999999</v>
      </c>
      <c r="K36" s="10">
        <v>28.263000000000002</v>
      </c>
      <c r="L36" s="10">
        <v>24.478000000000002</v>
      </c>
      <c r="M36" s="10">
        <v>24.672999999999998</v>
      </c>
      <c r="N36" s="10">
        <v>17.445</v>
      </c>
      <c r="O36" s="10">
        <v>23.745999999999999</v>
      </c>
      <c r="P36" s="10">
        <v>25.337</v>
      </c>
      <c r="Q36" s="10">
        <v>30.09</v>
      </c>
      <c r="R36" s="10">
        <v>31.501000000000001</v>
      </c>
      <c r="S36" s="10">
        <v>25.864000000000001</v>
      </c>
      <c r="T36" s="10">
        <v>32.351999999999997</v>
      </c>
      <c r="U36" s="10">
        <v>29.632999999999999</v>
      </c>
      <c r="V36" s="10">
        <v>26.341999999999999</v>
      </c>
      <c r="W36" s="10">
        <v>29.673999999999999</v>
      </c>
      <c r="X36" s="10">
        <v>18.318000000000001</v>
      </c>
      <c r="Y36" s="10">
        <v>24.994</v>
      </c>
      <c r="Z36" s="10">
        <v>31.492000000000001</v>
      </c>
      <c r="AA36" s="10">
        <v>28.173999999999999</v>
      </c>
      <c r="AB36" s="10">
        <v>25.321000000000002</v>
      </c>
      <c r="AC36" s="10">
        <v>33.261000000000003</v>
      </c>
      <c r="AD36" s="10">
        <v>19.626999999999999</v>
      </c>
      <c r="AE36" s="10">
        <v>30.84</v>
      </c>
      <c r="AF36" s="10">
        <v>26.902999999999999</v>
      </c>
      <c r="AG36" s="10">
        <v>22.777999999999999</v>
      </c>
      <c r="AH36" s="10">
        <v>29.414000000000001</v>
      </c>
      <c r="AI36" s="130"/>
      <c r="AJ36" s="130"/>
      <c r="AK36" s="130"/>
      <c r="AL36" s="130"/>
      <c r="AM36" s="130"/>
      <c r="AN36" s="130"/>
      <c r="AO36" s="130"/>
      <c r="AP36" s="130"/>
      <c r="AQ36" s="130"/>
      <c r="AR36" s="130"/>
      <c r="AS36" s="130"/>
      <c r="AT36" s="130"/>
      <c r="AU36" s="130"/>
      <c r="AV36" s="130"/>
      <c r="AW36" s="130"/>
      <c r="AX36" s="130"/>
      <c r="AY36" s="130"/>
    </row>
    <row r="37" spans="1:51" ht="15" x14ac:dyDescent="0.25">
      <c r="A37" s="144">
        <v>45658</v>
      </c>
      <c r="B37" s="281">
        <v>26.29</v>
      </c>
      <c r="C37" s="271">
        <v>26.29</v>
      </c>
      <c r="D37" s="285">
        <v>26.29</v>
      </c>
      <c r="E37" s="10">
        <v>29.198</v>
      </c>
      <c r="F37" s="10">
        <v>25.055</v>
      </c>
      <c r="G37" s="10">
        <v>35.677</v>
      </c>
      <c r="H37" s="10">
        <v>30.33</v>
      </c>
      <c r="I37" s="10">
        <v>32.691000000000003</v>
      </c>
      <c r="J37" s="10">
        <v>29.379000000000001</v>
      </c>
      <c r="K37" s="10">
        <v>28.076000000000001</v>
      </c>
      <c r="L37" s="10">
        <v>22.614999999999998</v>
      </c>
      <c r="M37" s="10">
        <v>21.594000000000001</v>
      </c>
      <c r="N37" s="10">
        <v>16.780999999999999</v>
      </c>
      <c r="O37" s="10">
        <v>21.452000000000002</v>
      </c>
      <c r="P37" s="10">
        <v>24.510999999999999</v>
      </c>
      <c r="Q37" s="10">
        <v>26.117999999999999</v>
      </c>
      <c r="R37" s="10">
        <v>26.727</v>
      </c>
      <c r="S37" s="10">
        <v>21.722000000000001</v>
      </c>
      <c r="T37" s="10">
        <v>29.49</v>
      </c>
      <c r="U37" s="10">
        <v>26.332000000000001</v>
      </c>
      <c r="V37" s="10">
        <v>24.149000000000001</v>
      </c>
      <c r="W37" s="10">
        <v>28.16</v>
      </c>
      <c r="X37" s="10">
        <v>16.992999999999999</v>
      </c>
      <c r="Y37" s="10">
        <v>21.797000000000001</v>
      </c>
      <c r="Z37" s="10">
        <v>27.690999999999999</v>
      </c>
      <c r="AA37" s="10">
        <v>25.914000000000001</v>
      </c>
      <c r="AB37" s="10">
        <v>23.48</v>
      </c>
      <c r="AC37" s="10">
        <v>28.971</v>
      </c>
      <c r="AD37" s="10">
        <v>18.021999999999998</v>
      </c>
      <c r="AE37" s="10">
        <v>28.167999999999999</v>
      </c>
      <c r="AF37" s="10">
        <v>25.49</v>
      </c>
      <c r="AG37" s="10">
        <v>19.765999999999998</v>
      </c>
      <c r="AH37" s="10">
        <v>26.776</v>
      </c>
      <c r="AI37" s="130"/>
      <c r="AJ37" s="130"/>
      <c r="AK37" s="130"/>
      <c r="AL37" s="130"/>
      <c r="AM37" s="130"/>
      <c r="AN37" s="130"/>
      <c r="AO37" s="130"/>
      <c r="AP37" s="130"/>
      <c r="AQ37" s="130"/>
      <c r="AR37" s="130"/>
      <c r="AS37" s="130"/>
      <c r="AT37" s="130"/>
      <c r="AU37" s="130"/>
      <c r="AV37" s="130"/>
      <c r="AW37" s="130"/>
      <c r="AX37" s="130"/>
      <c r="AY37" s="130"/>
    </row>
    <row r="38" spans="1:51" ht="15" x14ac:dyDescent="0.25">
      <c r="A38" s="144">
        <v>45689</v>
      </c>
      <c r="B38" s="281">
        <v>24.71</v>
      </c>
      <c r="C38" s="271">
        <v>24.71</v>
      </c>
      <c r="D38" s="285">
        <v>24.71</v>
      </c>
      <c r="E38" s="10">
        <v>24.484000000000002</v>
      </c>
      <c r="F38" s="10">
        <v>27.189</v>
      </c>
      <c r="G38" s="10">
        <v>34.340000000000003</v>
      </c>
      <c r="H38" s="10">
        <v>24.768000000000001</v>
      </c>
      <c r="I38" s="10">
        <v>27.829000000000001</v>
      </c>
      <c r="J38" s="10">
        <v>27.734999999999999</v>
      </c>
      <c r="K38" s="10">
        <v>27.696000000000002</v>
      </c>
      <c r="L38" s="10">
        <v>21.297000000000001</v>
      </c>
      <c r="M38" s="10">
        <v>18.178000000000001</v>
      </c>
      <c r="N38" s="10">
        <v>19.213000000000001</v>
      </c>
      <c r="O38" s="10">
        <v>18.45</v>
      </c>
      <c r="P38" s="10">
        <v>21.518000000000001</v>
      </c>
      <c r="Q38" s="10">
        <v>21.356999999999999</v>
      </c>
      <c r="R38" s="10">
        <v>24.826000000000001</v>
      </c>
      <c r="S38" s="10">
        <v>17.689</v>
      </c>
      <c r="T38" s="10">
        <v>25.747</v>
      </c>
      <c r="U38" s="10">
        <v>21.777000000000001</v>
      </c>
      <c r="V38" s="10">
        <v>20.149999999999999</v>
      </c>
      <c r="W38" s="10">
        <v>23.425000000000001</v>
      </c>
      <c r="X38" s="10">
        <v>14.853</v>
      </c>
      <c r="Y38" s="10">
        <v>21.536000000000001</v>
      </c>
      <c r="Z38" s="10">
        <v>32.131999999999998</v>
      </c>
      <c r="AA38" s="10">
        <v>24.059000000000001</v>
      </c>
      <c r="AB38" s="10">
        <v>28.132999999999999</v>
      </c>
      <c r="AC38" s="10">
        <v>29.588999999999999</v>
      </c>
      <c r="AD38" s="10">
        <v>15.65</v>
      </c>
      <c r="AE38" s="10">
        <v>24.678999999999998</v>
      </c>
      <c r="AF38" s="10">
        <v>21.896999999999998</v>
      </c>
      <c r="AG38" s="10">
        <v>16.632000000000001</v>
      </c>
      <c r="AH38" s="10">
        <v>23.501999999999999</v>
      </c>
      <c r="AI38" s="130"/>
      <c r="AJ38" s="130"/>
      <c r="AK38" s="130"/>
      <c r="AL38" s="130"/>
      <c r="AM38" s="130"/>
      <c r="AN38" s="130"/>
      <c r="AO38" s="130"/>
      <c r="AP38" s="130"/>
      <c r="AQ38" s="130"/>
      <c r="AR38" s="130"/>
      <c r="AS38" s="130"/>
      <c r="AT38" s="130"/>
      <c r="AU38" s="130"/>
      <c r="AV38" s="130"/>
      <c r="AW38" s="130"/>
      <c r="AX38" s="130"/>
      <c r="AY38" s="130"/>
    </row>
    <row r="39" spans="1:51" ht="15" x14ac:dyDescent="0.25">
      <c r="A39" s="144">
        <v>45717</v>
      </c>
      <c r="B39" s="281">
        <v>39.74</v>
      </c>
      <c r="C39" s="271">
        <v>39.74</v>
      </c>
      <c r="D39" s="285">
        <v>39.74</v>
      </c>
      <c r="E39" s="10">
        <v>43.887999999999998</v>
      </c>
      <c r="F39" s="10">
        <v>50.709000000000003</v>
      </c>
      <c r="G39" s="10">
        <v>44.837000000000003</v>
      </c>
      <c r="H39" s="10">
        <v>48.616999999999997</v>
      </c>
      <c r="I39" s="10">
        <v>45.671999999999997</v>
      </c>
      <c r="J39" s="10">
        <v>40.905000000000001</v>
      </c>
      <c r="K39" s="10">
        <v>34.267000000000003</v>
      </c>
      <c r="L39" s="10">
        <v>32.381</v>
      </c>
      <c r="M39" s="10">
        <v>23.448</v>
      </c>
      <c r="N39" s="10">
        <v>30.873000000000001</v>
      </c>
      <c r="O39" s="10">
        <v>48.985999999999997</v>
      </c>
      <c r="P39" s="10">
        <v>27.881</v>
      </c>
      <c r="Q39" s="10">
        <v>30.908000000000001</v>
      </c>
      <c r="R39" s="10">
        <v>59.15</v>
      </c>
      <c r="S39" s="10">
        <v>19.45</v>
      </c>
      <c r="T39" s="10">
        <v>46.277000000000001</v>
      </c>
      <c r="U39" s="10">
        <v>25.776</v>
      </c>
      <c r="V39" s="10">
        <v>33.475000000000001</v>
      </c>
      <c r="W39" s="10">
        <v>42.002000000000002</v>
      </c>
      <c r="X39" s="10">
        <v>22.553999999999998</v>
      </c>
      <c r="Y39" s="10">
        <v>29.38</v>
      </c>
      <c r="Z39" s="10">
        <v>55.386000000000003</v>
      </c>
      <c r="AA39" s="10">
        <v>41.244999999999997</v>
      </c>
      <c r="AB39" s="10">
        <v>63.488</v>
      </c>
      <c r="AC39" s="10">
        <v>32.25</v>
      </c>
      <c r="AD39" s="10">
        <v>22.994</v>
      </c>
      <c r="AE39" s="10">
        <v>38.252000000000002</v>
      </c>
      <c r="AF39" s="10">
        <v>26.946999999999999</v>
      </c>
      <c r="AG39" s="10">
        <v>29.864999999999998</v>
      </c>
      <c r="AH39" s="10">
        <v>40.576999999999998</v>
      </c>
      <c r="AI39" s="130"/>
      <c r="AJ39" s="130"/>
      <c r="AK39" s="130"/>
      <c r="AL39" s="130"/>
      <c r="AM39" s="130"/>
      <c r="AN39" s="130"/>
      <c r="AO39" s="130"/>
      <c r="AP39" s="130"/>
      <c r="AQ39" s="130"/>
      <c r="AR39" s="130"/>
      <c r="AS39" s="130"/>
      <c r="AT39" s="130"/>
      <c r="AU39" s="130"/>
      <c r="AV39" s="130"/>
      <c r="AW39" s="130"/>
      <c r="AX39" s="130"/>
      <c r="AY39" s="130"/>
    </row>
    <row r="40" spans="1:51" ht="15" x14ac:dyDescent="0.25">
      <c r="A40" s="144">
        <v>45748</v>
      </c>
      <c r="B40" s="281">
        <v>88.83</v>
      </c>
      <c r="C40" s="271">
        <v>88.83</v>
      </c>
      <c r="D40" s="285">
        <v>88.83</v>
      </c>
      <c r="E40" s="10">
        <v>80.073999999999998</v>
      </c>
      <c r="F40" s="10">
        <v>65.043999999999997</v>
      </c>
      <c r="G40" s="10">
        <v>104.85</v>
      </c>
      <c r="H40" s="10">
        <v>90.06</v>
      </c>
      <c r="I40" s="10">
        <v>68.941000000000003</v>
      </c>
      <c r="J40" s="10">
        <v>61.506999999999998</v>
      </c>
      <c r="K40" s="10">
        <v>93.897000000000006</v>
      </c>
      <c r="L40" s="10">
        <v>68.332999999999998</v>
      </c>
      <c r="M40" s="10">
        <v>59.296999999999997</v>
      </c>
      <c r="N40" s="10">
        <v>57.023000000000003</v>
      </c>
      <c r="O40" s="10">
        <v>106.136</v>
      </c>
      <c r="P40" s="10">
        <v>69.295000000000002</v>
      </c>
      <c r="Q40" s="10">
        <v>97.753</v>
      </c>
      <c r="R40" s="10">
        <v>106.05200000000001</v>
      </c>
      <c r="S40" s="10">
        <v>54.533999999999999</v>
      </c>
      <c r="T40" s="10">
        <v>69.367000000000004</v>
      </c>
      <c r="U40" s="10">
        <v>60.822000000000003</v>
      </c>
      <c r="V40" s="10">
        <v>72.188000000000002</v>
      </c>
      <c r="W40" s="10">
        <v>92.352999999999994</v>
      </c>
      <c r="X40" s="10">
        <v>42.816000000000003</v>
      </c>
      <c r="Y40" s="10">
        <v>70.388000000000005</v>
      </c>
      <c r="Z40" s="10">
        <v>85.123999999999995</v>
      </c>
      <c r="AA40" s="10">
        <v>68.924000000000007</v>
      </c>
      <c r="AB40" s="10">
        <v>121.16200000000001</v>
      </c>
      <c r="AC40" s="10">
        <v>52.35</v>
      </c>
      <c r="AD40" s="10">
        <v>86.265000000000001</v>
      </c>
      <c r="AE40" s="10">
        <v>56.359000000000002</v>
      </c>
      <c r="AF40" s="10">
        <v>58.83</v>
      </c>
      <c r="AG40" s="10">
        <v>41.847999999999999</v>
      </c>
      <c r="AH40" s="10">
        <v>47.74</v>
      </c>
      <c r="AI40" s="130"/>
      <c r="AJ40" s="130"/>
      <c r="AK40" s="130"/>
      <c r="AL40" s="130"/>
      <c r="AM40" s="130"/>
      <c r="AN40" s="130"/>
      <c r="AO40" s="130"/>
      <c r="AP40" s="130"/>
      <c r="AQ40" s="130"/>
      <c r="AR40" s="130"/>
      <c r="AS40" s="130"/>
      <c r="AT40" s="130"/>
      <c r="AU40" s="130"/>
      <c r="AV40" s="130"/>
      <c r="AW40" s="130"/>
      <c r="AX40" s="130"/>
      <c r="AY40" s="130"/>
    </row>
    <row r="41" spans="1:51" ht="15" x14ac:dyDescent="0.25">
      <c r="A41" s="144">
        <v>45778</v>
      </c>
      <c r="B41" s="281">
        <v>225.76</v>
      </c>
      <c r="C41" s="271">
        <v>225.76</v>
      </c>
      <c r="D41" s="285">
        <v>225.76</v>
      </c>
      <c r="E41" s="10">
        <v>222.405</v>
      </c>
      <c r="F41" s="10">
        <v>269.20100000000002</v>
      </c>
      <c r="G41" s="10">
        <v>379.96899999999999</v>
      </c>
      <c r="H41" s="10">
        <v>349.31299999999999</v>
      </c>
      <c r="I41" s="10">
        <v>210.26499999999999</v>
      </c>
      <c r="J41" s="10">
        <v>238.19300000000001</v>
      </c>
      <c r="K41" s="10">
        <v>261.94600000000003</v>
      </c>
      <c r="L41" s="10">
        <v>265.84300000000002</v>
      </c>
      <c r="M41" s="10">
        <v>98.555999999999997</v>
      </c>
      <c r="N41" s="10">
        <v>175.38200000000001</v>
      </c>
      <c r="O41" s="10">
        <v>239.52699999999999</v>
      </c>
      <c r="P41" s="10">
        <v>275.47399999999999</v>
      </c>
      <c r="Q41" s="10">
        <v>249.38900000000001</v>
      </c>
      <c r="R41" s="10">
        <v>246.50399999999999</v>
      </c>
      <c r="S41" s="10">
        <v>266.54000000000002</v>
      </c>
      <c r="T41" s="10">
        <v>319.529</v>
      </c>
      <c r="U41" s="10">
        <v>129.24799999999999</v>
      </c>
      <c r="V41" s="10">
        <v>172.96799999999999</v>
      </c>
      <c r="W41" s="10">
        <v>155.34899999999999</v>
      </c>
      <c r="X41" s="10">
        <v>109.736</v>
      </c>
      <c r="Y41" s="10">
        <v>245.773</v>
      </c>
      <c r="Z41" s="10">
        <v>176.821</v>
      </c>
      <c r="AA41" s="10">
        <v>178.11799999999999</v>
      </c>
      <c r="AB41" s="10">
        <v>263.35599999999999</v>
      </c>
      <c r="AC41" s="10">
        <v>171.25899999999999</v>
      </c>
      <c r="AD41" s="10">
        <v>209.31200000000001</v>
      </c>
      <c r="AE41" s="10">
        <v>194.63200000000001</v>
      </c>
      <c r="AF41" s="10">
        <v>136.71299999999999</v>
      </c>
      <c r="AG41" s="10">
        <v>164.99</v>
      </c>
      <c r="AH41" s="10">
        <v>161.10900000000001</v>
      </c>
      <c r="AI41" s="130"/>
      <c r="AJ41" s="130"/>
      <c r="AK41" s="130"/>
      <c r="AL41" s="130"/>
      <c r="AM41" s="130"/>
      <c r="AN41" s="130"/>
      <c r="AO41" s="130"/>
      <c r="AP41" s="130"/>
      <c r="AQ41" s="130"/>
      <c r="AR41" s="130"/>
      <c r="AS41" s="130"/>
      <c r="AT41" s="130"/>
      <c r="AU41" s="130"/>
      <c r="AV41" s="130"/>
      <c r="AW41" s="130"/>
      <c r="AX41" s="130"/>
      <c r="AY41" s="130"/>
    </row>
    <row r="42" spans="1:51" ht="15" x14ac:dyDescent="0.25">
      <c r="A42" s="144">
        <v>45809</v>
      </c>
      <c r="B42" s="281">
        <v>265.3</v>
      </c>
      <c r="C42" s="271">
        <v>265.3</v>
      </c>
      <c r="D42" s="285">
        <v>265.3</v>
      </c>
      <c r="E42" s="10">
        <v>228.441</v>
      </c>
      <c r="F42" s="10">
        <v>605.04300000000001</v>
      </c>
      <c r="G42" s="10">
        <v>322.697</v>
      </c>
      <c r="H42" s="10">
        <v>512.03399999999999</v>
      </c>
      <c r="I42" s="10">
        <v>226.29</v>
      </c>
      <c r="J42" s="10">
        <v>348.90199999999999</v>
      </c>
      <c r="K42" s="10">
        <v>163.291</v>
      </c>
      <c r="L42" s="10">
        <v>202.86</v>
      </c>
      <c r="M42" s="10">
        <v>62.466999999999999</v>
      </c>
      <c r="N42" s="10">
        <v>215.02099999999999</v>
      </c>
      <c r="O42" s="10">
        <v>148.03899999999999</v>
      </c>
      <c r="P42" s="10">
        <v>299.86200000000002</v>
      </c>
      <c r="Q42" s="10">
        <v>194.99600000000001</v>
      </c>
      <c r="R42" s="10">
        <v>179.27699999999999</v>
      </c>
      <c r="S42" s="10">
        <v>504.25599999999997</v>
      </c>
      <c r="T42" s="10">
        <v>273.40199999999999</v>
      </c>
      <c r="U42" s="10">
        <v>283.29000000000002</v>
      </c>
      <c r="V42" s="10">
        <v>448.22399999999999</v>
      </c>
      <c r="W42" s="10">
        <v>59.317</v>
      </c>
      <c r="X42" s="10">
        <v>159.13399999999999</v>
      </c>
      <c r="Y42" s="10">
        <v>351.42200000000003</v>
      </c>
      <c r="Z42" s="10">
        <v>368.11599999999999</v>
      </c>
      <c r="AA42" s="10">
        <v>305.88</v>
      </c>
      <c r="AB42" s="10">
        <v>408.59</v>
      </c>
      <c r="AC42" s="10">
        <v>80.384</v>
      </c>
      <c r="AD42" s="10">
        <v>430.58300000000003</v>
      </c>
      <c r="AE42" s="10">
        <v>202.01599999999999</v>
      </c>
      <c r="AF42" s="10">
        <v>139.88999999999999</v>
      </c>
      <c r="AG42" s="10">
        <v>319.50799999999998</v>
      </c>
      <c r="AH42" s="10">
        <v>404.04</v>
      </c>
      <c r="AI42" s="130"/>
      <c r="AJ42" s="130"/>
      <c r="AK42" s="130"/>
      <c r="AL42" s="130"/>
      <c r="AM42" s="130"/>
      <c r="AN42" s="130"/>
      <c r="AO42" s="130"/>
      <c r="AP42" s="130"/>
      <c r="AQ42" s="130"/>
      <c r="AR42" s="130"/>
      <c r="AS42" s="130"/>
      <c r="AT42" s="130"/>
      <c r="AU42" s="130"/>
      <c r="AV42" s="130"/>
      <c r="AW42" s="130"/>
      <c r="AX42" s="130"/>
      <c r="AY42" s="130"/>
    </row>
    <row r="43" spans="1:51" ht="15" x14ac:dyDescent="0.25">
      <c r="A43" s="144">
        <v>45839</v>
      </c>
      <c r="B43" s="281">
        <v>89.92</v>
      </c>
      <c r="C43" s="271">
        <v>89.92</v>
      </c>
      <c r="D43" s="285">
        <v>89.92</v>
      </c>
      <c r="E43" s="10">
        <v>69.263000000000005</v>
      </c>
      <c r="F43" s="10">
        <v>442.79300000000001</v>
      </c>
      <c r="G43" s="10">
        <v>114.197</v>
      </c>
      <c r="H43" s="10">
        <v>178.79400000000001</v>
      </c>
      <c r="I43" s="10">
        <v>107.58</v>
      </c>
      <c r="J43" s="10">
        <v>222.035</v>
      </c>
      <c r="K43" s="10">
        <v>53.551000000000002</v>
      </c>
      <c r="L43" s="10">
        <v>62.158000000000001</v>
      </c>
      <c r="M43" s="10">
        <v>26.405000000000001</v>
      </c>
      <c r="N43" s="10">
        <v>58.506999999999998</v>
      </c>
      <c r="O43" s="10">
        <v>56.414999999999999</v>
      </c>
      <c r="P43" s="10">
        <v>118.723</v>
      </c>
      <c r="Q43" s="10">
        <v>73.899000000000001</v>
      </c>
      <c r="R43" s="10">
        <v>67.373000000000005</v>
      </c>
      <c r="S43" s="10">
        <v>219.14699999999999</v>
      </c>
      <c r="T43" s="10">
        <v>139.49799999999999</v>
      </c>
      <c r="U43" s="10">
        <v>76.007000000000005</v>
      </c>
      <c r="V43" s="10">
        <v>229.137</v>
      </c>
      <c r="W43" s="10">
        <v>30.222000000000001</v>
      </c>
      <c r="X43" s="10">
        <v>58.267000000000003</v>
      </c>
      <c r="Y43" s="10">
        <v>106.407</v>
      </c>
      <c r="Z43" s="10">
        <v>120.98099999999999</v>
      </c>
      <c r="AA43" s="10">
        <v>97.561999999999998</v>
      </c>
      <c r="AB43" s="10">
        <v>136.458</v>
      </c>
      <c r="AC43" s="10">
        <v>36.273000000000003</v>
      </c>
      <c r="AD43" s="10">
        <v>263.19600000000003</v>
      </c>
      <c r="AE43" s="10">
        <v>62.612000000000002</v>
      </c>
      <c r="AF43" s="10">
        <v>59.540999999999997</v>
      </c>
      <c r="AG43" s="10">
        <v>185.43799999999999</v>
      </c>
      <c r="AH43" s="10">
        <v>213.10900000000001</v>
      </c>
      <c r="AI43" s="130"/>
      <c r="AJ43" s="130"/>
      <c r="AK43" s="130"/>
      <c r="AL43" s="130"/>
      <c r="AM43" s="130"/>
      <c r="AN43" s="130"/>
      <c r="AO43" s="130"/>
      <c r="AP43" s="130"/>
      <c r="AQ43" s="130"/>
      <c r="AR43" s="130"/>
      <c r="AS43" s="130"/>
      <c r="AT43" s="130"/>
      <c r="AU43" s="130"/>
      <c r="AV43" s="130"/>
      <c r="AW43" s="130"/>
      <c r="AX43" s="130"/>
      <c r="AY43" s="130"/>
    </row>
    <row r="44" spans="1:51" ht="15" x14ac:dyDescent="0.25">
      <c r="A44" s="144">
        <v>45870</v>
      </c>
      <c r="B44" s="281">
        <v>56.12</v>
      </c>
      <c r="C44" s="271">
        <v>56.12</v>
      </c>
      <c r="D44" s="285">
        <v>56.12</v>
      </c>
      <c r="E44" s="10">
        <v>44.862000000000002</v>
      </c>
      <c r="F44" s="10">
        <v>128.07400000000001</v>
      </c>
      <c r="G44" s="10">
        <v>56.463999999999999</v>
      </c>
      <c r="H44" s="10">
        <v>86.771000000000001</v>
      </c>
      <c r="I44" s="10">
        <v>54.350999999999999</v>
      </c>
      <c r="J44" s="10">
        <v>92.039000000000001</v>
      </c>
      <c r="K44" s="10">
        <v>47.25</v>
      </c>
      <c r="L44" s="10">
        <v>54.898000000000003</v>
      </c>
      <c r="M44" s="10">
        <v>22.956</v>
      </c>
      <c r="N44" s="10">
        <v>43.654000000000003</v>
      </c>
      <c r="O44" s="10">
        <v>39.459000000000003</v>
      </c>
      <c r="P44" s="10">
        <v>60.984999999999999</v>
      </c>
      <c r="Q44" s="10">
        <v>52.594999999999999</v>
      </c>
      <c r="R44" s="10">
        <v>49.668999999999997</v>
      </c>
      <c r="S44" s="10">
        <v>81.691999999999993</v>
      </c>
      <c r="T44" s="10">
        <v>57.414999999999999</v>
      </c>
      <c r="U44" s="10">
        <v>52.908000000000001</v>
      </c>
      <c r="V44" s="10">
        <v>72.55</v>
      </c>
      <c r="W44" s="10">
        <v>30.631</v>
      </c>
      <c r="X44" s="10">
        <v>42.183</v>
      </c>
      <c r="Y44" s="10">
        <v>59.951000000000001</v>
      </c>
      <c r="Z44" s="10">
        <v>55.786000000000001</v>
      </c>
      <c r="AA44" s="10">
        <v>55.889000000000003</v>
      </c>
      <c r="AB44" s="10">
        <v>67.063999999999993</v>
      </c>
      <c r="AC44" s="10">
        <v>28.713999999999999</v>
      </c>
      <c r="AD44" s="10">
        <v>85.063999999999993</v>
      </c>
      <c r="AE44" s="10">
        <v>41.755000000000003</v>
      </c>
      <c r="AF44" s="10">
        <v>36.965000000000003</v>
      </c>
      <c r="AG44" s="10">
        <v>92.792000000000002</v>
      </c>
      <c r="AH44" s="10">
        <v>90.49</v>
      </c>
      <c r="AI44" s="130"/>
      <c r="AJ44" s="130"/>
      <c r="AK44" s="130"/>
      <c r="AL44" s="130"/>
      <c r="AM44" s="130"/>
      <c r="AN44" s="130"/>
      <c r="AO44" s="130"/>
      <c r="AP44" s="130"/>
      <c r="AQ44" s="130"/>
      <c r="AR44" s="130"/>
      <c r="AS44" s="130"/>
      <c r="AT44" s="130"/>
      <c r="AU44" s="130"/>
      <c r="AV44" s="130"/>
      <c r="AW44" s="130"/>
      <c r="AX44" s="130"/>
      <c r="AY44" s="130"/>
    </row>
    <row r="45" spans="1:51" ht="15" x14ac:dyDescent="0.25">
      <c r="A45" s="144">
        <v>45901</v>
      </c>
      <c r="B45" s="281">
        <v>36.15</v>
      </c>
      <c r="C45" s="271">
        <v>36.15</v>
      </c>
      <c r="D45" s="285">
        <v>36.15</v>
      </c>
      <c r="E45" s="10">
        <v>36.371000000000002</v>
      </c>
      <c r="F45" s="10">
        <v>66.811999999999998</v>
      </c>
      <c r="G45" s="10">
        <v>41.343000000000004</v>
      </c>
      <c r="H45" s="10">
        <v>59.406999999999996</v>
      </c>
      <c r="I45" s="10">
        <v>35.121000000000002</v>
      </c>
      <c r="J45" s="10">
        <v>50.006999999999998</v>
      </c>
      <c r="K45" s="10">
        <v>35.213000000000001</v>
      </c>
      <c r="L45" s="10">
        <v>32.642000000000003</v>
      </c>
      <c r="M45" s="10">
        <v>21.876999999999999</v>
      </c>
      <c r="N45" s="10">
        <v>58.274000000000001</v>
      </c>
      <c r="O45" s="10">
        <v>35.877000000000002</v>
      </c>
      <c r="P45" s="10">
        <v>39.043999999999997</v>
      </c>
      <c r="Q45" s="10">
        <v>38.606000000000002</v>
      </c>
      <c r="R45" s="10">
        <v>43.412999999999997</v>
      </c>
      <c r="S45" s="10">
        <v>46.707999999999998</v>
      </c>
      <c r="T45" s="10">
        <v>38.414999999999999</v>
      </c>
      <c r="U45" s="10">
        <v>30.949000000000002</v>
      </c>
      <c r="V45" s="10">
        <v>41.923000000000002</v>
      </c>
      <c r="W45" s="10">
        <v>24.945</v>
      </c>
      <c r="X45" s="10">
        <v>55.134999999999998</v>
      </c>
      <c r="Y45" s="10">
        <v>53.13</v>
      </c>
      <c r="Z45" s="10">
        <v>40.258000000000003</v>
      </c>
      <c r="AA45" s="10">
        <v>36.993000000000002</v>
      </c>
      <c r="AB45" s="10">
        <v>40.96</v>
      </c>
      <c r="AC45" s="10">
        <v>23.305</v>
      </c>
      <c r="AD45" s="10">
        <v>45.344000000000001</v>
      </c>
      <c r="AE45" s="10">
        <v>38.453000000000003</v>
      </c>
      <c r="AF45" s="10">
        <v>28.023</v>
      </c>
      <c r="AG45" s="10">
        <v>74.168999999999997</v>
      </c>
      <c r="AH45" s="10">
        <v>44.631</v>
      </c>
      <c r="AI45" s="130"/>
      <c r="AJ45" s="130"/>
      <c r="AK45" s="130"/>
      <c r="AL45" s="130"/>
      <c r="AM45" s="130"/>
      <c r="AN45" s="130"/>
      <c r="AO45" s="130"/>
      <c r="AP45" s="130"/>
      <c r="AQ45" s="130"/>
      <c r="AR45" s="130"/>
      <c r="AS45" s="130"/>
      <c r="AT45" s="130"/>
      <c r="AU45" s="130"/>
      <c r="AV45" s="130"/>
      <c r="AW45" s="130"/>
      <c r="AX45" s="130"/>
      <c r="AY45" s="130"/>
    </row>
    <row r="46" spans="1:51" ht="15" x14ac:dyDescent="0.25">
      <c r="A46" s="144">
        <v>45931</v>
      </c>
      <c r="B46" s="281">
        <v>33.68</v>
      </c>
      <c r="C46" s="271">
        <v>42.04</v>
      </c>
      <c r="D46" s="285">
        <v>37.46</v>
      </c>
      <c r="E46" s="10">
        <v>43.348999999999997</v>
      </c>
      <c r="F46" s="10">
        <v>60.765999999999998</v>
      </c>
      <c r="G46" s="10">
        <v>50.356999999999999</v>
      </c>
      <c r="H46" s="10">
        <v>62.137999999999998</v>
      </c>
      <c r="I46" s="10">
        <v>45.472999999999999</v>
      </c>
      <c r="J46" s="10">
        <v>40.082000000000001</v>
      </c>
      <c r="K46" s="10">
        <v>31.838999999999999</v>
      </c>
      <c r="L46" s="10">
        <v>30.873000000000001</v>
      </c>
      <c r="M46" s="10">
        <v>31.396999999999998</v>
      </c>
      <c r="N46" s="10">
        <v>35.024000000000001</v>
      </c>
      <c r="O46" s="10">
        <v>33.725999999999999</v>
      </c>
      <c r="P46" s="10">
        <v>52.773000000000003</v>
      </c>
      <c r="Q46" s="10">
        <v>64.981999999999999</v>
      </c>
      <c r="R46" s="10">
        <v>44.390999999999998</v>
      </c>
      <c r="S46" s="10">
        <v>42.622</v>
      </c>
      <c r="T46" s="10">
        <v>40.234000000000002</v>
      </c>
      <c r="U46" s="10">
        <v>31.893000000000001</v>
      </c>
      <c r="V46" s="10">
        <v>41.328000000000003</v>
      </c>
      <c r="W46" s="10">
        <v>23.981999999999999</v>
      </c>
      <c r="X46" s="10">
        <v>51.469000000000001</v>
      </c>
      <c r="Y46" s="10">
        <v>63.142000000000003</v>
      </c>
      <c r="Z46" s="10">
        <v>34.959000000000003</v>
      </c>
      <c r="AA46" s="10">
        <v>32.366999999999997</v>
      </c>
      <c r="AB46" s="10">
        <v>42.152000000000001</v>
      </c>
      <c r="AC46" s="10">
        <v>25.765000000000001</v>
      </c>
      <c r="AD46" s="10">
        <v>39.332999999999998</v>
      </c>
      <c r="AE46" s="10">
        <v>31.401</v>
      </c>
      <c r="AF46" s="10">
        <v>29.76</v>
      </c>
      <c r="AG46" s="10">
        <v>49.106999999999999</v>
      </c>
      <c r="AH46" s="10">
        <v>37.441000000000003</v>
      </c>
      <c r="AI46" s="130"/>
      <c r="AJ46" s="130"/>
      <c r="AK46" s="130"/>
      <c r="AL46" s="130"/>
      <c r="AM46" s="130"/>
      <c r="AN46" s="130"/>
      <c r="AO46" s="130"/>
      <c r="AP46" s="130"/>
      <c r="AQ46" s="130"/>
      <c r="AR46" s="130"/>
      <c r="AS46" s="130"/>
      <c r="AT46" s="130"/>
      <c r="AU46" s="130"/>
      <c r="AV46" s="130"/>
      <c r="AW46" s="130"/>
      <c r="AX46" s="130"/>
      <c r="AY46" s="130"/>
    </row>
    <row r="47" spans="1:51" ht="15" x14ac:dyDescent="0.25">
      <c r="A47" s="144">
        <v>45962</v>
      </c>
      <c r="B47" s="281">
        <v>31.19</v>
      </c>
      <c r="C47" s="271">
        <v>32.85</v>
      </c>
      <c r="D47" s="285">
        <v>31.95</v>
      </c>
      <c r="E47" s="10">
        <v>34.14</v>
      </c>
      <c r="F47" s="10">
        <v>46.168999999999997</v>
      </c>
      <c r="G47" s="10">
        <v>42.584000000000003</v>
      </c>
      <c r="H47" s="10">
        <v>47.088000000000001</v>
      </c>
      <c r="I47" s="10">
        <v>38.432000000000002</v>
      </c>
      <c r="J47" s="10">
        <v>32.167999999999999</v>
      </c>
      <c r="K47" s="10">
        <v>28.222000000000001</v>
      </c>
      <c r="L47" s="10">
        <v>30.222999999999999</v>
      </c>
      <c r="M47" s="10">
        <v>20.501999999999999</v>
      </c>
      <c r="N47" s="10">
        <v>26.123999999999999</v>
      </c>
      <c r="O47" s="10">
        <v>31.332999999999998</v>
      </c>
      <c r="P47" s="10">
        <v>40.515999999999998</v>
      </c>
      <c r="Q47" s="10">
        <v>46.256999999999998</v>
      </c>
      <c r="R47" s="10">
        <v>36.006999999999998</v>
      </c>
      <c r="S47" s="10">
        <v>36.572000000000003</v>
      </c>
      <c r="T47" s="10">
        <v>36.218000000000004</v>
      </c>
      <c r="U47" s="10">
        <v>32.164000000000001</v>
      </c>
      <c r="V47" s="10">
        <v>33.929000000000002</v>
      </c>
      <c r="W47" s="10">
        <v>20.035</v>
      </c>
      <c r="X47" s="10">
        <v>33.610999999999997</v>
      </c>
      <c r="Y47" s="10">
        <v>39.256999999999998</v>
      </c>
      <c r="Z47" s="10">
        <v>31.481000000000002</v>
      </c>
      <c r="AA47" s="10">
        <v>27.814</v>
      </c>
      <c r="AB47" s="10">
        <v>35.813000000000002</v>
      </c>
      <c r="AC47" s="10">
        <v>24.311</v>
      </c>
      <c r="AD47" s="10">
        <v>33.896999999999998</v>
      </c>
      <c r="AE47" s="10">
        <v>28.649000000000001</v>
      </c>
      <c r="AF47" s="10">
        <v>28.186</v>
      </c>
      <c r="AG47" s="10">
        <v>35.002000000000002</v>
      </c>
      <c r="AH47" s="10">
        <v>32.036999999999999</v>
      </c>
      <c r="AI47" s="130"/>
      <c r="AJ47" s="130"/>
      <c r="AK47" s="130"/>
      <c r="AL47" s="130"/>
      <c r="AM47" s="130"/>
      <c r="AN47" s="130"/>
      <c r="AO47" s="130"/>
      <c r="AP47" s="130"/>
      <c r="AQ47" s="130"/>
      <c r="AR47" s="130"/>
      <c r="AS47" s="130"/>
      <c r="AT47" s="130"/>
      <c r="AU47" s="130"/>
      <c r="AV47" s="130"/>
      <c r="AW47" s="130"/>
      <c r="AX47" s="130"/>
      <c r="AY47" s="130"/>
    </row>
    <row r="48" spans="1:51" ht="15" x14ac:dyDescent="0.25">
      <c r="A48" s="144">
        <v>45992</v>
      </c>
      <c r="B48" s="281">
        <v>27.49</v>
      </c>
      <c r="C48" s="271">
        <v>27.49</v>
      </c>
      <c r="D48" s="285">
        <v>27.49</v>
      </c>
      <c r="E48" s="10">
        <v>27.74</v>
      </c>
      <c r="F48" s="10">
        <v>42.247999999999998</v>
      </c>
      <c r="G48" s="10">
        <v>35.402999999999999</v>
      </c>
      <c r="H48" s="10">
        <v>37.018999999999998</v>
      </c>
      <c r="I48" s="10">
        <v>34.881999999999998</v>
      </c>
      <c r="J48" s="10">
        <v>28.541</v>
      </c>
      <c r="K48" s="10">
        <v>24.606999999999999</v>
      </c>
      <c r="L48" s="10">
        <v>24.600999999999999</v>
      </c>
      <c r="M48" s="10">
        <v>17.739000000000001</v>
      </c>
      <c r="N48" s="10">
        <v>23.655000000000001</v>
      </c>
      <c r="O48" s="10">
        <v>25.149000000000001</v>
      </c>
      <c r="P48" s="10">
        <v>30.047999999999998</v>
      </c>
      <c r="Q48" s="10">
        <v>31.861999999999998</v>
      </c>
      <c r="R48" s="10">
        <v>25.962</v>
      </c>
      <c r="S48" s="10">
        <v>32.375</v>
      </c>
      <c r="T48" s="10">
        <v>29.530999999999999</v>
      </c>
      <c r="U48" s="10">
        <v>27.064</v>
      </c>
      <c r="V48" s="10">
        <v>29.706</v>
      </c>
      <c r="W48" s="10">
        <v>18.222000000000001</v>
      </c>
      <c r="X48" s="10">
        <v>25.268000000000001</v>
      </c>
      <c r="Y48" s="10">
        <v>31.635000000000002</v>
      </c>
      <c r="Z48" s="10">
        <v>27.88</v>
      </c>
      <c r="AA48" s="10">
        <v>25.567</v>
      </c>
      <c r="AB48" s="10">
        <v>33.177</v>
      </c>
      <c r="AC48" s="10">
        <v>19.748000000000001</v>
      </c>
      <c r="AD48" s="10">
        <v>31.17</v>
      </c>
      <c r="AE48" s="10">
        <v>26.643000000000001</v>
      </c>
      <c r="AF48" s="10">
        <v>23.273</v>
      </c>
      <c r="AG48" s="10">
        <v>29.626999999999999</v>
      </c>
      <c r="AH48" s="10">
        <v>29.335000000000001</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4">
        <v>46023</v>
      </c>
      <c r="B49" s="281">
        <v>26.29</v>
      </c>
      <c r="C49" s="271">
        <v>26.29</v>
      </c>
      <c r="D49" s="285">
        <v>26.29</v>
      </c>
      <c r="E49" s="10">
        <v>25.126000000000001</v>
      </c>
      <c r="F49" s="10">
        <v>35.932000000000002</v>
      </c>
      <c r="G49" s="10">
        <v>30.254999999999999</v>
      </c>
      <c r="H49" s="10">
        <v>32.917000000000002</v>
      </c>
      <c r="I49" s="10">
        <v>29.86</v>
      </c>
      <c r="J49" s="10">
        <v>28.343</v>
      </c>
      <c r="K49" s="10">
        <v>22.736999999999998</v>
      </c>
      <c r="L49" s="10">
        <v>21.53</v>
      </c>
      <c r="M49" s="10">
        <v>16.882999999999999</v>
      </c>
      <c r="N49" s="10">
        <v>21.37</v>
      </c>
      <c r="O49" s="10">
        <v>24.337</v>
      </c>
      <c r="P49" s="10">
        <v>26.082000000000001</v>
      </c>
      <c r="Q49" s="10">
        <v>26.853000000000002</v>
      </c>
      <c r="R49" s="10">
        <v>21.815999999999999</v>
      </c>
      <c r="S49" s="10">
        <v>29.513999999999999</v>
      </c>
      <c r="T49" s="10">
        <v>26.239000000000001</v>
      </c>
      <c r="U49" s="10">
        <v>24.89</v>
      </c>
      <c r="V49" s="10">
        <v>28.193999999999999</v>
      </c>
      <c r="W49" s="10">
        <v>16.905000000000001</v>
      </c>
      <c r="X49" s="10">
        <v>22.041</v>
      </c>
      <c r="Y49" s="10">
        <v>27.658999999999999</v>
      </c>
      <c r="Z49" s="10">
        <v>25.643999999999998</v>
      </c>
      <c r="AA49" s="10">
        <v>23.706</v>
      </c>
      <c r="AB49" s="10">
        <v>28.899000000000001</v>
      </c>
      <c r="AC49" s="10">
        <v>18.138000000000002</v>
      </c>
      <c r="AD49" s="10">
        <v>28.472999999999999</v>
      </c>
      <c r="AE49" s="10">
        <v>25.248999999999999</v>
      </c>
      <c r="AF49" s="10">
        <v>20.216999999999999</v>
      </c>
      <c r="AG49" s="10">
        <v>26.902999999999999</v>
      </c>
      <c r="AH49" s="10">
        <v>28.198</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4">
        <v>46054</v>
      </c>
      <c r="B50" s="281">
        <v>24.71</v>
      </c>
      <c r="C50" s="271">
        <v>24.71</v>
      </c>
      <c r="D50" s="285">
        <v>24.71</v>
      </c>
      <c r="E50" s="10">
        <v>26.794</v>
      </c>
      <c r="F50" s="10">
        <v>34.567999999999998</v>
      </c>
      <c r="G50" s="10">
        <v>24.704999999999998</v>
      </c>
      <c r="H50" s="10">
        <v>28.018999999999998</v>
      </c>
      <c r="I50" s="10">
        <v>28.088999999999999</v>
      </c>
      <c r="J50" s="10">
        <v>27.933</v>
      </c>
      <c r="K50" s="10">
        <v>21.411000000000001</v>
      </c>
      <c r="L50" s="10">
        <v>18.123999999999999</v>
      </c>
      <c r="M50" s="10">
        <v>19.401</v>
      </c>
      <c r="N50" s="10">
        <v>18.382000000000001</v>
      </c>
      <c r="O50" s="10">
        <v>21.372</v>
      </c>
      <c r="P50" s="10">
        <v>21.327000000000002</v>
      </c>
      <c r="Q50" s="10">
        <v>24.794</v>
      </c>
      <c r="R50" s="10">
        <v>17.768999999999998</v>
      </c>
      <c r="S50" s="10">
        <v>25.766999999999999</v>
      </c>
      <c r="T50" s="10">
        <v>21.701000000000001</v>
      </c>
      <c r="U50" s="10">
        <v>20.628</v>
      </c>
      <c r="V50" s="10">
        <v>23.454000000000001</v>
      </c>
      <c r="W50" s="10">
        <v>14.779</v>
      </c>
      <c r="X50" s="10">
        <v>21.757999999999999</v>
      </c>
      <c r="Y50" s="10">
        <v>32.036999999999999</v>
      </c>
      <c r="Z50" s="10">
        <v>23.827999999999999</v>
      </c>
      <c r="AA50" s="10">
        <v>28.338999999999999</v>
      </c>
      <c r="AB50" s="10">
        <v>29.53</v>
      </c>
      <c r="AC50" s="10">
        <v>15.726000000000001</v>
      </c>
      <c r="AD50" s="10">
        <v>24.939</v>
      </c>
      <c r="AE50" s="10">
        <v>21.695</v>
      </c>
      <c r="AF50" s="10">
        <v>17.012</v>
      </c>
      <c r="AG50" s="10">
        <v>23.305</v>
      </c>
      <c r="AH50" s="10">
        <v>22.768999999999998</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4">
        <v>46082</v>
      </c>
      <c r="B51" s="281">
        <v>39.74</v>
      </c>
      <c r="C51" s="271">
        <v>39.74</v>
      </c>
      <c r="D51" s="285">
        <v>39.74</v>
      </c>
      <c r="E51" s="10">
        <v>50.722999999999999</v>
      </c>
      <c r="F51" s="10">
        <v>45.11</v>
      </c>
      <c r="G51" s="10">
        <v>48.527000000000001</v>
      </c>
      <c r="H51" s="10">
        <v>45.923000000000002</v>
      </c>
      <c r="I51" s="10">
        <v>40.609000000000002</v>
      </c>
      <c r="J51" s="10">
        <v>34.536000000000001</v>
      </c>
      <c r="K51" s="10">
        <v>32.521000000000001</v>
      </c>
      <c r="L51" s="10">
        <v>23.388000000000002</v>
      </c>
      <c r="M51" s="10">
        <v>30.556999999999999</v>
      </c>
      <c r="N51" s="10">
        <v>48.896000000000001</v>
      </c>
      <c r="O51" s="10">
        <v>27.719000000000001</v>
      </c>
      <c r="P51" s="10">
        <v>30.882000000000001</v>
      </c>
      <c r="Q51" s="10">
        <v>58.545999999999999</v>
      </c>
      <c r="R51" s="10">
        <v>19.533999999999999</v>
      </c>
      <c r="S51" s="10">
        <v>46.304000000000002</v>
      </c>
      <c r="T51" s="10">
        <v>25.7</v>
      </c>
      <c r="U51" s="10">
        <v>33.685000000000002</v>
      </c>
      <c r="V51" s="10">
        <v>42.055</v>
      </c>
      <c r="W51" s="10">
        <v>22.472000000000001</v>
      </c>
      <c r="X51" s="10">
        <v>29.632000000000001</v>
      </c>
      <c r="Y51" s="10">
        <v>53.386000000000003</v>
      </c>
      <c r="Z51" s="10">
        <v>40.976999999999997</v>
      </c>
      <c r="AA51" s="10">
        <v>63.826000000000001</v>
      </c>
      <c r="AB51" s="10">
        <v>32.186999999999998</v>
      </c>
      <c r="AC51" s="10">
        <v>22.457000000000001</v>
      </c>
      <c r="AD51" s="10">
        <v>38.588999999999999</v>
      </c>
      <c r="AE51" s="10">
        <v>26.728999999999999</v>
      </c>
      <c r="AF51" s="10">
        <v>30.338999999999999</v>
      </c>
      <c r="AG51" s="10">
        <v>40.418999999999997</v>
      </c>
      <c r="AH51" s="10">
        <v>24.4</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4">
        <v>46113</v>
      </c>
      <c r="B52" s="281">
        <v>88.83</v>
      </c>
      <c r="C52" s="271">
        <v>88.83</v>
      </c>
      <c r="D52" s="285">
        <v>88.83</v>
      </c>
      <c r="E52" s="10">
        <v>60.96</v>
      </c>
      <c r="F52" s="10">
        <v>105.27</v>
      </c>
      <c r="G52" s="10">
        <v>89.950999999999993</v>
      </c>
      <c r="H52" s="10">
        <v>69.257000000000005</v>
      </c>
      <c r="I52" s="10">
        <v>59.223999999999997</v>
      </c>
      <c r="J52" s="10">
        <v>94.325999999999993</v>
      </c>
      <c r="K52" s="10">
        <v>68.504000000000005</v>
      </c>
      <c r="L52" s="10">
        <v>59.223999999999997</v>
      </c>
      <c r="M52" s="10">
        <v>55.621000000000002</v>
      </c>
      <c r="N52" s="10">
        <v>106.024</v>
      </c>
      <c r="O52" s="10">
        <v>69.013000000000005</v>
      </c>
      <c r="P52" s="10">
        <v>97.706999999999994</v>
      </c>
      <c r="Q52" s="10">
        <v>101.065</v>
      </c>
      <c r="R52" s="10">
        <v>54.756999999999998</v>
      </c>
      <c r="S52" s="10">
        <v>69.411000000000001</v>
      </c>
      <c r="T52" s="10">
        <v>60.72</v>
      </c>
      <c r="U52" s="10">
        <v>71.525999999999996</v>
      </c>
      <c r="V52" s="10">
        <v>92.400999999999996</v>
      </c>
      <c r="W52" s="10">
        <v>42.731000000000002</v>
      </c>
      <c r="X52" s="10">
        <v>70.772000000000006</v>
      </c>
      <c r="Y52" s="10">
        <v>85.882999999999996</v>
      </c>
      <c r="Z52" s="10">
        <v>68.561999999999998</v>
      </c>
      <c r="AA52" s="10">
        <v>121.578</v>
      </c>
      <c r="AB52" s="10">
        <v>52.277000000000001</v>
      </c>
      <c r="AC52" s="10">
        <v>80.778000000000006</v>
      </c>
      <c r="AD52" s="10">
        <v>56.767000000000003</v>
      </c>
      <c r="AE52" s="10">
        <v>58.59</v>
      </c>
      <c r="AF52" s="10">
        <v>42.384999999999998</v>
      </c>
      <c r="AG52" s="10">
        <v>45.710999999999999</v>
      </c>
      <c r="AH52" s="10">
        <v>46.5</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4">
        <v>46143</v>
      </c>
      <c r="B53" s="281">
        <v>225.76</v>
      </c>
      <c r="C53" s="271">
        <v>225.76</v>
      </c>
      <c r="D53" s="285">
        <v>225.76</v>
      </c>
      <c r="E53" s="10">
        <v>260.11</v>
      </c>
      <c r="F53" s="10">
        <v>380.35199999999998</v>
      </c>
      <c r="G53" s="10">
        <v>349.10300000000001</v>
      </c>
      <c r="H53" s="10">
        <v>210.55600000000001</v>
      </c>
      <c r="I53" s="10">
        <v>232.09800000000001</v>
      </c>
      <c r="J53" s="10">
        <v>262.22899999999998</v>
      </c>
      <c r="K53" s="10">
        <v>265.97399999999999</v>
      </c>
      <c r="L53" s="10">
        <v>98.503</v>
      </c>
      <c r="M53" s="10">
        <v>163.453</v>
      </c>
      <c r="N53" s="10">
        <v>239.44499999999999</v>
      </c>
      <c r="O53" s="10">
        <v>275.142</v>
      </c>
      <c r="P53" s="10">
        <v>249.32300000000001</v>
      </c>
      <c r="Q53" s="10">
        <v>245.19</v>
      </c>
      <c r="R53" s="10">
        <v>266.96699999999998</v>
      </c>
      <c r="S53" s="10">
        <v>319.58199999999999</v>
      </c>
      <c r="T53" s="10">
        <v>129.13</v>
      </c>
      <c r="U53" s="10">
        <v>165.101</v>
      </c>
      <c r="V53" s="10">
        <v>155.37100000000001</v>
      </c>
      <c r="W53" s="10">
        <v>109.604</v>
      </c>
      <c r="X53" s="10">
        <v>246.25399999999999</v>
      </c>
      <c r="Y53" s="10">
        <v>171.446</v>
      </c>
      <c r="Z53" s="10">
        <v>177.72900000000001</v>
      </c>
      <c r="AA53" s="10">
        <v>263.75900000000001</v>
      </c>
      <c r="AB53" s="10">
        <v>171.18100000000001</v>
      </c>
      <c r="AC53" s="10">
        <v>209.13900000000001</v>
      </c>
      <c r="AD53" s="10">
        <v>195.00200000000001</v>
      </c>
      <c r="AE53" s="10">
        <v>136.48599999999999</v>
      </c>
      <c r="AF53" s="10">
        <v>165.71700000000001</v>
      </c>
      <c r="AG53" s="10">
        <v>150.45500000000001</v>
      </c>
      <c r="AH53" s="10">
        <v>459.77</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4">
        <v>46174</v>
      </c>
      <c r="B54" s="281">
        <v>265.3</v>
      </c>
      <c r="C54" s="271">
        <v>265.3</v>
      </c>
      <c r="D54" s="285">
        <v>265.3</v>
      </c>
      <c r="E54" s="10">
        <v>596.98</v>
      </c>
      <c r="F54" s="10">
        <v>322.86200000000002</v>
      </c>
      <c r="G54" s="10">
        <v>511.95800000000003</v>
      </c>
      <c r="H54" s="10">
        <v>226.44200000000001</v>
      </c>
      <c r="I54" s="10">
        <v>347.22199999999998</v>
      </c>
      <c r="J54" s="10">
        <v>163.45400000000001</v>
      </c>
      <c r="K54" s="10">
        <v>202.93899999999999</v>
      </c>
      <c r="L54" s="10">
        <v>62.44</v>
      </c>
      <c r="M54" s="10">
        <v>225.898</v>
      </c>
      <c r="N54" s="10">
        <v>147.98500000000001</v>
      </c>
      <c r="O54" s="10">
        <v>299.7</v>
      </c>
      <c r="P54" s="10">
        <v>194.965</v>
      </c>
      <c r="Q54" s="10">
        <v>182.749</v>
      </c>
      <c r="R54" s="10">
        <v>504.40100000000001</v>
      </c>
      <c r="S54" s="10">
        <v>273.43200000000002</v>
      </c>
      <c r="T54" s="10">
        <v>283.21899999999999</v>
      </c>
      <c r="U54" s="10">
        <v>444.53199999999998</v>
      </c>
      <c r="V54" s="10">
        <v>59.341999999999999</v>
      </c>
      <c r="W54" s="10">
        <v>159.05099999999999</v>
      </c>
      <c r="X54" s="10">
        <v>351.69400000000002</v>
      </c>
      <c r="Y54" s="10">
        <v>366.959</v>
      </c>
      <c r="Z54" s="10">
        <v>305.69499999999999</v>
      </c>
      <c r="AA54" s="10">
        <v>408.786</v>
      </c>
      <c r="AB54" s="10">
        <v>80.343999999999994</v>
      </c>
      <c r="AC54" s="10">
        <v>417.64699999999999</v>
      </c>
      <c r="AD54" s="10">
        <v>202.22499999999999</v>
      </c>
      <c r="AE54" s="10">
        <v>139.744</v>
      </c>
      <c r="AF54" s="10">
        <v>319.90499999999997</v>
      </c>
      <c r="AG54" s="10">
        <v>405.35300000000001</v>
      </c>
      <c r="AH54" s="10">
        <v>685.452</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4">
        <v>46204</v>
      </c>
      <c r="B55" s="281">
        <v>89.92</v>
      </c>
      <c r="C55" s="271">
        <v>89.92</v>
      </c>
      <c r="D55" s="285">
        <v>89.92</v>
      </c>
      <c r="E55" s="10">
        <v>455.24599999999998</v>
      </c>
      <c r="F55" s="10">
        <v>114.32</v>
      </c>
      <c r="G55" s="10">
        <v>178.75200000000001</v>
      </c>
      <c r="H55" s="10">
        <v>107.70399999999999</v>
      </c>
      <c r="I55" s="10">
        <v>229.41499999999999</v>
      </c>
      <c r="J55" s="10">
        <v>53.674999999999997</v>
      </c>
      <c r="K55" s="10">
        <v>62.228000000000002</v>
      </c>
      <c r="L55" s="10">
        <v>26.364999999999998</v>
      </c>
      <c r="M55" s="10">
        <v>59.832000000000001</v>
      </c>
      <c r="N55" s="10">
        <v>56.374000000000002</v>
      </c>
      <c r="O55" s="10">
        <v>118.63200000000001</v>
      </c>
      <c r="P55" s="10">
        <v>73.89</v>
      </c>
      <c r="Q55" s="10">
        <v>68.744</v>
      </c>
      <c r="R55" s="10">
        <v>219.184</v>
      </c>
      <c r="S55" s="10">
        <v>139.505</v>
      </c>
      <c r="T55" s="10">
        <v>75.960999999999999</v>
      </c>
      <c r="U55" s="10">
        <v>240.321</v>
      </c>
      <c r="V55" s="10">
        <v>30.236999999999998</v>
      </c>
      <c r="W55" s="10">
        <v>58.218000000000004</v>
      </c>
      <c r="X55" s="10">
        <v>106.535</v>
      </c>
      <c r="Y55" s="10">
        <v>125.456</v>
      </c>
      <c r="Z55" s="10">
        <v>97.426000000000002</v>
      </c>
      <c r="AA55" s="10">
        <v>136.57</v>
      </c>
      <c r="AB55" s="10">
        <v>34.659999999999997</v>
      </c>
      <c r="AC55" s="10">
        <v>275.95299999999997</v>
      </c>
      <c r="AD55" s="10">
        <v>62.759</v>
      </c>
      <c r="AE55" s="10">
        <v>59.396999999999998</v>
      </c>
      <c r="AF55" s="10">
        <v>185.67699999999999</v>
      </c>
      <c r="AG55" s="10">
        <v>221.96899999999999</v>
      </c>
      <c r="AH55" s="10">
        <v>330.45699999999999</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4">
        <v>46235</v>
      </c>
      <c r="B56" s="281">
        <v>56.12</v>
      </c>
      <c r="C56" s="271">
        <v>56.12</v>
      </c>
      <c r="D56" s="285">
        <v>56.12</v>
      </c>
      <c r="E56" s="10">
        <v>132.38</v>
      </c>
      <c r="F56" s="10">
        <v>56.579000000000001</v>
      </c>
      <c r="G56" s="10">
        <v>86.747</v>
      </c>
      <c r="H56" s="10">
        <v>54.469000000000001</v>
      </c>
      <c r="I56" s="10">
        <v>95.162999999999997</v>
      </c>
      <c r="J56" s="10">
        <v>47.386000000000003</v>
      </c>
      <c r="K56" s="10">
        <v>54.972000000000001</v>
      </c>
      <c r="L56" s="10">
        <v>22.93</v>
      </c>
      <c r="M56" s="10">
        <v>43.975999999999999</v>
      </c>
      <c r="N56" s="10">
        <v>39.424999999999997</v>
      </c>
      <c r="O56" s="10">
        <v>60.917000000000002</v>
      </c>
      <c r="P56" s="10">
        <v>52.585999999999999</v>
      </c>
      <c r="Q56" s="10">
        <v>50.286000000000001</v>
      </c>
      <c r="R56" s="10">
        <v>81.718999999999994</v>
      </c>
      <c r="S56" s="10">
        <v>57.429000000000002</v>
      </c>
      <c r="T56" s="10">
        <v>52.87</v>
      </c>
      <c r="U56" s="10">
        <v>74.430999999999997</v>
      </c>
      <c r="V56" s="10">
        <v>30.655000000000001</v>
      </c>
      <c r="W56" s="10">
        <v>42.140999999999998</v>
      </c>
      <c r="X56" s="10">
        <v>60.051000000000002</v>
      </c>
      <c r="Y56" s="10">
        <v>56.372</v>
      </c>
      <c r="Z56" s="10">
        <v>55.773000000000003</v>
      </c>
      <c r="AA56" s="10">
        <v>67.162999999999997</v>
      </c>
      <c r="AB56" s="10">
        <v>28.683</v>
      </c>
      <c r="AC56" s="10">
        <v>87.034999999999997</v>
      </c>
      <c r="AD56" s="10">
        <v>41.908000000000001</v>
      </c>
      <c r="AE56" s="10">
        <v>36.841999999999999</v>
      </c>
      <c r="AF56" s="10">
        <v>93.016000000000005</v>
      </c>
      <c r="AG56" s="10">
        <v>92.301000000000002</v>
      </c>
      <c r="AH56" s="10">
        <v>127.357</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4">
        <v>46266</v>
      </c>
      <c r="B57" s="281">
        <v>36.15</v>
      </c>
      <c r="C57" s="271">
        <v>36.15</v>
      </c>
      <c r="D57" s="285">
        <v>36.15</v>
      </c>
      <c r="E57" s="10">
        <v>65.86</v>
      </c>
      <c r="F57" s="10">
        <v>41.445</v>
      </c>
      <c r="G57" s="10">
        <v>59.383000000000003</v>
      </c>
      <c r="H57" s="10">
        <v>35.222999999999999</v>
      </c>
      <c r="I57" s="10">
        <v>50.835999999999999</v>
      </c>
      <c r="J57" s="10">
        <v>35.33</v>
      </c>
      <c r="K57" s="10">
        <v>32.704999999999998</v>
      </c>
      <c r="L57" s="10">
        <v>21.850999999999999</v>
      </c>
      <c r="M57" s="10">
        <v>58.265000000000001</v>
      </c>
      <c r="N57" s="10">
        <v>35.845999999999997</v>
      </c>
      <c r="O57" s="10">
        <v>38.984000000000002</v>
      </c>
      <c r="P57" s="10">
        <v>38.593000000000004</v>
      </c>
      <c r="Q57" s="10">
        <v>43.277000000000001</v>
      </c>
      <c r="R57" s="10">
        <v>46.728000000000002</v>
      </c>
      <c r="S57" s="10">
        <v>38.426000000000002</v>
      </c>
      <c r="T57" s="10">
        <v>30.913</v>
      </c>
      <c r="U57" s="10">
        <v>42.517000000000003</v>
      </c>
      <c r="V57" s="10">
        <v>24.965</v>
      </c>
      <c r="W57" s="10">
        <v>55.079000000000001</v>
      </c>
      <c r="X57" s="10">
        <v>53.223999999999997</v>
      </c>
      <c r="Y57" s="10">
        <v>40.479999999999997</v>
      </c>
      <c r="Z57" s="10">
        <v>36.887999999999998</v>
      </c>
      <c r="AA57" s="10">
        <v>41.042999999999999</v>
      </c>
      <c r="AB57" s="10">
        <v>23.276</v>
      </c>
      <c r="AC57" s="10">
        <v>45.795999999999999</v>
      </c>
      <c r="AD57" s="10">
        <v>38.597000000000001</v>
      </c>
      <c r="AE57" s="10">
        <v>27.913</v>
      </c>
      <c r="AF57" s="10">
        <v>74.349000000000004</v>
      </c>
      <c r="AG57" s="10">
        <v>45.366</v>
      </c>
      <c r="AH57" s="10">
        <v>69.313000000000002</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4">
        <v>46296</v>
      </c>
      <c r="B58" s="281">
        <v>33.68</v>
      </c>
      <c r="C58" s="271">
        <v>42.04</v>
      </c>
      <c r="D58" s="285">
        <v>37.46</v>
      </c>
      <c r="E58" s="10">
        <v>63.110999999999997</v>
      </c>
      <c r="F58" s="10">
        <v>50.462000000000003</v>
      </c>
      <c r="G58" s="10">
        <v>62.116</v>
      </c>
      <c r="H58" s="10">
        <v>45.58</v>
      </c>
      <c r="I58" s="10">
        <v>40.594999999999999</v>
      </c>
      <c r="J58" s="10">
        <v>31.949000000000002</v>
      </c>
      <c r="K58" s="10">
        <v>30.936</v>
      </c>
      <c r="L58" s="10">
        <v>31.375</v>
      </c>
      <c r="M58" s="10">
        <v>35.640999999999998</v>
      </c>
      <c r="N58" s="10">
        <v>33.691000000000003</v>
      </c>
      <c r="O58" s="10">
        <v>52.715000000000003</v>
      </c>
      <c r="P58" s="10">
        <v>64.977999999999994</v>
      </c>
      <c r="Q58" s="10">
        <v>44.771999999999998</v>
      </c>
      <c r="R58" s="10">
        <v>42.648000000000003</v>
      </c>
      <c r="S58" s="10">
        <v>40.244999999999997</v>
      </c>
      <c r="T58" s="10">
        <v>31.861000000000001</v>
      </c>
      <c r="U58" s="10">
        <v>41.578000000000003</v>
      </c>
      <c r="V58" s="10">
        <v>24.003</v>
      </c>
      <c r="W58" s="10">
        <v>51.433999999999997</v>
      </c>
      <c r="X58" s="10">
        <v>63.235999999999997</v>
      </c>
      <c r="Y58" s="10">
        <v>34.926000000000002</v>
      </c>
      <c r="Z58" s="10">
        <v>32.270000000000003</v>
      </c>
      <c r="AA58" s="10">
        <v>42.231999999999999</v>
      </c>
      <c r="AB58" s="10">
        <v>25.74</v>
      </c>
      <c r="AC58" s="10">
        <v>39.338000000000001</v>
      </c>
      <c r="AD58" s="10">
        <v>31.532</v>
      </c>
      <c r="AE58" s="10">
        <v>29.655999999999999</v>
      </c>
      <c r="AF58" s="10">
        <v>49.277999999999999</v>
      </c>
      <c r="AG58" s="10">
        <v>37.749000000000002</v>
      </c>
      <c r="AH58" s="10">
        <v>60.664999999999999</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4">
        <v>46327</v>
      </c>
      <c r="B59" s="281">
        <v>31.19</v>
      </c>
      <c r="C59" s="271">
        <v>32.85</v>
      </c>
      <c r="D59" s="285">
        <v>31.95</v>
      </c>
      <c r="E59" s="10">
        <v>46.417999999999999</v>
      </c>
      <c r="F59" s="10">
        <v>42.677</v>
      </c>
      <c r="G59" s="10">
        <v>47.066000000000003</v>
      </c>
      <c r="H59" s="10">
        <v>38.530999999999999</v>
      </c>
      <c r="I59" s="10">
        <v>32.460999999999999</v>
      </c>
      <c r="J59" s="10">
        <v>28.32</v>
      </c>
      <c r="K59" s="10">
        <v>30.277999999999999</v>
      </c>
      <c r="L59" s="10">
        <v>20.48</v>
      </c>
      <c r="M59" s="10">
        <v>26.288</v>
      </c>
      <c r="N59" s="10">
        <v>31.306999999999999</v>
      </c>
      <c r="O59" s="10">
        <v>40.463999999999999</v>
      </c>
      <c r="P59" s="10">
        <v>46.247</v>
      </c>
      <c r="Q59" s="10">
        <v>36.951000000000001</v>
      </c>
      <c r="R59" s="10">
        <v>36.594000000000001</v>
      </c>
      <c r="S59" s="10">
        <v>36.226999999999997</v>
      </c>
      <c r="T59" s="10">
        <v>32.131999999999998</v>
      </c>
      <c r="U59" s="10">
        <v>34.314</v>
      </c>
      <c r="V59" s="10">
        <v>20.053000000000001</v>
      </c>
      <c r="W59" s="10">
        <v>33.579000000000001</v>
      </c>
      <c r="X59" s="10">
        <v>39.332000000000001</v>
      </c>
      <c r="Y59" s="10">
        <v>31.619</v>
      </c>
      <c r="Z59" s="10">
        <v>27.727</v>
      </c>
      <c r="AA59" s="10">
        <v>35.884</v>
      </c>
      <c r="AB59" s="10">
        <v>24.286000000000001</v>
      </c>
      <c r="AC59" s="10">
        <v>34.075000000000003</v>
      </c>
      <c r="AD59" s="10">
        <v>28.763999999999999</v>
      </c>
      <c r="AE59" s="10">
        <v>28.091000000000001</v>
      </c>
      <c r="AF59" s="10">
        <v>35.15</v>
      </c>
      <c r="AG59" s="10">
        <v>32.192999999999998</v>
      </c>
      <c r="AH59" s="10">
        <v>51.375999999999998</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4">
        <v>46357</v>
      </c>
      <c r="B60" s="281">
        <v>27.49</v>
      </c>
      <c r="C60" s="271">
        <v>27.49</v>
      </c>
      <c r="D60" s="285">
        <v>27.49</v>
      </c>
      <c r="E60" s="10">
        <v>42.512</v>
      </c>
      <c r="F60" s="10">
        <v>35.49</v>
      </c>
      <c r="G60" s="10">
        <v>37.000999999999998</v>
      </c>
      <c r="H60" s="10">
        <v>34.975999999999999</v>
      </c>
      <c r="I60" s="10">
        <v>28.741</v>
      </c>
      <c r="J60" s="10">
        <v>24.701000000000001</v>
      </c>
      <c r="K60" s="10">
        <v>24.655000000000001</v>
      </c>
      <c r="L60" s="10">
        <v>17.72</v>
      </c>
      <c r="M60" s="10">
        <v>23.803999999999998</v>
      </c>
      <c r="N60" s="10">
        <v>25.125</v>
      </c>
      <c r="O60" s="10">
        <v>30.001000000000001</v>
      </c>
      <c r="P60" s="10">
        <v>31.855</v>
      </c>
      <c r="Q60" s="10">
        <v>26.282</v>
      </c>
      <c r="R60" s="10">
        <v>32.396999999999998</v>
      </c>
      <c r="S60" s="10">
        <v>29.541</v>
      </c>
      <c r="T60" s="10">
        <v>27.036999999999999</v>
      </c>
      <c r="U60" s="10">
        <v>30.01</v>
      </c>
      <c r="V60" s="10">
        <v>18.241</v>
      </c>
      <c r="W60" s="10">
        <v>25.24</v>
      </c>
      <c r="X60" s="10">
        <v>31.71</v>
      </c>
      <c r="Y60" s="10">
        <v>27.989000000000001</v>
      </c>
      <c r="Z60" s="10">
        <v>25.486000000000001</v>
      </c>
      <c r="AA60" s="10">
        <v>33.247</v>
      </c>
      <c r="AB60" s="10">
        <v>19.725999999999999</v>
      </c>
      <c r="AC60" s="10">
        <v>31.277000000000001</v>
      </c>
      <c r="AD60" s="10">
        <v>26.757000000000001</v>
      </c>
      <c r="AE60" s="10">
        <v>23.184999999999999</v>
      </c>
      <c r="AF60" s="10">
        <v>29.77</v>
      </c>
      <c r="AG60" s="10">
        <v>29.373000000000001</v>
      </c>
      <c r="AH60" s="10">
        <v>43.993000000000002</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4">
        <v>46388</v>
      </c>
      <c r="B61" s="281">
        <v>26.29</v>
      </c>
      <c r="C61" s="271">
        <v>26.29</v>
      </c>
      <c r="D61" s="285">
        <v>26.29</v>
      </c>
      <c r="E61" s="10">
        <v>36.043999999999997</v>
      </c>
      <c r="F61" s="10">
        <v>30.332000000000001</v>
      </c>
      <c r="G61" s="10">
        <v>32.899000000000001</v>
      </c>
      <c r="H61" s="10">
        <v>29.943000000000001</v>
      </c>
      <c r="I61" s="10">
        <v>28.347000000000001</v>
      </c>
      <c r="J61" s="10">
        <v>22.824999999999999</v>
      </c>
      <c r="K61" s="10">
        <v>21.58</v>
      </c>
      <c r="L61" s="10">
        <v>16.864999999999998</v>
      </c>
      <c r="M61" s="10">
        <v>21.481000000000002</v>
      </c>
      <c r="N61" s="10">
        <v>24.314</v>
      </c>
      <c r="O61" s="10">
        <v>26.036999999999999</v>
      </c>
      <c r="P61" s="10">
        <v>26.847000000000001</v>
      </c>
      <c r="Q61" s="10">
        <v>21.94</v>
      </c>
      <c r="R61" s="10">
        <v>29.533999999999999</v>
      </c>
      <c r="S61" s="10">
        <v>26.248000000000001</v>
      </c>
      <c r="T61" s="10">
        <v>24.864999999999998</v>
      </c>
      <c r="U61" s="10">
        <v>28.442</v>
      </c>
      <c r="V61" s="10">
        <v>16.922000000000001</v>
      </c>
      <c r="W61" s="10">
        <v>22.015000000000001</v>
      </c>
      <c r="X61" s="10">
        <v>27.727</v>
      </c>
      <c r="Y61" s="10">
        <v>25.721</v>
      </c>
      <c r="Z61" s="10">
        <v>23.631</v>
      </c>
      <c r="AA61" s="10">
        <v>28.962</v>
      </c>
      <c r="AB61" s="10">
        <v>18.117999999999999</v>
      </c>
      <c r="AC61" s="10">
        <v>28.545000000000002</v>
      </c>
      <c r="AD61" s="10">
        <v>25.355</v>
      </c>
      <c r="AE61" s="10">
        <v>20.135000000000002</v>
      </c>
      <c r="AF61" s="10">
        <v>27.036000000000001</v>
      </c>
      <c r="AG61" s="10">
        <v>28.376999999999999</v>
      </c>
      <c r="AH61" s="10">
        <v>40.085000000000001</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4">
        <v>46419</v>
      </c>
      <c r="B62" s="281">
        <v>24.71</v>
      </c>
      <c r="C62" s="271">
        <v>24.71</v>
      </c>
      <c r="D62" s="285">
        <v>24.71</v>
      </c>
      <c r="E62" s="10">
        <v>34.322000000000003</v>
      </c>
      <c r="F62" s="10">
        <v>24.77</v>
      </c>
      <c r="G62" s="10">
        <v>28.004000000000001</v>
      </c>
      <c r="H62" s="10">
        <v>28.161000000000001</v>
      </c>
      <c r="I62" s="10">
        <v>28.045999999999999</v>
      </c>
      <c r="J62" s="10">
        <v>21.486999999999998</v>
      </c>
      <c r="K62" s="10">
        <v>18.167999999999999</v>
      </c>
      <c r="L62" s="10">
        <v>19.385000000000002</v>
      </c>
      <c r="M62" s="10">
        <v>18.343</v>
      </c>
      <c r="N62" s="10">
        <v>21.352</v>
      </c>
      <c r="O62" s="10">
        <v>21.29</v>
      </c>
      <c r="P62" s="10">
        <v>24.79</v>
      </c>
      <c r="Q62" s="10">
        <v>17.855</v>
      </c>
      <c r="R62" s="10">
        <v>25.786000000000001</v>
      </c>
      <c r="S62" s="10">
        <v>21.709</v>
      </c>
      <c r="T62" s="10">
        <v>20.606999999999999</v>
      </c>
      <c r="U62" s="10">
        <v>23.632999999999999</v>
      </c>
      <c r="V62" s="10">
        <v>14.794</v>
      </c>
      <c r="W62" s="10">
        <v>21.734000000000002</v>
      </c>
      <c r="X62" s="10">
        <v>32.101999999999997</v>
      </c>
      <c r="Y62" s="10">
        <v>23.677</v>
      </c>
      <c r="Z62" s="10">
        <v>28.271999999999998</v>
      </c>
      <c r="AA62" s="10">
        <v>29.585000000000001</v>
      </c>
      <c r="AB62" s="10">
        <v>15.709</v>
      </c>
      <c r="AC62" s="10">
        <v>24.965</v>
      </c>
      <c r="AD62" s="10">
        <v>21.785</v>
      </c>
      <c r="AE62" s="10">
        <v>16.943000000000001</v>
      </c>
      <c r="AF62" s="10">
        <v>23.420999999999999</v>
      </c>
      <c r="AG62" s="10">
        <v>22.847000000000001</v>
      </c>
      <c r="AH62" s="10">
        <v>32.725000000000001</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4">
        <v>46447</v>
      </c>
      <c r="B63" s="281">
        <v>39.74</v>
      </c>
      <c r="C63" s="271">
        <v>39.74</v>
      </c>
      <c r="D63" s="285">
        <v>39.74</v>
      </c>
      <c r="E63" s="10">
        <v>44.768999999999998</v>
      </c>
      <c r="F63" s="10">
        <v>48.628</v>
      </c>
      <c r="G63" s="10">
        <v>45.9</v>
      </c>
      <c r="H63" s="10">
        <v>40.700000000000003</v>
      </c>
      <c r="I63" s="10">
        <v>34.170999999999999</v>
      </c>
      <c r="J63" s="10">
        <v>32.618000000000002</v>
      </c>
      <c r="K63" s="10">
        <v>23.44</v>
      </c>
      <c r="L63" s="10">
        <v>30.533999999999999</v>
      </c>
      <c r="M63" s="10">
        <v>47.844000000000001</v>
      </c>
      <c r="N63" s="10">
        <v>27.699000000000002</v>
      </c>
      <c r="O63" s="10">
        <v>30.838000000000001</v>
      </c>
      <c r="P63" s="10">
        <v>58.542000000000002</v>
      </c>
      <c r="Q63" s="10">
        <v>19.167000000000002</v>
      </c>
      <c r="R63" s="10">
        <v>46.331000000000003</v>
      </c>
      <c r="S63" s="10">
        <v>25.709</v>
      </c>
      <c r="T63" s="10">
        <v>33.665999999999997</v>
      </c>
      <c r="U63" s="10">
        <v>40.917000000000002</v>
      </c>
      <c r="V63" s="10">
        <v>22.492999999999999</v>
      </c>
      <c r="W63" s="10">
        <v>29.606000000000002</v>
      </c>
      <c r="X63" s="10">
        <v>53.48</v>
      </c>
      <c r="Y63" s="10">
        <v>40.655999999999999</v>
      </c>
      <c r="Z63" s="10">
        <v>63.723999999999997</v>
      </c>
      <c r="AA63" s="10">
        <v>32.247</v>
      </c>
      <c r="AB63" s="10">
        <v>22.442</v>
      </c>
      <c r="AC63" s="10">
        <v>38.097999999999999</v>
      </c>
      <c r="AD63" s="10">
        <v>26.83</v>
      </c>
      <c r="AE63" s="10">
        <v>30.257999999999999</v>
      </c>
      <c r="AF63" s="10">
        <v>40.576999999999998</v>
      </c>
      <c r="AG63" s="10">
        <v>24.367000000000001</v>
      </c>
      <c r="AH63" s="10">
        <v>49.914999999999999</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4">
        <v>46478</v>
      </c>
      <c r="B64" s="281">
        <v>88.83</v>
      </c>
      <c r="C64" s="271">
        <v>88.83</v>
      </c>
      <c r="D64" s="276">
        <v>88.83</v>
      </c>
      <c r="E64" s="10">
        <v>105.27</v>
      </c>
      <c r="F64" s="10">
        <v>89.950999999999993</v>
      </c>
      <c r="G64" s="10">
        <v>69.257000000000005</v>
      </c>
      <c r="H64" s="10">
        <v>59.223999999999997</v>
      </c>
      <c r="I64" s="10">
        <v>94.325999999999993</v>
      </c>
      <c r="J64" s="10">
        <v>68.504000000000005</v>
      </c>
      <c r="K64" s="10">
        <v>59.223999999999997</v>
      </c>
      <c r="L64" s="10">
        <v>55.621000000000002</v>
      </c>
      <c r="M64" s="10">
        <v>106.024</v>
      </c>
      <c r="N64" s="10">
        <v>69.013000000000005</v>
      </c>
      <c r="O64" s="10">
        <v>97.706999999999994</v>
      </c>
      <c r="P64" s="10">
        <v>101.065</v>
      </c>
      <c r="Q64" s="10">
        <v>54.756999999999998</v>
      </c>
      <c r="R64" s="10">
        <v>69.411000000000001</v>
      </c>
      <c r="S64" s="10">
        <v>60.72</v>
      </c>
      <c r="T64" s="10">
        <v>71.525999999999996</v>
      </c>
      <c r="U64" s="10">
        <v>92.400999999999996</v>
      </c>
      <c r="V64" s="10">
        <v>42.731000000000002</v>
      </c>
      <c r="W64" s="10">
        <v>70.772000000000006</v>
      </c>
      <c r="X64" s="10">
        <v>85.882999999999996</v>
      </c>
      <c r="Y64" s="10">
        <v>68.561999999999998</v>
      </c>
      <c r="Z64" s="10">
        <v>121.578</v>
      </c>
      <c r="AA64" s="10">
        <v>52.277000000000001</v>
      </c>
      <c r="AB64" s="10">
        <v>80.778000000000006</v>
      </c>
      <c r="AC64" s="10">
        <v>56.767000000000003</v>
      </c>
      <c r="AD64" s="10">
        <v>58.59</v>
      </c>
      <c r="AE64" s="10">
        <v>42.384999999999998</v>
      </c>
      <c r="AF64" s="10">
        <v>45.710999999999999</v>
      </c>
      <c r="AG64" s="10">
        <v>46.5</v>
      </c>
      <c r="AH64" s="10">
        <v>46.5</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4">
        <v>46508</v>
      </c>
      <c r="B65" s="281">
        <v>225.76</v>
      </c>
      <c r="C65" s="271">
        <v>225.76</v>
      </c>
      <c r="D65" s="276">
        <v>225.76</v>
      </c>
      <c r="E65" s="10">
        <v>380.35199999999998</v>
      </c>
      <c r="F65" s="10">
        <v>349.10300000000001</v>
      </c>
      <c r="G65" s="10">
        <v>210.55600000000001</v>
      </c>
      <c r="H65" s="10">
        <v>232.09800000000001</v>
      </c>
      <c r="I65" s="10">
        <v>262.22899999999998</v>
      </c>
      <c r="J65" s="10">
        <v>265.97399999999999</v>
      </c>
      <c r="K65" s="10">
        <v>98.503</v>
      </c>
      <c r="L65" s="10">
        <v>163.453</v>
      </c>
      <c r="M65" s="10">
        <v>239.44499999999999</v>
      </c>
      <c r="N65" s="10">
        <v>275.142</v>
      </c>
      <c r="O65" s="10">
        <v>249.32300000000001</v>
      </c>
      <c r="P65" s="10">
        <v>245.19</v>
      </c>
      <c r="Q65" s="10">
        <v>266.96699999999998</v>
      </c>
      <c r="R65" s="10">
        <v>319.58199999999999</v>
      </c>
      <c r="S65" s="10">
        <v>129.13</v>
      </c>
      <c r="T65" s="10">
        <v>165.101</v>
      </c>
      <c r="U65" s="10">
        <v>155.37100000000001</v>
      </c>
      <c r="V65" s="10">
        <v>109.604</v>
      </c>
      <c r="W65" s="10">
        <v>246.25399999999999</v>
      </c>
      <c r="X65" s="10">
        <v>171.446</v>
      </c>
      <c r="Y65" s="10">
        <v>177.72900000000001</v>
      </c>
      <c r="Z65" s="10">
        <v>263.75900000000001</v>
      </c>
      <c r="AA65" s="10">
        <v>171.18100000000001</v>
      </c>
      <c r="AB65" s="10">
        <v>209.13900000000001</v>
      </c>
      <c r="AC65" s="10">
        <v>195.00200000000001</v>
      </c>
      <c r="AD65" s="10">
        <v>136.48599999999999</v>
      </c>
      <c r="AE65" s="10">
        <v>165.71700000000001</v>
      </c>
      <c r="AF65" s="10">
        <v>150.45500000000001</v>
      </c>
      <c r="AG65" s="10">
        <v>459.77</v>
      </c>
      <c r="AH65" s="10">
        <v>459.77</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4">
        <v>46539</v>
      </c>
      <c r="B66" s="281">
        <v>265.3</v>
      </c>
      <c r="C66" s="271">
        <v>265.3</v>
      </c>
      <c r="D66" s="276">
        <v>265.3</v>
      </c>
      <c r="E66" s="10">
        <v>322.86200000000002</v>
      </c>
      <c r="F66" s="10">
        <v>511.95800000000003</v>
      </c>
      <c r="G66" s="10">
        <v>226.44200000000001</v>
      </c>
      <c r="H66" s="10">
        <v>347.22199999999998</v>
      </c>
      <c r="I66" s="10">
        <v>163.45400000000001</v>
      </c>
      <c r="J66" s="10">
        <v>202.93899999999999</v>
      </c>
      <c r="K66" s="10">
        <v>62.44</v>
      </c>
      <c r="L66" s="10">
        <v>225.898</v>
      </c>
      <c r="M66" s="10">
        <v>147.98500000000001</v>
      </c>
      <c r="N66" s="10">
        <v>299.7</v>
      </c>
      <c r="O66" s="10">
        <v>194.965</v>
      </c>
      <c r="P66" s="10">
        <v>182.749</v>
      </c>
      <c r="Q66" s="10">
        <v>504.40100000000001</v>
      </c>
      <c r="R66" s="10">
        <v>273.43200000000002</v>
      </c>
      <c r="S66" s="10">
        <v>283.21899999999999</v>
      </c>
      <c r="T66" s="10">
        <v>444.53199999999998</v>
      </c>
      <c r="U66" s="10">
        <v>59.341999999999999</v>
      </c>
      <c r="V66" s="10">
        <v>159.05099999999999</v>
      </c>
      <c r="W66" s="10">
        <v>351.69400000000002</v>
      </c>
      <c r="X66" s="10">
        <v>366.959</v>
      </c>
      <c r="Y66" s="10">
        <v>305.69499999999999</v>
      </c>
      <c r="Z66" s="10">
        <v>408.786</v>
      </c>
      <c r="AA66" s="10">
        <v>80.343999999999994</v>
      </c>
      <c r="AB66" s="10">
        <v>417.64699999999999</v>
      </c>
      <c r="AC66" s="10">
        <v>202.22499999999999</v>
      </c>
      <c r="AD66" s="10">
        <v>139.744</v>
      </c>
      <c r="AE66" s="10">
        <v>319.90499999999997</v>
      </c>
      <c r="AF66" s="10">
        <v>405.35300000000001</v>
      </c>
      <c r="AG66" s="10">
        <v>685.452</v>
      </c>
      <c r="AH66" s="10">
        <v>685.452</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4">
        <v>46569</v>
      </c>
      <c r="B67" s="281">
        <v>89.92</v>
      </c>
      <c r="C67" s="271">
        <v>89.92</v>
      </c>
      <c r="D67" s="276">
        <v>89.92</v>
      </c>
      <c r="E67" s="10">
        <v>114.32</v>
      </c>
      <c r="F67" s="10">
        <v>178.75200000000001</v>
      </c>
      <c r="G67" s="10">
        <v>107.70399999999999</v>
      </c>
      <c r="H67" s="10">
        <v>229.41499999999999</v>
      </c>
      <c r="I67" s="10">
        <v>53.674999999999997</v>
      </c>
      <c r="J67" s="10">
        <v>62.228000000000002</v>
      </c>
      <c r="K67" s="10">
        <v>26.364999999999998</v>
      </c>
      <c r="L67" s="10">
        <v>59.832000000000001</v>
      </c>
      <c r="M67" s="10">
        <v>56.374000000000002</v>
      </c>
      <c r="N67" s="10">
        <v>118.63200000000001</v>
      </c>
      <c r="O67" s="10">
        <v>73.89</v>
      </c>
      <c r="P67" s="10">
        <v>68.744</v>
      </c>
      <c r="Q67" s="10">
        <v>219.184</v>
      </c>
      <c r="R67" s="10">
        <v>139.505</v>
      </c>
      <c r="S67" s="10">
        <v>75.960999999999999</v>
      </c>
      <c r="T67" s="10">
        <v>240.321</v>
      </c>
      <c r="U67" s="10">
        <v>30.236999999999998</v>
      </c>
      <c r="V67" s="10">
        <v>58.218000000000004</v>
      </c>
      <c r="W67" s="10">
        <v>106.535</v>
      </c>
      <c r="X67" s="10">
        <v>125.456</v>
      </c>
      <c r="Y67" s="10">
        <v>97.426000000000002</v>
      </c>
      <c r="Z67" s="10">
        <v>136.57</v>
      </c>
      <c r="AA67" s="10">
        <v>34.659999999999997</v>
      </c>
      <c r="AB67" s="10">
        <v>275.95299999999997</v>
      </c>
      <c r="AC67" s="10">
        <v>62.759</v>
      </c>
      <c r="AD67" s="10">
        <v>59.396999999999998</v>
      </c>
      <c r="AE67" s="10">
        <v>185.67699999999999</v>
      </c>
      <c r="AF67" s="10">
        <v>221.96899999999999</v>
      </c>
      <c r="AG67" s="10">
        <v>330.45699999999999</v>
      </c>
      <c r="AH67" s="10">
        <v>330.45699999999999</v>
      </c>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4">
        <v>46600</v>
      </c>
      <c r="B68" s="281">
        <v>56.12</v>
      </c>
      <c r="C68" s="271">
        <v>56.12</v>
      </c>
      <c r="D68" s="276">
        <v>56.12</v>
      </c>
      <c r="E68" s="10">
        <v>56.579000000000001</v>
      </c>
      <c r="F68" s="10">
        <v>86.747</v>
      </c>
      <c r="G68" s="10">
        <v>54.469000000000001</v>
      </c>
      <c r="H68" s="10">
        <v>95.162999999999997</v>
      </c>
      <c r="I68" s="10">
        <v>47.386000000000003</v>
      </c>
      <c r="J68" s="10">
        <v>54.972000000000001</v>
      </c>
      <c r="K68" s="10">
        <v>22.93</v>
      </c>
      <c r="L68" s="10">
        <v>43.975999999999999</v>
      </c>
      <c r="M68" s="10">
        <v>39.424999999999997</v>
      </c>
      <c r="N68" s="10">
        <v>60.917000000000002</v>
      </c>
      <c r="O68" s="10">
        <v>52.585999999999999</v>
      </c>
      <c r="P68" s="10">
        <v>50.286000000000001</v>
      </c>
      <c r="Q68" s="10">
        <v>81.718999999999994</v>
      </c>
      <c r="R68" s="10">
        <v>57.429000000000002</v>
      </c>
      <c r="S68" s="10">
        <v>52.87</v>
      </c>
      <c r="T68" s="10">
        <v>74.430999999999997</v>
      </c>
      <c r="U68" s="10">
        <v>30.655000000000001</v>
      </c>
      <c r="V68" s="10">
        <v>42.140999999999998</v>
      </c>
      <c r="W68" s="10">
        <v>60.051000000000002</v>
      </c>
      <c r="X68" s="10">
        <v>56.372</v>
      </c>
      <c r="Y68" s="10">
        <v>55.773000000000003</v>
      </c>
      <c r="Z68" s="10">
        <v>67.162999999999997</v>
      </c>
      <c r="AA68" s="10">
        <v>28.683</v>
      </c>
      <c r="AB68" s="10">
        <v>87.034999999999997</v>
      </c>
      <c r="AC68" s="10">
        <v>41.908000000000001</v>
      </c>
      <c r="AD68" s="10">
        <v>36.841999999999999</v>
      </c>
      <c r="AE68" s="10">
        <v>93.016000000000005</v>
      </c>
      <c r="AF68" s="10">
        <v>92.301000000000002</v>
      </c>
      <c r="AG68" s="10">
        <v>127.357</v>
      </c>
      <c r="AH68" s="10">
        <v>127.357</v>
      </c>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4">
        <v>46631</v>
      </c>
      <c r="B69" s="281">
        <v>36.15</v>
      </c>
      <c r="C69" s="271">
        <v>36.15</v>
      </c>
      <c r="D69" s="276">
        <v>36.15</v>
      </c>
      <c r="E69" s="10">
        <v>41.445</v>
      </c>
      <c r="F69" s="10">
        <v>59.383000000000003</v>
      </c>
      <c r="G69" s="10">
        <v>35.222999999999999</v>
      </c>
      <c r="H69" s="10">
        <v>50.835999999999999</v>
      </c>
      <c r="I69" s="10">
        <v>35.33</v>
      </c>
      <c r="J69" s="10">
        <v>32.704999999999998</v>
      </c>
      <c r="K69" s="10">
        <v>21.850999999999999</v>
      </c>
      <c r="L69" s="10">
        <v>58.265000000000001</v>
      </c>
      <c r="M69" s="10">
        <v>35.845999999999997</v>
      </c>
      <c r="N69" s="10">
        <v>38.984000000000002</v>
      </c>
      <c r="O69" s="10">
        <v>38.593000000000004</v>
      </c>
      <c r="P69" s="10">
        <v>43.277000000000001</v>
      </c>
      <c r="Q69" s="10">
        <v>46.728000000000002</v>
      </c>
      <c r="R69" s="10">
        <v>38.426000000000002</v>
      </c>
      <c r="S69" s="10">
        <v>30.913</v>
      </c>
      <c r="T69" s="10">
        <v>42.517000000000003</v>
      </c>
      <c r="U69" s="10">
        <v>24.965</v>
      </c>
      <c r="V69" s="10">
        <v>55.079000000000001</v>
      </c>
      <c r="W69" s="10">
        <v>53.223999999999997</v>
      </c>
      <c r="X69" s="10">
        <v>40.479999999999997</v>
      </c>
      <c r="Y69" s="10">
        <v>36.887999999999998</v>
      </c>
      <c r="Z69" s="10">
        <v>41.042999999999999</v>
      </c>
      <c r="AA69" s="10">
        <v>23.276</v>
      </c>
      <c r="AB69" s="10">
        <v>45.795999999999999</v>
      </c>
      <c r="AC69" s="10">
        <v>38.597000000000001</v>
      </c>
      <c r="AD69" s="10">
        <v>27.913</v>
      </c>
      <c r="AE69" s="10">
        <v>74.349000000000004</v>
      </c>
      <c r="AF69" s="10">
        <v>45.366</v>
      </c>
      <c r="AG69" s="10">
        <v>69.313000000000002</v>
      </c>
      <c r="AH69" s="10">
        <v>69.313000000000002</v>
      </c>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4"/>
      <c r="B70" s="281"/>
      <c r="C70" s="271"/>
      <c r="D70" s="276"/>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4"/>
      <c r="B71" s="281"/>
      <c r="C71" s="271"/>
      <c r="D71" s="276"/>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4"/>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4"/>
      <c r="B81" s="281"/>
      <c r="C81" s="271"/>
      <c r="D81" s="276"/>
    </row>
    <row r="82" spans="1:4" ht="12.75" customHeight="1" x14ac:dyDescent="0.25">
      <c r="A82" s="144"/>
      <c r="B82" s="281"/>
      <c r="C82" s="271"/>
      <c r="D82" s="276"/>
    </row>
    <row r="83" spans="1:4" ht="12.75" customHeight="1" x14ac:dyDescent="0.25">
      <c r="A83" s="144"/>
      <c r="B83" s="281"/>
      <c r="C83" s="271"/>
      <c r="D83" s="276"/>
    </row>
    <row r="84" spans="1:4" ht="12.75" customHeight="1" x14ac:dyDescent="0.25">
      <c r="A84" s="144"/>
      <c r="B84" s="281"/>
      <c r="C84" s="271"/>
      <c r="D84" s="276"/>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4"/>
  <sheetViews>
    <sheetView topLeftCell="A22" workbookViewId="0">
      <selection activeCell="D4" sqref="D4"/>
    </sheetView>
  </sheetViews>
  <sheetFormatPr defaultColWidth="18.7109375" defaultRowHeight="12.75" customHeight="1" x14ac:dyDescent="0.25"/>
  <cols>
    <col min="1" max="4" width="7.5703125" style="162" customWidth="1"/>
    <col min="5" max="30" width="8" style="167" customWidth="1"/>
    <col min="31" max="31" width="8.42578125" style="193" customWidth="1"/>
    <col min="32" max="54" width="8.85546875" style="167" customWidth="1"/>
    <col min="55" max="16384" width="18.7109375" style="167"/>
  </cols>
  <sheetData>
    <row r="1" spans="1:39" ht="15" x14ac:dyDescent="0.25">
      <c r="A1" s="27"/>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162"/>
      <c r="AJ1" s="162"/>
      <c r="AK1" s="162"/>
      <c r="AL1" s="162"/>
      <c r="AM1" s="162"/>
    </row>
    <row r="2" spans="1:39" s="162" customFormat="1" ht="15" x14ac:dyDescent="0.25">
      <c r="A2" s="27"/>
      <c r="B2" s="159" t="s">
        <v>45</v>
      </c>
      <c r="C2" s="159" t="s">
        <v>46</v>
      </c>
      <c r="D2" s="159" t="s">
        <v>47</v>
      </c>
      <c r="E2" s="159">
        <v>1991</v>
      </c>
      <c r="F2" s="159">
        <v>1992</v>
      </c>
      <c r="G2" s="159">
        <v>1993</v>
      </c>
      <c r="H2" s="159">
        <v>1994</v>
      </c>
      <c r="I2" s="159">
        <v>1995</v>
      </c>
      <c r="J2" s="159">
        <v>1996</v>
      </c>
      <c r="K2" s="159">
        <v>1997</v>
      </c>
      <c r="L2" s="159">
        <v>1998</v>
      </c>
      <c r="M2" s="159">
        <v>1999</v>
      </c>
      <c r="N2" s="159">
        <v>2000</v>
      </c>
      <c r="O2" s="159">
        <v>2001</v>
      </c>
      <c r="P2" s="159">
        <v>2002</v>
      </c>
      <c r="Q2" s="159">
        <v>2003</v>
      </c>
      <c r="R2" s="159">
        <v>2004</v>
      </c>
      <c r="S2" s="159">
        <v>2005</v>
      </c>
      <c r="T2" s="159">
        <v>2006</v>
      </c>
      <c r="U2" s="159">
        <v>2007</v>
      </c>
      <c r="V2" s="159">
        <v>2008</v>
      </c>
      <c r="W2" s="159">
        <v>2009</v>
      </c>
      <c r="X2" s="159">
        <v>2010</v>
      </c>
      <c r="Y2" s="159">
        <v>2011</v>
      </c>
      <c r="Z2" s="159">
        <v>2012</v>
      </c>
      <c r="AA2" s="159">
        <v>2013</v>
      </c>
      <c r="AB2" s="159">
        <v>2014</v>
      </c>
      <c r="AC2" s="159">
        <v>2015</v>
      </c>
      <c r="AD2" s="159">
        <v>2016</v>
      </c>
      <c r="AE2" s="177">
        <v>2017</v>
      </c>
      <c r="AF2" s="159">
        <v>2018</v>
      </c>
      <c r="AG2" s="159">
        <v>2019</v>
      </c>
      <c r="AH2" s="159">
        <v>2020</v>
      </c>
    </row>
    <row r="3" spans="1:39" s="162" customFormat="1" ht="15" x14ac:dyDescent="0.25">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row>
    <row r="4" spans="1:39" ht="15" x14ac:dyDescent="0.25">
      <c r="A4" s="145">
        <v>44652</v>
      </c>
      <c r="B4" s="277">
        <v>75</v>
      </c>
      <c r="C4" s="278">
        <v>105</v>
      </c>
      <c r="D4" s="273">
        <v>83</v>
      </c>
      <c r="E4" s="173">
        <v>56.14</v>
      </c>
      <c r="F4" s="173">
        <v>107.185</v>
      </c>
      <c r="G4" s="173">
        <v>59.390999999999998</v>
      </c>
      <c r="H4" s="191">
        <v>119.02</v>
      </c>
      <c r="I4" s="191">
        <v>60.652999999999999</v>
      </c>
      <c r="J4" s="191">
        <v>82.549000000000007</v>
      </c>
      <c r="K4" s="191">
        <v>75.813000000000002</v>
      </c>
      <c r="L4" s="191">
        <v>56.164000000000001</v>
      </c>
      <c r="M4" s="191">
        <v>86.844999999999999</v>
      </c>
      <c r="N4" s="191">
        <v>102.17700000000001</v>
      </c>
      <c r="O4" s="191">
        <v>115.34399999999999</v>
      </c>
      <c r="P4" s="191">
        <v>100.297</v>
      </c>
      <c r="Q4" s="191">
        <v>69.558999999999997</v>
      </c>
      <c r="R4" s="191">
        <v>120.416</v>
      </c>
      <c r="S4" s="191">
        <v>77.052999999999997</v>
      </c>
      <c r="T4" s="191">
        <v>110.06100000000001</v>
      </c>
      <c r="U4" s="191">
        <v>86.664000000000001</v>
      </c>
      <c r="V4" s="191">
        <v>57.676000000000002</v>
      </c>
      <c r="W4" s="191">
        <v>82.977000000000004</v>
      </c>
      <c r="X4" s="191">
        <v>83.022999999999996</v>
      </c>
      <c r="Y4" s="191">
        <v>83.394999999999996</v>
      </c>
      <c r="Z4" s="191">
        <v>115.929</v>
      </c>
      <c r="AA4" s="191">
        <v>69.463999999999999</v>
      </c>
      <c r="AB4" s="191">
        <v>75.210999999999999</v>
      </c>
      <c r="AC4" s="191">
        <v>60.11</v>
      </c>
      <c r="AD4" s="191">
        <v>84.150999999999996</v>
      </c>
      <c r="AE4" s="191">
        <v>89.87</v>
      </c>
      <c r="AF4" s="191">
        <v>86.510999999999996</v>
      </c>
      <c r="AG4" s="191">
        <v>82.123999999999995</v>
      </c>
      <c r="AH4" s="192">
        <v>67.448999999999998</v>
      </c>
    </row>
    <row r="5" spans="1:39" ht="15" x14ac:dyDescent="0.25">
      <c r="A5" s="145">
        <v>44682</v>
      </c>
      <c r="B5" s="279">
        <v>168</v>
      </c>
      <c r="C5" s="269">
        <v>235</v>
      </c>
      <c r="D5" s="274">
        <v>180</v>
      </c>
      <c r="E5" s="173">
        <v>128.39599999999999</v>
      </c>
      <c r="F5" s="173">
        <v>213.215</v>
      </c>
      <c r="G5" s="173">
        <v>191.96199999999999</v>
      </c>
      <c r="H5" s="191">
        <v>237.77</v>
      </c>
      <c r="I5" s="191">
        <v>155.39099999999999</v>
      </c>
      <c r="J5" s="191">
        <v>196.05500000000001</v>
      </c>
      <c r="K5" s="191">
        <v>214.33699999999999</v>
      </c>
      <c r="L5" s="191">
        <v>146.50899999999999</v>
      </c>
      <c r="M5" s="191">
        <v>245.024</v>
      </c>
      <c r="N5" s="191">
        <v>171.505</v>
      </c>
      <c r="O5" s="191">
        <v>284.66399999999999</v>
      </c>
      <c r="P5" s="191">
        <v>129.863</v>
      </c>
      <c r="Q5" s="191">
        <v>179.88200000000001</v>
      </c>
      <c r="R5" s="191">
        <v>225.31100000000001</v>
      </c>
      <c r="S5" s="191">
        <v>201.65299999999999</v>
      </c>
      <c r="T5" s="191">
        <v>201.48599999999999</v>
      </c>
      <c r="U5" s="191">
        <v>245.16800000000001</v>
      </c>
      <c r="V5" s="191">
        <v>149.41300000000001</v>
      </c>
      <c r="W5" s="191">
        <v>263.80700000000002</v>
      </c>
      <c r="X5" s="191">
        <v>127.34399999999999</v>
      </c>
      <c r="Y5" s="191">
        <v>147.73099999999999</v>
      </c>
      <c r="Z5" s="191">
        <v>180.11799999999999</v>
      </c>
      <c r="AA5" s="191">
        <v>171.148</v>
      </c>
      <c r="AB5" s="191">
        <v>157.78299999999999</v>
      </c>
      <c r="AC5" s="191">
        <v>191.55199999999999</v>
      </c>
      <c r="AD5" s="191">
        <v>169.82</v>
      </c>
      <c r="AE5" s="191">
        <v>162.80600000000001</v>
      </c>
      <c r="AF5" s="191">
        <v>195.66499999999999</v>
      </c>
      <c r="AG5" s="191">
        <v>173.68299999999999</v>
      </c>
      <c r="AH5" s="192">
        <v>162.012</v>
      </c>
    </row>
    <row r="6" spans="1:39" ht="15" x14ac:dyDescent="0.25">
      <c r="A6" s="145">
        <v>44713</v>
      </c>
      <c r="B6" s="279">
        <v>70</v>
      </c>
      <c r="C6" s="269">
        <v>200</v>
      </c>
      <c r="D6" s="274">
        <v>113</v>
      </c>
      <c r="E6" s="173">
        <v>151.47499999999999</v>
      </c>
      <c r="F6" s="173">
        <v>81.706999999999994</v>
      </c>
      <c r="G6" s="173">
        <v>136.583</v>
      </c>
      <c r="H6" s="191">
        <v>164.50899999999999</v>
      </c>
      <c r="I6" s="191">
        <v>212.51300000000001</v>
      </c>
      <c r="J6" s="191">
        <v>73.156999999999996</v>
      </c>
      <c r="K6" s="191">
        <v>179.34399999999999</v>
      </c>
      <c r="L6" s="191">
        <v>102.958</v>
      </c>
      <c r="M6" s="191">
        <v>256.38799999999998</v>
      </c>
      <c r="N6" s="191">
        <v>49.969000000000001</v>
      </c>
      <c r="O6" s="191">
        <v>92.861999999999995</v>
      </c>
      <c r="P6" s="191">
        <v>62.08</v>
      </c>
      <c r="Q6" s="191">
        <v>109.96</v>
      </c>
      <c r="R6" s="191">
        <v>84.216999999999999</v>
      </c>
      <c r="S6" s="191">
        <v>109.455</v>
      </c>
      <c r="T6" s="191">
        <v>67.853999999999999</v>
      </c>
      <c r="U6" s="191">
        <v>129.28100000000001</v>
      </c>
      <c r="V6" s="191">
        <v>116.97799999999999</v>
      </c>
      <c r="W6" s="191">
        <v>101.065</v>
      </c>
      <c r="X6" s="191">
        <v>118.361</v>
      </c>
      <c r="Y6" s="191">
        <v>185.386</v>
      </c>
      <c r="Z6" s="191">
        <v>42.389000000000003</v>
      </c>
      <c r="AA6" s="191">
        <v>101.553</v>
      </c>
      <c r="AB6" s="191">
        <v>136.09299999999999</v>
      </c>
      <c r="AC6" s="191">
        <v>267.60399999999998</v>
      </c>
      <c r="AD6" s="191">
        <v>176.751</v>
      </c>
      <c r="AE6" s="191">
        <v>116.04</v>
      </c>
      <c r="AF6" s="191">
        <v>51.326000000000001</v>
      </c>
      <c r="AG6" s="191">
        <v>181.369</v>
      </c>
      <c r="AH6" s="192">
        <v>50.317</v>
      </c>
    </row>
    <row r="7" spans="1:39" ht="15" x14ac:dyDescent="0.25">
      <c r="A7" s="145">
        <v>44743</v>
      </c>
      <c r="B7" s="279">
        <v>2</v>
      </c>
      <c r="C7" s="269">
        <v>50</v>
      </c>
      <c r="D7" s="274">
        <v>14</v>
      </c>
      <c r="E7" s="173">
        <v>43.798999999999999</v>
      </c>
      <c r="F7" s="173">
        <v>20.295999999999999</v>
      </c>
      <c r="G7" s="173">
        <v>15.099</v>
      </c>
      <c r="H7" s="191">
        <v>11.823</v>
      </c>
      <c r="I7" s="191">
        <v>119.646</v>
      </c>
      <c r="J7" s="191">
        <v>10.635</v>
      </c>
      <c r="K7" s="191">
        <v>31.465</v>
      </c>
      <c r="L7" s="191">
        <v>39.701000000000001</v>
      </c>
      <c r="M7" s="191">
        <v>153.727</v>
      </c>
      <c r="N7" s="191">
        <v>0</v>
      </c>
      <c r="O7" s="191">
        <v>5.2480000000000002</v>
      </c>
      <c r="P7" s="191">
        <v>4.2089999999999996</v>
      </c>
      <c r="Q7" s="191">
        <v>0</v>
      </c>
      <c r="R7" s="191">
        <v>9.6029999999999998</v>
      </c>
      <c r="S7" s="191">
        <v>7.5529999999999999</v>
      </c>
      <c r="T7" s="191">
        <v>22.481000000000002</v>
      </c>
      <c r="U7" s="191">
        <v>15.478999999999999</v>
      </c>
      <c r="V7" s="191">
        <v>15.109</v>
      </c>
      <c r="W7" s="191">
        <v>15.819000000000001</v>
      </c>
      <c r="X7" s="191">
        <v>8.859</v>
      </c>
      <c r="Y7" s="191">
        <v>32.546999999999997</v>
      </c>
      <c r="Z7" s="191">
        <v>4.5490000000000004</v>
      </c>
      <c r="AA7" s="191">
        <v>13.455</v>
      </c>
      <c r="AB7" s="191">
        <v>8.3320000000000007</v>
      </c>
      <c r="AC7" s="191">
        <v>56.311999999999998</v>
      </c>
      <c r="AD7" s="191">
        <v>14.545</v>
      </c>
      <c r="AE7" s="191">
        <v>6.2619999999999996</v>
      </c>
      <c r="AF7" s="191">
        <v>0</v>
      </c>
      <c r="AG7" s="191">
        <v>30.053000000000001</v>
      </c>
      <c r="AH7" s="192">
        <v>4.931</v>
      </c>
    </row>
    <row r="8" spans="1:39" ht="15" x14ac:dyDescent="0.25">
      <c r="A8" s="145">
        <v>44774</v>
      </c>
      <c r="B8" s="279">
        <v>6.6</v>
      </c>
      <c r="C8" s="269">
        <v>34.75</v>
      </c>
      <c r="D8" s="274">
        <v>22</v>
      </c>
      <c r="E8" s="173">
        <v>41.652000000000001</v>
      </c>
      <c r="F8" s="173">
        <v>44.192999999999998</v>
      </c>
      <c r="G8" s="173">
        <v>58.215000000000003</v>
      </c>
      <c r="H8" s="191">
        <v>1.2849999999999999</v>
      </c>
      <c r="I8" s="191">
        <v>38.741</v>
      </c>
      <c r="J8" s="191">
        <v>20.206</v>
      </c>
      <c r="K8" s="191">
        <v>43.161000000000001</v>
      </c>
      <c r="L8" s="191">
        <v>38.551000000000002</v>
      </c>
      <c r="M8" s="191">
        <v>125.10299999999999</v>
      </c>
      <c r="N8" s="191">
        <v>21.669</v>
      </c>
      <c r="O8" s="191">
        <v>26.018000000000001</v>
      </c>
      <c r="P8" s="191">
        <v>20.177</v>
      </c>
      <c r="Q8" s="191">
        <v>16.728000000000002</v>
      </c>
      <c r="R8" s="191">
        <v>0.65100000000000002</v>
      </c>
      <c r="S8" s="191">
        <v>18.844999999999999</v>
      </c>
      <c r="T8" s="191">
        <v>52.566000000000003</v>
      </c>
      <c r="U8" s="191">
        <v>38.612000000000002</v>
      </c>
      <c r="V8" s="191">
        <v>32.817999999999998</v>
      </c>
      <c r="W8" s="191">
        <v>0</v>
      </c>
      <c r="X8" s="191">
        <v>38.695999999999998</v>
      </c>
      <c r="Y8" s="191">
        <v>2.5739999999999998</v>
      </c>
      <c r="Z8" s="191">
        <v>19.872</v>
      </c>
      <c r="AA8" s="191">
        <v>43.237000000000002</v>
      </c>
      <c r="AB8" s="191">
        <v>15.984999999999999</v>
      </c>
      <c r="AC8" s="191">
        <v>7.5819999999999999</v>
      </c>
      <c r="AD8" s="191">
        <v>22.331</v>
      </c>
      <c r="AE8" s="191">
        <v>30.605</v>
      </c>
      <c r="AF8" s="191">
        <v>18.324999999999999</v>
      </c>
      <c r="AG8" s="191">
        <v>8.4610000000000003</v>
      </c>
      <c r="AH8" s="192">
        <v>20.228000000000002</v>
      </c>
    </row>
    <row r="9" spans="1:39" ht="15" x14ac:dyDescent="0.25">
      <c r="A9" s="145">
        <v>44805</v>
      </c>
      <c r="B9" s="279">
        <v>15.58</v>
      </c>
      <c r="C9" s="269">
        <v>43.96</v>
      </c>
      <c r="D9" s="274">
        <v>26</v>
      </c>
      <c r="E9" s="173">
        <v>57.054000000000002</v>
      </c>
      <c r="F9" s="173">
        <v>39.308999999999997</v>
      </c>
      <c r="G9" s="173">
        <v>63.825000000000003</v>
      </c>
      <c r="H9" s="191">
        <v>45.363999999999997</v>
      </c>
      <c r="I9" s="191">
        <v>21.545000000000002</v>
      </c>
      <c r="J9" s="191">
        <v>28.228999999999999</v>
      </c>
      <c r="K9" s="191">
        <v>61.052</v>
      </c>
      <c r="L9" s="191">
        <v>22.315000000000001</v>
      </c>
      <c r="M9" s="191">
        <v>72.192999999999998</v>
      </c>
      <c r="N9" s="191">
        <v>18.004999999999999</v>
      </c>
      <c r="O9" s="191">
        <v>11.394</v>
      </c>
      <c r="P9" s="191">
        <v>27.762</v>
      </c>
      <c r="Q9" s="191">
        <v>48.359000000000002</v>
      </c>
      <c r="R9" s="191">
        <v>54.968000000000004</v>
      </c>
      <c r="S9" s="191">
        <v>21.834</v>
      </c>
      <c r="T9" s="191">
        <v>43.552999999999997</v>
      </c>
      <c r="U9" s="191">
        <v>25.798999999999999</v>
      </c>
      <c r="V9" s="191">
        <v>32.618000000000002</v>
      </c>
      <c r="W9" s="191">
        <v>19.093</v>
      </c>
      <c r="X9" s="191">
        <v>36.786000000000001</v>
      </c>
      <c r="Y9" s="191">
        <v>18.587</v>
      </c>
      <c r="Z9" s="191">
        <v>18.007999999999999</v>
      </c>
      <c r="AA9" s="191">
        <v>91.902000000000001</v>
      </c>
      <c r="AB9" s="191">
        <v>26.201000000000001</v>
      </c>
      <c r="AC9" s="191">
        <v>7.1280000000000001</v>
      </c>
      <c r="AD9" s="191">
        <v>20.745999999999999</v>
      </c>
      <c r="AE9" s="191">
        <v>24.189</v>
      </c>
      <c r="AF9" s="191">
        <v>14.936</v>
      </c>
      <c r="AG9" s="191">
        <v>19.358000000000001</v>
      </c>
      <c r="AH9" s="192">
        <v>18.454999999999998</v>
      </c>
    </row>
    <row r="10" spans="1:39" ht="15" x14ac:dyDescent="0.25">
      <c r="A10" s="145">
        <v>44835</v>
      </c>
      <c r="B10" s="279">
        <v>25.34</v>
      </c>
      <c r="C10" s="269">
        <v>47.31</v>
      </c>
      <c r="D10" s="274">
        <v>31.26</v>
      </c>
      <c r="E10" s="173">
        <v>22.286999999999999</v>
      </c>
      <c r="F10" s="173">
        <v>21.286999999999999</v>
      </c>
      <c r="G10" s="173">
        <v>29.468</v>
      </c>
      <c r="H10" s="191">
        <v>44.246000000000002</v>
      </c>
      <c r="I10" s="191">
        <v>30.27</v>
      </c>
      <c r="J10" s="191">
        <v>32.176000000000002</v>
      </c>
      <c r="K10" s="191">
        <v>91.241</v>
      </c>
      <c r="L10" s="191">
        <v>40.649000000000001</v>
      </c>
      <c r="M10" s="191">
        <v>26.73</v>
      </c>
      <c r="N10" s="191">
        <v>32.884</v>
      </c>
      <c r="O10" s="191">
        <v>16.7</v>
      </c>
      <c r="P10" s="191">
        <v>32.295000000000002</v>
      </c>
      <c r="Q10" s="191">
        <v>22.957999999999998</v>
      </c>
      <c r="R10" s="191">
        <v>61.378</v>
      </c>
      <c r="S10" s="191">
        <v>63.036999999999999</v>
      </c>
      <c r="T10" s="191">
        <v>122.96599999999999</v>
      </c>
      <c r="U10" s="191">
        <v>48.457999999999998</v>
      </c>
      <c r="V10" s="191">
        <v>25.599</v>
      </c>
      <c r="W10" s="191">
        <v>21.768000000000001</v>
      </c>
      <c r="X10" s="191">
        <v>29.768999999999998</v>
      </c>
      <c r="Y10" s="191">
        <v>60.021000000000001</v>
      </c>
      <c r="Z10" s="191">
        <v>14.747</v>
      </c>
      <c r="AA10" s="191">
        <v>55.755000000000003</v>
      </c>
      <c r="AB10" s="191">
        <v>52.125</v>
      </c>
      <c r="AC10" s="191">
        <v>25.495999999999999</v>
      </c>
      <c r="AD10" s="191">
        <v>19.594999999999999</v>
      </c>
      <c r="AE10" s="191">
        <v>38.835000000000001</v>
      </c>
      <c r="AF10" s="191">
        <v>23.684999999999999</v>
      </c>
      <c r="AG10" s="191">
        <v>15.426</v>
      </c>
      <c r="AH10" s="192">
        <v>17.635000000000002</v>
      </c>
    </row>
    <row r="11" spans="1:39" ht="15" x14ac:dyDescent="0.25">
      <c r="A11" s="145">
        <v>44866</v>
      </c>
      <c r="B11" s="279">
        <v>29.1</v>
      </c>
      <c r="C11" s="269">
        <v>30.93</v>
      </c>
      <c r="D11" s="274">
        <v>28.74</v>
      </c>
      <c r="E11" s="173">
        <v>25.719000000000001</v>
      </c>
      <c r="F11" s="173">
        <v>20.827999999999999</v>
      </c>
      <c r="G11" s="173">
        <v>24.513999999999999</v>
      </c>
      <c r="H11" s="191">
        <v>40.683</v>
      </c>
      <c r="I11" s="191">
        <v>25.056999999999999</v>
      </c>
      <c r="J11" s="191">
        <v>35.890999999999998</v>
      </c>
      <c r="K11" s="191">
        <v>40.843000000000004</v>
      </c>
      <c r="L11" s="191">
        <v>55.767000000000003</v>
      </c>
      <c r="M11" s="191">
        <v>21.971</v>
      </c>
      <c r="N11" s="191">
        <v>25.693000000000001</v>
      </c>
      <c r="O11" s="191">
        <v>17.161999999999999</v>
      </c>
      <c r="P11" s="191">
        <v>30.908000000000001</v>
      </c>
      <c r="Q11" s="191">
        <v>25.649000000000001</v>
      </c>
      <c r="R11" s="191">
        <v>43.02</v>
      </c>
      <c r="S11" s="191">
        <v>36.625</v>
      </c>
      <c r="T11" s="191">
        <v>49.07</v>
      </c>
      <c r="U11" s="191">
        <v>24.492999999999999</v>
      </c>
      <c r="V11" s="191">
        <v>28.888999999999999</v>
      </c>
      <c r="W11" s="191">
        <v>24.468</v>
      </c>
      <c r="X11" s="191">
        <v>26.446000000000002</v>
      </c>
      <c r="Y11" s="191">
        <v>33.884</v>
      </c>
      <c r="Z11" s="191">
        <v>15.178000000000001</v>
      </c>
      <c r="AA11" s="191">
        <v>33.344999999999999</v>
      </c>
      <c r="AB11" s="191">
        <v>29.55</v>
      </c>
      <c r="AC11" s="191">
        <v>31.027999999999999</v>
      </c>
      <c r="AD11" s="191">
        <v>22.006</v>
      </c>
      <c r="AE11" s="191">
        <v>23.553000000000001</v>
      </c>
      <c r="AF11" s="191">
        <v>19.61</v>
      </c>
      <c r="AG11" s="191">
        <v>16.646000000000001</v>
      </c>
      <c r="AH11" s="192">
        <v>19.803999999999998</v>
      </c>
    </row>
    <row r="12" spans="1:39" ht="15" x14ac:dyDescent="0.25">
      <c r="A12" s="145">
        <v>44896</v>
      </c>
      <c r="B12" s="279">
        <v>24.46</v>
      </c>
      <c r="C12" s="269">
        <v>22.99</v>
      </c>
      <c r="D12" s="274">
        <v>23.65</v>
      </c>
      <c r="E12" s="173">
        <v>22.355</v>
      </c>
      <c r="F12" s="173">
        <v>17.713999999999999</v>
      </c>
      <c r="G12" s="173">
        <v>20.001999999999999</v>
      </c>
      <c r="H12" s="191">
        <v>26.606999999999999</v>
      </c>
      <c r="I12" s="191">
        <v>21.106000000000002</v>
      </c>
      <c r="J12" s="191">
        <v>28.14</v>
      </c>
      <c r="K12" s="191">
        <v>27.327999999999999</v>
      </c>
      <c r="L12" s="191">
        <v>32.481000000000002</v>
      </c>
      <c r="M12" s="191">
        <v>19.172000000000001</v>
      </c>
      <c r="N12" s="191">
        <v>19.379000000000001</v>
      </c>
      <c r="O12" s="191">
        <v>16.483000000000001</v>
      </c>
      <c r="P12" s="191">
        <v>20.088999999999999</v>
      </c>
      <c r="Q12" s="191">
        <v>23.818000000000001</v>
      </c>
      <c r="R12" s="191">
        <v>29.658999999999999</v>
      </c>
      <c r="S12" s="191">
        <v>22.204000000000001</v>
      </c>
      <c r="T12" s="191">
        <v>27.914000000000001</v>
      </c>
      <c r="U12" s="191">
        <v>41.348999999999997</v>
      </c>
      <c r="V12" s="191">
        <v>21.010999999999999</v>
      </c>
      <c r="W12" s="191">
        <v>17.512</v>
      </c>
      <c r="X12" s="191">
        <v>22.571999999999999</v>
      </c>
      <c r="Y12" s="191">
        <v>23.254999999999999</v>
      </c>
      <c r="Z12" s="191">
        <v>14.669</v>
      </c>
      <c r="AA12" s="191">
        <v>25.451000000000001</v>
      </c>
      <c r="AB12" s="191">
        <v>21.917000000000002</v>
      </c>
      <c r="AC12" s="191">
        <v>23.178999999999998</v>
      </c>
      <c r="AD12" s="191">
        <v>24.888000000000002</v>
      </c>
      <c r="AE12" s="191">
        <v>20.611000000000001</v>
      </c>
      <c r="AF12" s="191">
        <v>15.504</v>
      </c>
      <c r="AG12" s="191">
        <v>18.914999999999999</v>
      </c>
      <c r="AH12" s="192">
        <v>19.873000000000001</v>
      </c>
    </row>
    <row r="13" spans="1:39" ht="15" x14ac:dyDescent="0.25">
      <c r="A13" s="145">
        <v>44927</v>
      </c>
      <c r="B13" s="279">
        <v>23.56</v>
      </c>
      <c r="C13" s="269">
        <v>21.31</v>
      </c>
      <c r="D13" s="274">
        <v>21.52</v>
      </c>
      <c r="E13" s="173">
        <v>17.873999999999999</v>
      </c>
      <c r="F13" s="173">
        <v>20.757000000000001</v>
      </c>
      <c r="G13" s="173">
        <v>19.524999999999999</v>
      </c>
      <c r="H13" s="191">
        <v>22.466000000000001</v>
      </c>
      <c r="I13" s="191">
        <v>18.539000000000001</v>
      </c>
      <c r="J13" s="191">
        <v>22.337</v>
      </c>
      <c r="K13" s="191">
        <v>24.576000000000001</v>
      </c>
      <c r="L13" s="191">
        <v>24.067</v>
      </c>
      <c r="M13" s="191">
        <v>21.466999999999999</v>
      </c>
      <c r="N13" s="191">
        <v>18.716999999999999</v>
      </c>
      <c r="O13" s="191">
        <v>15.695</v>
      </c>
      <c r="P13" s="191">
        <v>19.931000000000001</v>
      </c>
      <c r="Q13" s="191">
        <v>19.696999999999999</v>
      </c>
      <c r="R13" s="191">
        <v>37.296999999999997</v>
      </c>
      <c r="S13" s="191">
        <v>18.959</v>
      </c>
      <c r="T13" s="191">
        <v>23.475000000000001</v>
      </c>
      <c r="U13" s="191">
        <v>24.504999999999999</v>
      </c>
      <c r="V13" s="191">
        <v>18.721</v>
      </c>
      <c r="W13" s="191">
        <v>15.407999999999999</v>
      </c>
      <c r="X13" s="191">
        <v>18.704000000000001</v>
      </c>
      <c r="Y13" s="191">
        <v>24.614999999999998</v>
      </c>
      <c r="Z13" s="191">
        <v>17.341999999999999</v>
      </c>
      <c r="AA13" s="191">
        <v>22.402000000000001</v>
      </c>
      <c r="AB13" s="191">
        <v>22.027000000000001</v>
      </c>
      <c r="AC13" s="191">
        <v>18.341999999999999</v>
      </c>
      <c r="AD13" s="191">
        <v>28.623000000000001</v>
      </c>
      <c r="AE13" s="191">
        <v>17.14</v>
      </c>
      <c r="AF13" s="191">
        <v>14.555</v>
      </c>
      <c r="AG13" s="191">
        <v>17.853999999999999</v>
      </c>
      <c r="AH13" s="192">
        <v>18.157</v>
      </c>
    </row>
    <row r="14" spans="1:39" ht="15" x14ac:dyDescent="0.25">
      <c r="A14" s="145">
        <v>44958</v>
      </c>
      <c r="B14" s="279">
        <v>26.8</v>
      </c>
      <c r="C14" s="269">
        <v>31.37</v>
      </c>
      <c r="D14" s="274">
        <v>28.85</v>
      </c>
      <c r="E14" s="173">
        <v>23.045999999999999</v>
      </c>
      <c r="F14" s="173">
        <v>21.173999999999999</v>
      </c>
      <c r="G14" s="173">
        <v>19.155000000000001</v>
      </c>
      <c r="H14" s="191">
        <v>41.758000000000003</v>
      </c>
      <c r="I14" s="191">
        <v>27.98</v>
      </c>
      <c r="J14" s="191">
        <v>23.196999999999999</v>
      </c>
      <c r="K14" s="191">
        <v>22.477</v>
      </c>
      <c r="L14" s="191">
        <v>25.693000000000001</v>
      </c>
      <c r="M14" s="191">
        <v>23.983000000000001</v>
      </c>
      <c r="N14" s="191">
        <v>20.97</v>
      </c>
      <c r="O14" s="191">
        <v>15.151999999999999</v>
      </c>
      <c r="P14" s="191">
        <v>24.827000000000002</v>
      </c>
      <c r="Q14" s="191">
        <v>20.870999999999999</v>
      </c>
      <c r="R14" s="191">
        <v>46.927999999999997</v>
      </c>
      <c r="S14" s="191">
        <v>16.335999999999999</v>
      </c>
      <c r="T14" s="191">
        <v>34.884999999999998</v>
      </c>
      <c r="U14" s="191">
        <v>19.893999999999998</v>
      </c>
      <c r="V14" s="191">
        <v>25.634</v>
      </c>
      <c r="W14" s="191">
        <v>15.895</v>
      </c>
      <c r="X14" s="191">
        <v>20.413</v>
      </c>
      <c r="Y14" s="191">
        <v>23.032</v>
      </c>
      <c r="Z14" s="191">
        <v>20.135000000000002</v>
      </c>
      <c r="AA14" s="191">
        <v>27.859000000000002</v>
      </c>
      <c r="AB14" s="191">
        <v>33.744999999999997</v>
      </c>
      <c r="AC14" s="191">
        <v>34.274999999999999</v>
      </c>
      <c r="AD14" s="191">
        <v>68.024000000000001</v>
      </c>
      <c r="AE14" s="191">
        <v>17.559000000000001</v>
      </c>
      <c r="AF14" s="191">
        <v>17.89</v>
      </c>
      <c r="AG14" s="191">
        <v>18.814</v>
      </c>
      <c r="AH14" s="192">
        <v>15.71</v>
      </c>
    </row>
    <row r="15" spans="1:39" ht="15" x14ac:dyDescent="0.25">
      <c r="A15" s="145">
        <v>44986</v>
      </c>
      <c r="B15" s="279">
        <v>74.86</v>
      </c>
      <c r="C15" s="269">
        <v>102.23</v>
      </c>
      <c r="D15" s="274">
        <v>92.46</v>
      </c>
      <c r="E15" s="173">
        <v>51.875</v>
      </c>
      <c r="F15" s="173">
        <v>87.733999999999995</v>
      </c>
      <c r="G15" s="173">
        <v>58.911000000000001</v>
      </c>
      <c r="H15" s="191">
        <v>170.20699999999999</v>
      </c>
      <c r="I15" s="191">
        <v>36.155000000000001</v>
      </c>
      <c r="J15" s="191">
        <v>133.06100000000001</v>
      </c>
      <c r="K15" s="191">
        <v>61.076999999999998</v>
      </c>
      <c r="L15" s="191">
        <v>47.228999999999999</v>
      </c>
      <c r="M15" s="191">
        <v>43.85</v>
      </c>
      <c r="N15" s="191">
        <v>63.92</v>
      </c>
      <c r="O15" s="191">
        <v>24.113</v>
      </c>
      <c r="P15" s="191">
        <v>48.988999999999997</v>
      </c>
      <c r="Q15" s="191">
        <v>93.971000000000004</v>
      </c>
      <c r="R15" s="191">
        <v>104.705</v>
      </c>
      <c r="S15" s="191">
        <v>34.055</v>
      </c>
      <c r="T15" s="191">
        <v>124.101</v>
      </c>
      <c r="U15" s="191">
        <v>72.239999999999995</v>
      </c>
      <c r="V15" s="191">
        <v>57.667000000000002</v>
      </c>
      <c r="W15" s="191">
        <v>42.682000000000002</v>
      </c>
      <c r="X15" s="191">
        <v>48.850999999999999</v>
      </c>
      <c r="Y15" s="191">
        <v>58.587000000000003</v>
      </c>
      <c r="Z15" s="191">
        <v>39.085999999999999</v>
      </c>
      <c r="AA15" s="191">
        <v>54.911999999999999</v>
      </c>
      <c r="AB15" s="191">
        <v>66.53</v>
      </c>
      <c r="AC15" s="191">
        <v>56.539000000000001</v>
      </c>
      <c r="AD15" s="191">
        <v>171.601</v>
      </c>
      <c r="AE15" s="191">
        <v>28.565999999999999</v>
      </c>
      <c r="AF15" s="191">
        <v>93.129000000000005</v>
      </c>
      <c r="AG15" s="191">
        <v>38.994999999999997</v>
      </c>
      <c r="AH15" s="192">
        <v>29.309000000000001</v>
      </c>
    </row>
    <row r="16" spans="1:39" ht="15" x14ac:dyDescent="0.25">
      <c r="A16" s="145">
        <v>45017</v>
      </c>
      <c r="B16" s="279">
        <v>109.63</v>
      </c>
      <c r="C16" s="269">
        <v>185.82</v>
      </c>
      <c r="D16" s="274">
        <v>147.16999999999999</v>
      </c>
      <c r="E16" s="173">
        <v>205.429</v>
      </c>
      <c r="F16" s="173">
        <v>237.76400000000001</v>
      </c>
      <c r="G16" s="173">
        <v>149.53399999999999</v>
      </c>
      <c r="H16" s="191">
        <v>196.93299999999999</v>
      </c>
      <c r="I16" s="191">
        <v>75.025999999999996</v>
      </c>
      <c r="J16" s="191">
        <v>217.31100000000001</v>
      </c>
      <c r="K16" s="191">
        <v>128.684</v>
      </c>
      <c r="L16" s="191">
        <v>101.11199999999999</v>
      </c>
      <c r="M16" s="191">
        <v>113.453</v>
      </c>
      <c r="N16" s="191">
        <v>194.53100000000001</v>
      </c>
      <c r="O16" s="191">
        <v>55.552</v>
      </c>
      <c r="P16" s="191">
        <v>69.664000000000001</v>
      </c>
      <c r="Q16" s="191">
        <v>198.07300000000001</v>
      </c>
      <c r="R16" s="191">
        <v>295.31599999999997</v>
      </c>
      <c r="S16" s="191">
        <v>120.38200000000001</v>
      </c>
      <c r="T16" s="191">
        <v>142.61000000000001</v>
      </c>
      <c r="U16" s="191">
        <v>253.89599999999999</v>
      </c>
      <c r="V16" s="191">
        <v>104.57</v>
      </c>
      <c r="W16" s="191">
        <v>142.39699999999999</v>
      </c>
      <c r="X16" s="191">
        <v>100.56100000000001</v>
      </c>
      <c r="Y16" s="191">
        <v>153.125</v>
      </c>
      <c r="Z16" s="191">
        <v>50.335000000000001</v>
      </c>
      <c r="AA16" s="191">
        <v>94.775999999999996</v>
      </c>
      <c r="AB16" s="191">
        <v>64.444000000000003</v>
      </c>
      <c r="AC16" s="191">
        <v>95.823999999999998</v>
      </c>
      <c r="AD16" s="191">
        <v>191.86500000000001</v>
      </c>
      <c r="AE16" s="191">
        <v>58.807000000000002</v>
      </c>
      <c r="AF16" s="191">
        <v>190.30199999999999</v>
      </c>
      <c r="AG16" s="191">
        <v>54.536000000000001</v>
      </c>
      <c r="AH16" s="192">
        <v>69.513999999999996</v>
      </c>
    </row>
    <row r="17" spans="1:34" ht="15" x14ac:dyDescent="0.25">
      <c r="A17" s="145">
        <v>45047</v>
      </c>
      <c r="B17" s="279">
        <v>190.1</v>
      </c>
      <c r="C17" s="269">
        <v>307.5</v>
      </c>
      <c r="D17" s="274">
        <v>251.55</v>
      </c>
      <c r="E17" s="173">
        <v>313.89400000000001</v>
      </c>
      <c r="F17" s="173">
        <v>436.89</v>
      </c>
      <c r="G17" s="173">
        <v>287.79199999999997</v>
      </c>
      <c r="H17" s="191">
        <v>335.06900000000002</v>
      </c>
      <c r="I17" s="191">
        <v>200.23699999999999</v>
      </c>
      <c r="J17" s="191">
        <v>388.24599999999998</v>
      </c>
      <c r="K17" s="191">
        <v>251.50399999999999</v>
      </c>
      <c r="L17" s="191">
        <v>282.54000000000002</v>
      </c>
      <c r="M17" s="191">
        <v>188.68</v>
      </c>
      <c r="N17" s="191">
        <v>433.79599999999999</v>
      </c>
      <c r="O17" s="191">
        <v>60.715000000000003</v>
      </c>
      <c r="P17" s="191">
        <v>190.572</v>
      </c>
      <c r="Q17" s="191">
        <v>294.733</v>
      </c>
      <c r="R17" s="191">
        <v>531.00800000000004</v>
      </c>
      <c r="S17" s="191">
        <v>223.203</v>
      </c>
      <c r="T17" s="191">
        <v>283.33699999999999</v>
      </c>
      <c r="U17" s="191">
        <v>362.31</v>
      </c>
      <c r="V17" s="191">
        <v>368.01100000000002</v>
      </c>
      <c r="W17" s="191">
        <v>209.42</v>
      </c>
      <c r="X17" s="191">
        <v>182.327</v>
      </c>
      <c r="Y17" s="191">
        <v>207.958</v>
      </c>
      <c r="Z17" s="191">
        <v>137.88200000000001</v>
      </c>
      <c r="AA17" s="191">
        <v>195.35</v>
      </c>
      <c r="AB17" s="191">
        <v>172.19</v>
      </c>
      <c r="AC17" s="191">
        <v>195.17</v>
      </c>
      <c r="AD17" s="191">
        <v>236.30099999999999</v>
      </c>
      <c r="AE17" s="191">
        <v>129.15199999999999</v>
      </c>
      <c r="AF17" s="191">
        <v>340.00400000000002</v>
      </c>
      <c r="AG17" s="191">
        <v>166.405</v>
      </c>
      <c r="AH17" s="192">
        <v>152.07400000000001</v>
      </c>
    </row>
    <row r="18" spans="1:34" ht="15" x14ac:dyDescent="0.25">
      <c r="A18" s="145">
        <v>45078</v>
      </c>
      <c r="B18" s="279">
        <v>101.76</v>
      </c>
      <c r="C18" s="269">
        <v>272.56</v>
      </c>
      <c r="D18" s="274">
        <v>187.12</v>
      </c>
      <c r="E18" s="173">
        <v>149.648</v>
      </c>
      <c r="F18" s="173">
        <v>348.99900000000002</v>
      </c>
      <c r="G18" s="173">
        <v>211.10599999999999</v>
      </c>
      <c r="H18" s="191">
        <v>431.12</v>
      </c>
      <c r="I18" s="191">
        <v>65.611999999999995</v>
      </c>
      <c r="J18" s="191">
        <v>373.13200000000001</v>
      </c>
      <c r="K18" s="191">
        <v>170.148</v>
      </c>
      <c r="L18" s="191">
        <v>304.78399999999999</v>
      </c>
      <c r="M18" s="191">
        <v>54.960999999999999</v>
      </c>
      <c r="N18" s="191">
        <v>198.70599999999999</v>
      </c>
      <c r="O18" s="191">
        <v>24.105</v>
      </c>
      <c r="P18" s="191">
        <v>115.675</v>
      </c>
      <c r="Q18" s="191">
        <v>135.05500000000001</v>
      </c>
      <c r="R18" s="191">
        <v>362.399</v>
      </c>
      <c r="S18" s="191">
        <v>74.352000000000004</v>
      </c>
      <c r="T18" s="191">
        <v>165.55500000000001</v>
      </c>
      <c r="U18" s="191">
        <v>344.31200000000001</v>
      </c>
      <c r="V18" s="191">
        <v>157.608</v>
      </c>
      <c r="W18" s="191">
        <v>220.624</v>
      </c>
      <c r="X18" s="191">
        <v>243.131</v>
      </c>
      <c r="Y18" s="191">
        <v>67.753</v>
      </c>
      <c r="Z18" s="191">
        <v>80.765000000000001</v>
      </c>
      <c r="AA18" s="191">
        <v>176.809</v>
      </c>
      <c r="AB18" s="191">
        <v>228.30199999999999</v>
      </c>
      <c r="AC18" s="191">
        <v>225.58199999999999</v>
      </c>
      <c r="AD18" s="191">
        <v>223.18899999999999</v>
      </c>
      <c r="AE18" s="191">
        <v>30.760999999999999</v>
      </c>
      <c r="AF18" s="191">
        <v>374.82299999999998</v>
      </c>
      <c r="AG18" s="191">
        <v>66.533000000000001</v>
      </c>
      <c r="AH18" s="192">
        <v>112.02200000000001</v>
      </c>
    </row>
    <row r="19" spans="1:34" ht="15" x14ac:dyDescent="0.25">
      <c r="A19" s="145">
        <v>45108</v>
      </c>
      <c r="B19" s="279">
        <v>8.5</v>
      </c>
      <c r="C19" s="269">
        <v>70.14</v>
      </c>
      <c r="D19" s="274">
        <v>32.06</v>
      </c>
      <c r="E19" s="173">
        <v>51.213000000000001</v>
      </c>
      <c r="F19" s="173">
        <v>95.064999999999998</v>
      </c>
      <c r="G19" s="173">
        <v>18.134</v>
      </c>
      <c r="H19" s="191">
        <v>260.733</v>
      </c>
      <c r="I19" s="191">
        <v>10.471</v>
      </c>
      <c r="J19" s="191">
        <v>91.06</v>
      </c>
      <c r="K19" s="191">
        <v>71.569999999999993</v>
      </c>
      <c r="L19" s="191">
        <v>175.45599999999999</v>
      </c>
      <c r="M19" s="191">
        <v>0</v>
      </c>
      <c r="N19" s="191">
        <v>29.419</v>
      </c>
      <c r="O19" s="191">
        <v>17.16</v>
      </c>
      <c r="P19" s="191">
        <v>0</v>
      </c>
      <c r="Q19" s="191">
        <v>27.466000000000001</v>
      </c>
      <c r="R19" s="191">
        <v>101.31</v>
      </c>
      <c r="S19" s="191">
        <v>22.132999999999999</v>
      </c>
      <c r="T19" s="191">
        <v>23.811</v>
      </c>
      <c r="U19" s="191">
        <v>90.840999999999994</v>
      </c>
      <c r="V19" s="191">
        <v>29.734999999999999</v>
      </c>
      <c r="W19" s="191">
        <v>30.905999999999999</v>
      </c>
      <c r="X19" s="191">
        <v>53.073999999999998</v>
      </c>
      <c r="Y19" s="191">
        <v>6.577</v>
      </c>
      <c r="Z19" s="191">
        <v>23.817</v>
      </c>
      <c r="AA19" s="191">
        <v>14.742000000000001</v>
      </c>
      <c r="AB19" s="191">
        <v>33.597999999999999</v>
      </c>
      <c r="AC19" s="191">
        <v>25.372</v>
      </c>
      <c r="AD19" s="191">
        <v>33.953000000000003</v>
      </c>
      <c r="AE19" s="191">
        <v>17.858000000000001</v>
      </c>
      <c r="AF19" s="191">
        <v>137.69999999999999</v>
      </c>
      <c r="AG19" s="191">
        <v>0</v>
      </c>
      <c r="AH19" s="192">
        <v>38.158000000000001</v>
      </c>
    </row>
    <row r="20" spans="1:34" ht="15" x14ac:dyDescent="0.25">
      <c r="A20" s="145">
        <v>45139</v>
      </c>
      <c r="B20" s="279">
        <v>0.8</v>
      </c>
      <c r="C20" s="269">
        <v>47.27</v>
      </c>
      <c r="D20" s="274">
        <v>23.31</v>
      </c>
      <c r="E20" s="173">
        <v>58.368000000000002</v>
      </c>
      <c r="F20" s="173">
        <v>82.989000000000004</v>
      </c>
      <c r="G20" s="173">
        <v>5.4560000000000004</v>
      </c>
      <c r="H20" s="191">
        <v>76.215000000000003</v>
      </c>
      <c r="I20" s="191">
        <v>7.4420000000000002</v>
      </c>
      <c r="J20" s="191">
        <v>70.337999999999994</v>
      </c>
      <c r="K20" s="191">
        <v>22.23</v>
      </c>
      <c r="L20" s="191">
        <v>121.837</v>
      </c>
      <c r="M20" s="191">
        <v>0</v>
      </c>
      <c r="N20" s="191">
        <v>39.792000000000002</v>
      </c>
      <c r="O20" s="191">
        <v>16.77</v>
      </c>
      <c r="P20" s="191">
        <v>5.9349999999999996</v>
      </c>
      <c r="Q20" s="191">
        <v>0</v>
      </c>
      <c r="R20" s="191">
        <v>34.524999999999999</v>
      </c>
      <c r="S20" s="191">
        <v>31.465</v>
      </c>
      <c r="T20" s="191">
        <v>42.09</v>
      </c>
      <c r="U20" s="191">
        <v>38.015000000000001</v>
      </c>
      <c r="V20" s="191">
        <v>0</v>
      </c>
      <c r="W20" s="191">
        <v>32.112000000000002</v>
      </c>
      <c r="X20" s="191">
        <v>8.9190000000000005</v>
      </c>
      <c r="Y20" s="191">
        <v>0</v>
      </c>
      <c r="Z20" s="191">
        <v>38.889000000000003</v>
      </c>
      <c r="AA20" s="191">
        <v>9.3239999999999998</v>
      </c>
      <c r="AB20" s="191">
        <v>4.4050000000000002</v>
      </c>
      <c r="AC20" s="191">
        <v>26.913</v>
      </c>
      <c r="AD20" s="191">
        <v>22.614999999999998</v>
      </c>
      <c r="AE20" s="191">
        <v>15.368</v>
      </c>
      <c r="AF20" s="191">
        <v>36.241</v>
      </c>
      <c r="AG20" s="191">
        <v>18.550999999999998</v>
      </c>
      <c r="AH20" s="192">
        <v>24.099</v>
      </c>
    </row>
    <row r="21" spans="1:34" ht="15" x14ac:dyDescent="0.25">
      <c r="A21" s="145">
        <v>45170</v>
      </c>
      <c r="B21" s="279">
        <v>12.5</v>
      </c>
      <c r="C21" s="269">
        <v>47.75</v>
      </c>
      <c r="D21" s="274">
        <v>30.92</v>
      </c>
      <c r="E21" s="173">
        <v>39.923000000000002</v>
      </c>
      <c r="F21" s="173">
        <v>82.73</v>
      </c>
      <c r="G21" s="173">
        <v>49.377000000000002</v>
      </c>
      <c r="H21" s="191">
        <v>38.656999999999996</v>
      </c>
      <c r="I21" s="191">
        <v>29.042999999999999</v>
      </c>
      <c r="J21" s="191">
        <v>84.772999999999996</v>
      </c>
      <c r="K21" s="191">
        <v>11.529</v>
      </c>
      <c r="L21" s="191">
        <v>77.197000000000003</v>
      </c>
      <c r="M21" s="191">
        <v>16.344000000000001</v>
      </c>
      <c r="N21" s="191">
        <v>7.8220000000000001</v>
      </c>
      <c r="O21" s="191">
        <v>25.884</v>
      </c>
      <c r="P21" s="191">
        <v>51.197000000000003</v>
      </c>
      <c r="Q21" s="191">
        <v>51.417000000000002</v>
      </c>
      <c r="R21" s="191">
        <v>21</v>
      </c>
      <c r="S21" s="191">
        <v>43.341000000000001</v>
      </c>
      <c r="T21" s="191">
        <v>32.055999999999997</v>
      </c>
      <c r="U21" s="191">
        <v>36.677</v>
      </c>
      <c r="V21" s="191">
        <v>7.9530000000000003</v>
      </c>
      <c r="W21" s="191">
        <v>43.878</v>
      </c>
      <c r="X21" s="191">
        <v>12.641999999999999</v>
      </c>
      <c r="Y21" s="191">
        <v>19.635000000000002</v>
      </c>
      <c r="Z21" s="191">
        <v>95.543000000000006</v>
      </c>
      <c r="AA21" s="191">
        <v>15.821</v>
      </c>
      <c r="AB21" s="191">
        <v>7.7859999999999996</v>
      </c>
      <c r="AC21" s="191">
        <v>10.618</v>
      </c>
      <c r="AD21" s="191">
        <v>15.462999999999999</v>
      </c>
      <c r="AE21" s="191">
        <v>14.2</v>
      </c>
      <c r="AF21" s="191">
        <v>8.5890000000000004</v>
      </c>
      <c r="AG21" s="191">
        <v>19.091000000000001</v>
      </c>
      <c r="AH21" s="192">
        <v>26.972999999999999</v>
      </c>
    </row>
    <row r="22" spans="1:34" ht="15" x14ac:dyDescent="0.25">
      <c r="A22" s="145">
        <v>45200</v>
      </c>
      <c r="B22" s="279">
        <v>25.06</v>
      </c>
      <c r="C22" s="269">
        <v>47.77</v>
      </c>
      <c r="D22" s="274">
        <v>34.979999999999997</v>
      </c>
      <c r="E22" s="173">
        <v>20.079000000000001</v>
      </c>
      <c r="F22" s="173">
        <v>35.963000000000001</v>
      </c>
      <c r="G22" s="173">
        <v>46.414999999999999</v>
      </c>
      <c r="H22" s="191">
        <v>37.136000000000003</v>
      </c>
      <c r="I22" s="191">
        <v>32.828000000000003</v>
      </c>
      <c r="J22" s="191">
        <v>101.992</v>
      </c>
      <c r="K22" s="191">
        <v>45.41</v>
      </c>
      <c r="L22" s="191">
        <v>27.359000000000002</v>
      </c>
      <c r="M22" s="191">
        <v>33.911000000000001</v>
      </c>
      <c r="N22" s="191">
        <v>13.366</v>
      </c>
      <c r="O22" s="191">
        <v>28.626999999999999</v>
      </c>
      <c r="P22" s="191">
        <v>23.012</v>
      </c>
      <c r="Q22" s="191">
        <v>69.881</v>
      </c>
      <c r="R22" s="191">
        <v>80.909000000000006</v>
      </c>
      <c r="S22" s="191">
        <v>124.4</v>
      </c>
      <c r="T22" s="191">
        <v>51.241999999999997</v>
      </c>
      <c r="U22" s="191">
        <v>30.873000000000001</v>
      </c>
      <c r="V22" s="191">
        <v>23.245999999999999</v>
      </c>
      <c r="W22" s="191">
        <v>34.353999999999999</v>
      </c>
      <c r="X22" s="191">
        <v>62.238999999999997</v>
      </c>
      <c r="Y22" s="191">
        <v>15.558</v>
      </c>
      <c r="Z22" s="191">
        <v>54.225999999999999</v>
      </c>
      <c r="AA22" s="191">
        <v>55.505000000000003</v>
      </c>
      <c r="AB22" s="191">
        <v>24.638000000000002</v>
      </c>
      <c r="AC22" s="191">
        <v>20.542000000000002</v>
      </c>
      <c r="AD22" s="191">
        <v>47.006</v>
      </c>
      <c r="AE22" s="191">
        <v>21.643999999999998</v>
      </c>
      <c r="AF22" s="191">
        <v>15.273</v>
      </c>
      <c r="AG22" s="191">
        <v>17.533000000000001</v>
      </c>
      <c r="AH22" s="192">
        <v>81.275000000000006</v>
      </c>
    </row>
    <row r="23" spans="1:34" ht="15" x14ac:dyDescent="0.25">
      <c r="A23" s="145">
        <v>45231</v>
      </c>
      <c r="B23" s="279">
        <v>28.46</v>
      </c>
      <c r="C23" s="269">
        <v>31.53</v>
      </c>
      <c r="D23" s="274">
        <v>30.35</v>
      </c>
      <c r="E23" s="173">
        <v>25.608000000000001</v>
      </c>
      <c r="F23" s="173">
        <v>32.518999999999998</v>
      </c>
      <c r="G23" s="173">
        <v>42.652999999999999</v>
      </c>
      <c r="H23" s="191">
        <v>31.699000000000002</v>
      </c>
      <c r="I23" s="191">
        <v>36.401000000000003</v>
      </c>
      <c r="J23" s="191">
        <v>47.046999999999997</v>
      </c>
      <c r="K23" s="191">
        <v>65.474000000000004</v>
      </c>
      <c r="L23" s="191">
        <v>22.527999999999999</v>
      </c>
      <c r="M23" s="191">
        <v>28.425000000000001</v>
      </c>
      <c r="N23" s="191">
        <v>20.603000000000002</v>
      </c>
      <c r="O23" s="191">
        <v>27.649000000000001</v>
      </c>
      <c r="P23" s="191">
        <v>25.992999999999999</v>
      </c>
      <c r="Q23" s="191">
        <v>48.866</v>
      </c>
      <c r="R23" s="191">
        <v>45.551000000000002</v>
      </c>
      <c r="S23" s="191">
        <v>49.091000000000001</v>
      </c>
      <c r="T23" s="191">
        <v>26.454000000000001</v>
      </c>
      <c r="U23" s="191">
        <v>38.494</v>
      </c>
      <c r="V23" s="191">
        <v>26.456</v>
      </c>
      <c r="W23" s="191">
        <v>30.329000000000001</v>
      </c>
      <c r="X23" s="191">
        <v>35.298000000000002</v>
      </c>
      <c r="Y23" s="191">
        <v>16.244</v>
      </c>
      <c r="Z23" s="191">
        <v>32.18</v>
      </c>
      <c r="AA23" s="191">
        <v>31.042999999999999</v>
      </c>
      <c r="AB23" s="191">
        <v>30.256</v>
      </c>
      <c r="AC23" s="191">
        <v>23.323</v>
      </c>
      <c r="AD23" s="191">
        <v>30.416</v>
      </c>
      <c r="AE23" s="191">
        <v>17.082000000000001</v>
      </c>
      <c r="AF23" s="191">
        <v>23.459</v>
      </c>
      <c r="AG23" s="191">
        <v>19.991</v>
      </c>
      <c r="AH23" s="192">
        <v>40.664999999999999</v>
      </c>
    </row>
    <row r="24" spans="1:34" ht="15" x14ac:dyDescent="0.25">
      <c r="A24" s="145">
        <v>45261</v>
      </c>
      <c r="B24" s="279">
        <v>23.65</v>
      </c>
      <c r="C24" s="269">
        <v>23.65</v>
      </c>
      <c r="D24" s="274">
        <v>23.65</v>
      </c>
      <c r="E24" s="173">
        <v>21.968</v>
      </c>
      <c r="F24" s="173">
        <v>28.125</v>
      </c>
      <c r="G24" s="173">
        <v>28.259</v>
      </c>
      <c r="H24" s="191">
        <v>27.527000000000001</v>
      </c>
      <c r="I24" s="191">
        <v>29.132999999999999</v>
      </c>
      <c r="J24" s="191">
        <v>33.418999999999997</v>
      </c>
      <c r="K24" s="191">
        <v>38.340000000000003</v>
      </c>
      <c r="L24" s="191">
        <v>19.739999999999998</v>
      </c>
      <c r="M24" s="191">
        <v>21.099</v>
      </c>
      <c r="N24" s="191">
        <v>19.908000000000001</v>
      </c>
      <c r="O24" s="191">
        <v>17.376000000000001</v>
      </c>
      <c r="P24" s="191">
        <v>24.138999999999999</v>
      </c>
      <c r="Q24" s="191">
        <v>31.788</v>
      </c>
      <c r="R24" s="191">
        <v>30.032</v>
      </c>
      <c r="S24" s="191">
        <v>27.95</v>
      </c>
      <c r="T24" s="191">
        <v>44.183</v>
      </c>
      <c r="U24" s="191">
        <v>29.908999999999999</v>
      </c>
      <c r="V24" s="191">
        <v>19.045999999999999</v>
      </c>
      <c r="W24" s="191">
        <v>26.49</v>
      </c>
      <c r="X24" s="191">
        <v>24.408999999999999</v>
      </c>
      <c r="Y24" s="191">
        <v>15.91</v>
      </c>
      <c r="Z24" s="191">
        <v>24.585000000000001</v>
      </c>
      <c r="AA24" s="191">
        <v>23.3</v>
      </c>
      <c r="AB24" s="191">
        <v>22.609000000000002</v>
      </c>
      <c r="AC24" s="191">
        <v>26.248999999999999</v>
      </c>
      <c r="AD24" s="191">
        <v>27.274999999999999</v>
      </c>
      <c r="AE24" s="191">
        <v>13.262</v>
      </c>
      <c r="AF24" s="191">
        <v>26.055</v>
      </c>
      <c r="AG24" s="191">
        <v>20.081</v>
      </c>
      <c r="AH24" s="192">
        <v>21.225999999999999</v>
      </c>
    </row>
    <row r="25" spans="1:34" ht="15" x14ac:dyDescent="0.25">
      <c r="A25" s="145">
        <v>45292</v>
      </c>
      <c r="B25" s="279">
        <v>21.52</v>
      </c>
      <c r="C25" s="269">
        <v>21.52</v>
      </c>
      <c r="D25" s="274">
        <v>21.52</v>
      </c>
      <c r="E25" s="173">
        <v>24.69</v>
      </c>
      <c r="F25" s="173">
        <v>27.286000000000001</v>
      </c>
      <c r="G25" s="173">
        <v>23.875</v>
      </c>
      <c r="H25" s="191">
        <v>24.669</v>
      </c>
      <c r="I25" s="191">
        <v>22.600999999999999</v>
      </c>
      <c r="J25" s="191">
        <v>30.536999999999999</v>
      </c>
      <c r="K25" s="191">
        <v>28.225000000000001</v>
      </c>
      <c r="L25" s="191">
        <v>22.04</v>
      </c>
      <c r="M25" s="191">
        <v>20.201000000000001</v>
      </c>
      <c r="N25" s="191">
        <v>18.992999999999999</v>
      </c>
      <c r="O25" s="191">
        <v>17.465</v>
      </c>
      <c r="P25" s="191">
        <v>19.997</v>
      </c>
      <c r="Q25" s="191">
        <v>43.140999999999998</v>
      </c>
      <c r="R25" s="191">
        <v>26.21</v>
      </c>
      <c r="S25" s="191">
        <v>23.510999999999999</v>
      </c>
      <c r="T25" s="191">
        <v>26.577999999999999</v>
      </c>
      <c r="U25" s="191">
        <v>26.751999999999999</v>
      </c>
      <c r="V25" s="191">
        <v>16.738</v>
      </c>
      <c r="W25" s="191">
        <v>22.241</v>
      </c>
      <c r="X25" s="191">
        <v>25.727</v>
      </c>
      <c r="Y25" s="191">
        <v>18.12</v>
      </c>
      <c r="Z25" s="191">
        <v>21.623999999999999</v>
      </c>
      <c r="AA25" s="191">
        <v>23.355</v>
      </c>
      <c r="AB25" s="191">
        <v>17.896000000000001</v>
      </c>
      <c r="AC25" s="191">
        <v>30.222000000000001</v>
      </c>
      <c r="AD25" s="191">
        <v>23.341000000000001</v>
      </c>
      <c r="AE25" s="191">
        <v>12.494</v>
      </c>
      <c r="AF25" s="191">
        <v>24.556999999999999</v>
      </c>
      <c r="AG25" s="191">
        <v>18.634</v>
      </c>
      <c r="AH25" s="192">
        <v>17.015999999999998</v>
      </c>
    </row>
    <row r="26" spans="1:34" ht="15" x14ac:dyDescent="0.25">
      <c r="A26" s="145">
        <v>45323</v>
      </c>
      <c r="B26" s="279">
        <v>28.85</v>
      </c>
      <c r="C26" s="269">
        <v>28.85</v>
      </c>
      <c r="D26" s="274">
        <v>28.85</v>
      </c>
      <c r="E26" s="173">
        <v>25.637</v>
      </c>
      <c r="F26" s="173">
        <v>27.164999999999999</v>
      </c>
      <c r="G26" s="173">
        <v>47.363</v>
      </c>
      <c r="H26" s="191">
        <v>36.65</v>
      </c>
      <c r="I26" s="191">
        <v>24.209</v>
      </c>
      <c r="J26" s="191">
        <v>28.702999999999999</v>
      </c>
      <c r="K26" s="191">
        <v>31.053999999999998</v>
      </c>
      <c r="L26" s="191">
        <v>25.373999999999999</v>
      </c>
      <c r="M26" s="191">
        <v>23.433</v>
      </c>
      <c r="N26" s="191">
        <v>18.814</v>
      </c>
      <c r="O26" s="191">
        <v>23.356999999999999</v>
      </c>
      <c r="P26" s="191">
        <v>23.748999999999999</v>
      </c>
      <c r="Q26" s="191">
        <v>52.896999999999998</v>
      </c>
      <c r="R26" s="191">
        <v>23.934999999999999</v>
      </c>
      <c r="S26" s="191">
        <v>36.085000000000001</v>
      </c>
      <c r="T26" s="191">
        <v>22.786000000000001</v>
      </c>
      <c r="U26" s="191">
        <v>35.652000000000001</v>
      </c>
      <c r="V26" s="191">
        <v>17.829999999999998</v>
      </c>
      <c r="W26" s="191">
        <v>24.777999999999999</v>
      </c>
      <c r="X26" s="191">
        <v>25.021999999999998</v>
      </c>
      <c r="Y26" s="191">
        <v>22.14</v>
      </c>
      <c r="Z26" s="191">
        <v>28.809000000000001</v>
      </c>
      <c r="AA26" s="191">
        <v>36.255000000000003</v>
      </c>
      <c r="AB26" s="191">
        <v>35.814999999999998</v>
      </c>
      <c r="AC26" s="191">
        <v>72.438000000000002</v>
      </c>
      <c r="AD26" s="191">
        <v>23.98</v>
      </c>
      <c r="AE26" s="191">
        <v>16.818999999999999</v>
      </c>
      <c r="AF26" s="191">
        <v>25.983000000000001</v>
      </c>
      <c r="AG26" s="191">
        <v>16.433</v>
      </c>
      <c r="AH26" s="192">
        <v>17.809999999999999</v>
      </c>
    </row>
    <row r="27" spans="1:34" ht="15" x14ac:dyDescent="0.25">
      <c r="A27" s="145">
        <v>45352</v>
      </c>
      <c r="B27" s="279">
        <v>92.46</v>
      </c>
      <c r="C27" s="269">
        <v>92.46</v>
      </c>
      <c r="D27" s="274">
        <v>92.46</v>
      </c>
      <c r="E27" s="173">
        <v>100.32599999999999</v>
      </c>
      <c r="F27" s="173">
        <v>74.94</v>
      </c>
      <c r="G27" s="173">
        <v>176.76499999999999</v>
      </c>
      <c r="H27" s="191">
        <v>45.014000000000003</v>
      </c>
      <c r="I27" s="191">
        <v>133.774</v>
      </c>
      <c r="J27" s="191">
        <v>74.798000000000002</v>
      </c>
      <c r="K27" s="191">
        <v>53.719000000000001</v>
      </c>
      <c r="L27" s="191">
        <v>46.301000000000002</v>
      </c>
      <c r="M27" s="191">
        <v>69.403999999999996</v>
      </c>
      <c r="N27" s="191">
        <v>28.797999999999998</v>
      </c>
      <c r="O27" s="191">
        <v>45.896000000000001</v>
      </c>
      <c r="P27" s="191">
        <v>97.727999999999994</v>
      </c>
      <c r="Q27" s="191">
        <v>113.988</v>
      </c>
      <c r="R27" s="191">
        <v>44.776000000000003</v>
      </c>
      <c r="S27" s="191">
        <v>126.349</v>
      </c>
      <c r="T27" s="191">
        <v>83.397999999999996</v>
      </c>
      <c r="U27" s="191">
        <v>74.346000000000004</v>
      </c>
      <c r="V27" s="191">
        <v>47.905000000000001</v>
      </c>
      <c r="W27" s="191">
        <v>56.475999999999999</v>
      </c>
      <c r="X27" s="191">
        <v>63.582999999999998</v>
      </c>
      <c r="Y27" s="191">
        <v>41.036000000000001</v>
      </c>
      <c r="Z27" s="191">
        <v>53.941000000000003</v>
      </c>
      <c r="AA27" s="191">
        <v>71.427000000000007</v>
      </c>
      <c r="AB27" s="191">
        <v>55.566000000000003</v>
      </c>
      <c r="AC27" s="191">
        <v>176.80199999999999</v>
      </c>
      <c r="AD27" s="191">
        <v>35.734999999999999</v>
      </c>
      <c r="AE27" s="191">
        <v>92.7</v>
      </c>
      <c r="AF27" s="191">
        <v>49.366999999999997</v>
      </c>
      <c r="AG27" s="191">
        <v>29.59</v>
      </c>
      <c r="AH27" s="192">
        <v>55.430999999999997</v>
      </c>
    </row>
    <row r="28" spans="1:34" ht="15" x14ac:dyDescent="0.25">
      <c r="A28" s="145">
        <v>45383</v>
      </c>
      <c r="B28" s="279">
        <v>147.16999999999999</v>
      </c>
      <c r="C28" s="269">
        <v>147.16999999999999</v>
      </c>
      <c r="D28" s="274">
        <v>147.16999999999999</v>
      </c>
      <c r="E28" s="173">
        <v>264.459</v>
      </c>
      <c r="F28" s="173">
        <v>174.905</v>
      </c>
      <c r="G28" s="173">
        <v>207.929</v>
      </c>
      <c r="H28" s="191">
        <v>87.733999999999995</v>
      </c>
      <c r="I28" s="191">
        <v>216.95599999999999</v>
      </c>
      <c r="J28" s="191">
        <v>146.88200000000001</v>
      </c>
      <c r="K28" s="191">
        <v>113.792</v>
      </c>
      <c r="L28" s="191">
        <v>118.95099999999999</v>
      </c>
      <c r="M28" s="191">
        <v>199.85599999999999</v>
      </c>
      <c r="N28" s="191">
        <v>59.761000000000003</v>
      </c>
      <c r="O28" s="191">
        <v>66.697000000000003</v>
      </c>
      <c r="P28" s="191">
        <v>203.464</v>
      </c>
      <c r="Q28" s="191">
        <v>311.59500000000003</v>
      </c>
      <c r="R28" s="191">
        <v>140.77199999999999</v>
      </c>
      <c r="S28" s="191">
        <v>147.274</v>
      </c>
      <c r="T28" s="191">
        <v>270.13799999999998</v>
      </c>
      <c r="U28" s="191">
        <v>122.86199999999999</v>
      </c>
      <c r="V28" s="191">
        <v>154.03800000000001</v>
      </c>
      <c r="W28" s="191">
        <v>110.92100000000001</v>
      </c>
      <c r="X28" s="191">
        <v>157.40100000000001</v>
      </c>
      <c r="Y28" s="191">
        <v>51.713999999999999</v>
      </c>
      <c r="Z28" s="191">
        <v>92.822000000000003</v>
      </c>
      <c r="AA28" s="191">
        <v>64.837999999999994</v>
      </c>
      <c r="AB28" s="191">
        <v>95.372</v>
      </c>
      <c r="AC28" s="191">
        <v>195.22800000000001</v>
      </c>
      <c r="AD28" s="191">
        <v>68.811000000000007</v>
      </c>
      <c r="AE28" s="191">
        <v>192.66300000000001</v>
      </c>
      <c r="AF28" s="191">
        <v>68.347999999999999</v>
      </c>
      <c r="AG28" s="191">
        <v>69.872</v>
      </c>
      <c r="AH28" s="192">
        <v>105.239</v>
      </c>
    </row>
    <row r="29" spans="1:34" ht="15" x14ac:dyDescent="0.25">
      <c r="A29" s="145">
        <v>45413</v>
      </c>
      <c r="B29" s="279">
        <v>251.55</v>
      </c>
      <c r="C29" s="269">
        <v>251.55</v>
      </c>
      <c r="D29" s="274">
        <v>251.55</v>
      </c>
      <c r="E29" s="173">
        <v>450.44900000000001</v>
      </c>
      <c r="F29" s="173">
        <v>304.70999999999998</v>
      </c>
      <c r="G29" s="173">
        <v>339.53699999999998</v>
      </c>
      <c r="H29" s="191">
        <v>209.02699999999999</v>
      </c>
      <c r="I29" s="191">
        <v>387.435</v>
      </c>
      <c r="J29" s="191">
        <v>265.06099999999998</v>
      </c>
      <c r="K29" s="191">
        <v>296.73099999999999</v>
      </c>
      <c r="L29" s="191">
        <v>187.58199999999999</v>
      </c>
      <c r="M29" s="191">
        <v>435.48599999999999</v>
      </c>
      <c r="N29" s="191">
        <v>63.116</v>
      </c>
      <c r="O29" s="191">
        <v>190.18799999999999</v>
      </c>
      <c r="P29" s="191">
        <v>295.733</v>
      </c>
      <c r="Q29" s="191">
        <v>536.74300000000005</v>
      </c>
      <c r="R29" s="191">
        <v>233.261</v>
      </c>
      <c r="S29" s="191">
        <v>284.79399999999998</v>
      </c>
      <c r="T29" s="191">
        <v>373.31599999999997</v>
      </c>
      <c r="U29" s="191">
        <v>383.68599999999998</v>
      </c>
      <c r="V29" s="191">
        <v>219.71700000000001</v>
      </c>
      <c r="W29" s="191">
        <v>195.88</v>
      </c>
      <c r="X29" s="191">
        <v>208.29400000000001</v>
      </c>
      <c r="Y29" s="191">
        <v>139.541</v>
      </c>
      <c r="Z29" s="191">
        <v>203.11699999999999</v>
      </c>
      <c r="AA29" s="191">
        <v>179.559</v>
      </c>
      <c r="AB29" s="191">
        <v>197.69800000000001</v>
      </c>
      <c r="AC29" s="191">
        <v>237.46799999999999</v>
      </c>
      <c r="AD29" s="191">
        <v>133.577</v>
      </c>
      <c r="AE29" s="191">
        <v>325.745</v>
      </c>
      <c r="AF29" s="191">
        <v>178.93799999999999</v>
      </c>
      <c r="AG29" s="191">
        <v>151.78899999999999</v>
      </c>
      <c r="AH29" s="192">
        <v>290.19400000000002</v>
      </c>
    </row>
    <row r="30" spans="1:34" ht="15" x14ac:dyDescent="0.25">
      <c r="A30" s="145">
        <v>45444</v>
      </c>
      <c r="B30" s="279">
        <v>187.12</v>
      </c>
      <c r="C30" s="269">
        <v>187.12</v>
      </c>
      <c r="D30" s="274">
        <v>187.12</v>
      </c>
      <c r="E30" s="173">
        <v>351.541</v>
      </c>
      <c r="F30" s="173">
        <v>211.52500000000001</v>
      </c>
      <c r="G30" s="173">
        <v>436.548</v>
      </c>
      <c r="H30" s="191">
        <v>70.194000000000003</v>
      </c>
      <c r="I30" s="191">
        <v>373.14400000000001</v>
      </c>
      <c r="J30" s="191">
        <v>168.798</v>
      </c>
      <c r="K30" s="191">
        <v>306.43200000000002</v>
      </c>
      <c r="L30" s="191">
        <v>51.087000000000003</v>
      </c>
      <c r="M30" s="191">
        <v>199.43199999999999</v>
      </c>
      <c r="N30" s="191">
        <v>16.466000000000001</v>
      </c>
      <c r="O30" s="191">
        <v>104.869</v>
      </c>
      <c r="P30" s="191">
        <v>134.74</v>
      </c>
      <c r="Q30" s="191">
        <v>363.53899999999999</v>
      </c>
      <c r="R30" s="191">
        <v>75.772000000000006</v>
      </c>
      <c r="S30" s="191">
        <v>161.36000000000001</v>
      </c>
      <c r="T30" s="191">
        <v>340.53</v>
      </c>
      <c r="U30" s="191">
        <v>163.55699999999999</v>
      </c>
      <c r="V30" s="191">
        <v>215.59200000000001</v>
      </c>
      <c r="W30" s="191">
        <v>242.494</v>
      </c>
      <c r="X30" s="191">
        <v>66.016000000000005</v>
      </c>
      <c r="Y30" s="191">
        <v>81.569000000000003</v>
      </c>
      <c r="Z30" s="191">
        <v>167.2</v>
      </c>
      <c r="AA30" s="191">
        <v>225.63</v>
      </c>
      <c r="AB30" s="191">
        <v>223.584</v>
      </c>
      <c r="AC30" s="191">
        <v>223.81200000000001</v>
      </c>
      <c r="AD30" s="191">
        <v>27.478999999999999</v>
      </c>
      <c r="AE30" s="191">
        <v>378.26299999999998</v>
      </c>
      <c r="AF30" s="191">
        <v>67.478999999999999</v>
      </c>
      <c r="AG30" s="191">
        <v>112.26900000000001</v>
      </c>
      <c r="AH30" s="192">
        <v>279.84699999999998</v>
      </c>
    </row>
    <row r="31" spans="1:34" ht="15" x14ac:dyDescent="0.25">
      <c r="A31" s="145">
        <v>45474</v>
      </c>
      <c r="B31" s="279">
        <v>32.06</v>
      </c>
      <c r="C31" s="269">
        <v>32.06</v>
      </c>
      <c r="D31" s="274">
        <v>32.06</v>
      </c>
      <c r="E31" s="173">
        <v>96.114000000000004</v>
      </c>
      <c r="F31" s="173">
        <v>20.405000000000001</v>
      </c>
      <c r="G31" s="173">
        <v>252.898</v>
      </c>
      <c r="H31" s="191">
        <v>11.343999999999999</v>
      </c>
      <c r="I31" s="191">
        <v>91.286000000000001</v>
      </c>
      <c r="J31" s="191">
        <v>72.825000000000003</v>
      </c>
      <c r="K31" s="191">
        <v>172.56399999999999</v>
      </c>
      <c r="L31" s="191">
        <v>0</v>
      </c>
      <c r="M31" s="191">
        <v>30.209</v>
      </c>
      <c r="N31" s="191">
        <v>18.013999999999999</v>
      </c>
      <c r="O31" s="191">
        <v>0</v>
      </c>
      <c r="P31" s="191">
        <v>24.713000000000001</v>
      </c>
      <c r="Q31" s="191">
        <v>101.953</v>
      </c>
      <c r="R31" s="191">
        <v>28.114999999999998</v>
      </c>
      <c r="S31" s="191">
        <v>23.350999999999999</v>
      </c>
      <c r="T31" s="191">
        <v>88.566999999999993</v>
      </c>
      <c r="U31" s="191">
        <v>34.075000000000003</v>
      </c>
      <c r="V31" s="191">
        <v>31.111000000000001</v>
      </c>
      <c r="W31" s="191">
        <v>53.618000000000002</v>
      </c>
      <c r="X31" s="191">
        <v>6.8579999999999997</v>
      </c>
      <c r="Y31" s="191">
        <v>23.529</v>
      </c>
      <c r="Z31" s="191">
        <v>14.555999999999999</v>
      </c>
      <c r="AA31" s="191">
        <v>33.351999999999997</v>
      </c>
      <c r="AB31" s="191">
        <v>23.303000000000001</v>
      </c>
      <c r="AC31" s="191">
        <v>34.75</v>
      </c>
      <c r="AD31" s="191">
        <v>20.46</v>
      </c>
      <c r="AE31" s="191">
        <v>128.72399999999999</v>
      </c>
      <c r="AF31" s="191">
        <v>1.4530000000000001</v>
      </c>
      <c r="AG31" s="191">
        <v>38.832999999999998</v>
      </c>
      <c r="AH31" s="192">
        <v>107.17400000000001</v>
      </c>
    </row>
    <row r="32" spans="1:34" ht="15" x14ac:dyDescent="0.25">
      <c r="A32" s="145">
        <v>45505</v>
      </c>
      <c r="B32" s="279">
        <v>23.31</v>
      </c>
      <c r="C32" s="269">
        <v>23.31</v>
      </c>
      <c r="D32" s="274">
        <v>23.31</v>
      </c>
      <c r="E32" s="173">
        <v>84.260999999999996</v>
      </c>
      <c r="F32" s="173">
        <v>9.7439999999999998</v>
      </c>
      <c r="G32" s="173">
        <v>75.989999999999995</v>
      </c>
      <c r="H32" s="191">
        <v>0</v>
      </c>
      <c r="I32" s="191">
        <v>70.683000000000007</v>
      </c>
      <c r="J32" s="191">
        <v>22.829000000000001</v>
      </c>
      <c r="K32" s="191">
        <v>124.524</v>
      </c>
      <c r="L32" s="191">
        <v>0</v>
      </c>
      <c r="M32" s="191">
        <v>41.259</v>
      </c>
      <c r="N32" s="191">
        <v>17.768999999999998</v>
      </c>
      <c r="O32" s="191">
        <v>11.201000000000001</v>
      </c>
      <c r="P32" s="191">
        <v>0</v>
      </c>
      <c r="Q32" s="191">
        <v>35.246000000000002</v>
      </c>
      <c r="R32" s="191">
        <v>36.380000000000003</v>
      </c>
      <c r="S32" s="191">
        <v>41.741999999999997</v>
      </c>
      <c r="T32" s="191">
        <v>36.758000000000003</v>
      </c>
      <c r="U32" s="191">
        <v>0</v>
      </c>
      <c r="V32" s="191">
        <v>32.494999999999997</v>
      </c>
      <c r="W32" s="191">
        <v>10.374000000000001</v>
      </c>
      <c r="X32" s="191">
        <v>0</v>
      </c>
      <c r="Y32" s="191">
        <v>39.335999999999999</v>
      </c>
      <c r="Z32" s="191">
        <v>8.6219999999999999</v>
      </c>
      <c r="AA32" s="191">
        <v>4.931</v>
      </c>
      <c r="AB32" s="191">
        <v>27.603000000000002</v>
      </c>
      <c r="AC32" s="191">
        <v>23.376999999999999</v>
      </c>
      <c r="AD32" s="191">
        <v>18.116</v>
      </c>
      <c r="AE32" s="191">
        <v>34.871000000000002</v>
      </c>
      <c r="AF32" s="191">
        <v>4.444</v>
      </c>
      <c r="AG32" s="191">
        <v>23.933</v>
      </c>
      <c r="AH32" s="192">
        <v>67.540000000000006</v>
      </c>
    </row>
    <row r="33" spans="1:34" ht="15" x14ac:dyDescent="0.25">
      <c r="A33" s="145">
        <v>45536</v>
      </c>
      <c r="B33" s="280">
        <v>30.92</v>
      </c>
      <c r="C33" s="270">
        <v>30.92</v>
      </c>
      <c r="D33" s="274">
        <v>30.92</v>
      </c>
      <c r="E33" s="173">
        <v>84.302999999999997</v>
      </c>
      <c r="F33" s="173">
        <v>54.465000000000003</v>
      </c>
      <c r="G33" s="173">
        <v>40.08</v>
      </c>
      <c r="H33" s="191">
        <v>22.495999999999999</v>
      </c>
      <c r="I33" s="191">
        <v>85.350999999999999</v>
      </c>
      <c r="J33" s="191">
        <v>13.763</v>
      </c>
      <c r="K33" s="191">
        <v>77.790000000000006</v>
      </c>
      <c r="L33" s="191">
        <v>17.041</v>
      </c>
      <c r="M33" s="191">
        <v>8.9920000000000009</v>
      </c>
      <c r="N33" s="191">
        <v>28.030999999999999</v>
      </c>
      <c r="O33" s="191">
        <v>50.304000000000002</v>
      </c>
      <c r="P33" s="191">
        <v>56.56</v>
      </c>
      <c r="Q33" s="191">
        <v>21.896999999999998</v>
      </c>
      <c r="R33" s="191">
        <v>43.802</v>
      </c>
      <c r="S33" s="191">
        <v>33.186</v>
      </c>
      <c r="T33" s="191">
        <v>37.283000000000001</v>
      </c>
      <c r="U33" s="191">
        <v>10.930999999999999</v>
      </c>
      <c r="V33" s="191">
        <v>42.484999999999999</v>
      </c>
      <c r="W33" s="191">
        <v>15.146000000000001</v>
      </c>
      <c r="X33" s="191">
        <v>15.62</v>
      </c>
      <c r="Y33" s="191">
        <v>98.885999999999996</v>
      </c>
      <c r="Z33" s="191">
        <v>19.908000000000001</v>
      </c>
      <c r="AA33" s="191">
        <v>8.9060000000000006</v>
      </c>
      <c r="AB33" s="191">
        <v>11.237</v>
      </c>
      <c r="AC33" s="191">
        <v>15.98</v>
      </c>
      <c r="AD33" s="191">
        <v>17.077000000000002</v>
      </c>
      <c r="AE33" s="191">
        <v>8.7219999999999995</v>
      </c>
      <c r="AF33" s="191">
        <v>21.581</v>
      </c>
      <c r="AG33" s="191">
        <v>27.074000000000002</v>
      </c>
      <c r="AH33" s="192">
        <v>94.787000000000006</v>
      </c>
    </row>
    <row r="34" spans="1:34" ht="15" x14ac:dyDescent="0.25">
      <c r="A34" s="145">
        <v>45566</v>
      </c>
      <c r="B34" s="279">
        <v>25.06</v>
      </c>
      <c r="C34" s="269">
        <v>47.77</v>
      </c>
      <c r="D34" s="274">
        <v>34.979999999999997</v>
      </c>
      <c r="E34" s="173">
        <v>36.667999999999999</v>
      </c>
      <c r="F34" s="173">
        <v>49.468000000000004</v>
      </c>
      <c r="G34" s="173">
        <v>34.970999999999997</v>
      </c>
      <c r="H34" s="191">
        <v>35.566000000000003</v>
      </c>
      <c r="I34" s="191">
        <v>102.181</v>
      </c>
      <c r="J34" s="191">
        <v>51.712000000000003</v>
      </c>
      <c r="K34" s="191">
        <v>27.440999999999999</v>
      </c>
      <c r="L34" s="191">
        <v>34.786999999999999</v>
      </c>
      <c r="M34" s="191">
        <v>14.000999999999999</v>
      </c>
      <c r="N34" s="191">
        <v>29.806999999999999</v>
      </c>
      <c r="O34" s="191">
        <v>22.225000000000001</v>
      </c>
      <c r="P34" s="191">
        <v>67.974999999999994</v>
      </c>
      <c r="Q34" s="191">
        <v>81.385000000000005</v>
      </c>
      <c r="R34" s="191">
        <v>130.733</v>
      </c>
      <c r="S34" s="191">
        <v>50.264000000000003</v>
      </c>
      <c r="T34" s="191">
        <v>31.76</v>
      </c>
      <c r="U34" s="191">
        <v>25.841000000000001</v>
      </c>
      <c r="V34" s="191">
        <v>34.698999999999998</v>
      </c>
      <c r="W34" s="191">
        <v>65.554000000000002</v>
      </c>
      <c r="X34" s="191">
        <v>15.753</v>
      </c>
      <c r="Y34" s="191">
        <v>55.222000000000001</v>
      </c>
      <c r="Z34" s="191">
        <v>52.320999999999998</v>
      </c>
      <c r="AA34" s="191">
        <v>25.556000000000001</v>
      </c>
      <c r="AB34" s="191">
        <v>20.157</v>
      </c>
      <c r="AC34" s="191">
        <v>47.341000000000001</v>
      </c>
      <c r="AD34" s="191">
        <v>25.251999999999999</v>
      </c>
      <c r="AE34" s="191">
        <v>15.222</v>
      </c>
      <c r="AF34" s="191">
        <v>20.085999999999999</v>
      </c>
      <c r="AG34" s="191">
        <v>81.872</v>
      </c>
      <c r="AH34" s="192">
        <v>43.146999999999998</v>
      </c>
    </row>
    <row r="35" spans="1:34" ht="15" x14ac:dyDescent="0.25">
      <c r="A35" s="145">
        <v>45597</v>
      </c>
      <c r="B35" s="279">
        <v>28.46</v>
      </c>
      <c r="C35" s="269">
        <v>31.53</v>
      </c>
      <c r="D35" s="274">
        <v>30.35</v>
      </c>
      <c r="E35" s="173">
        <v>33.122</v>
      </c>
      <c r="F35" s="173">
        <v>45.061</v>
      </c>
      <c r="G35" s="173">
        <v>31.591000000000001</v>
      </c>
      <c r="H35" s="191">
        <v>40.168999999999997</v>
      </c>
      <c r="I35" s="191">
        <v>47.152000000000001</v>
      </c>
      <c r="J35" s="191">
        <v>65.512</v>
      </c>
      <c r="K35" s="191">
        <v>23.201000000000001</v>
      </c>
      <c r="L35" s="191">
        <v>27.928000000000001</v>
      </c>
      <c r="M35" s="191">
        <v>21.004000000000001</v>
      </c>
      <c r="N35" s="191">
        <v>28.937000000000001</v>
      </c>
      <c r="O35" s="191">
        <v>25.443000000000001</v>
      </c>
      <c r="P35" s="191">
        <v>47.573999999999998</v>
      </c>
      <c r="Q35" s="191">
        <v>45.883000000000003</v>
      </c>
      <c r="R35" s="191">
        <v>50.25</v>
      </c>
      <c r="S35" s="191">
        <v>26.288</v>
      </c>
      <c r="T35" s="191">
        <v>38.250999999999998</v>
      </c>
      <c r="U35" s="191">
        <v>29.26</v>
      </c>
      <c r="V35" s="191">
        <v>30.206</v>
      </c>
      <c r="W35" s="191">
        <v>36.003999999999998</v>
      </c>
      <c r="X35" s="191">
        <v>16.579999999999998</v>
      </c>
      <c r="Y35" s="191">
        <v>32.659999999999997</v>
      </c>
      <c r="Z35" s="191">
        <v>30.419</v>
      </c>
      <c r="AA35" s="191">
        <v>30.015999999999998</v>
      </c>
      <c r="AB35" s="191">
        <v>23.228999999999999</v>
      </c>
      <c r="AC35" s="191">
        <v>30.684999999999999</v>
      </c>
      <c r="AD35" s="191">
        <v>19.356999999999999</v>
      </c>
      <c r="AE35" s="191">
        <v>23.266999999999999</v>
      </c>
      <c r="AF35" s="191">
        <v>22.78</v>
      </c>
      <c r="AG35" s="191">
        <v>40.865000000000002</v>
      </c>
      <c r="AH35" s="192">
        <v>41.027000000000001</v>
      </c>
    </row>
    <row r="36" spans="1:34" ht="15" x14ac:dyDescent="0.25">
      <c r="A36" s="145">
        <v>45627</v>
      </c>
      <c r="B36" s="279">
        <v>23.65</v>
      </c>
      <c r="C36" s="291">
        <v>23.65</v>
      </c>
      <c r="D36" s="276">
        <v>23.65</v>
      </c>
      <c r="E36" s="191">
        <v>28.684000000000001</v>
      </c>
      <c r="F36" s="191">
        <v>30.919</v>
      </c>
      <c r="G36" s="191">
        <v>27.434999999999999</v>
      </c>
      <c r="H36" s="191">
        <v>31.774000000000001</v>
      </c>
      <c r="I36" s="191">
        <v>33.43</v>
      </c>
      <c r="J36" s="191">
        <v>38.939</v>
      </c>
      <c r="K36" s="191">
        <v>20.507999999999999</v>
      </c>
      <c r="L36" s="191">
        <v>21.087</v>
      </c>
      <c r="M36" s="191">
        <v>20.253</v>
      </c>
      <c r="N36" s="191">
        <v>18.552</v>
      </c>
      <c r="O36" s="191">
        <v>23.454999999999998</v>
      </c>
      <c r="P36" s="191">
        <v>33.348999999999997</v>
      </c>
      <c r="Q36" s="191">
        <v>30.271000000000001</v>
      </c>
      <c r="R36" s="191">
        <v>30.088000000000001</v>
      </c>
      <c r="S36" s="191">
        <v>43.753999999999998</v>
      </c>
      <c r="T36" s="191">
        <v>29.773</v>
      </c>
      <c r="U36" s="191">
        <v>21.85</v>
      </c>
      <c r="V36" s="191">
        <v>26.847000000000001</v>
      </c>
      <c r="W36" s="191">
        <v>25.244</v>
      </c>
      <c r="X36" s="191">
        <v>16.077000000000002</v>
      </c>
      <c r="Y36" s="191">
        <v>25.045999999999999</v>
      </c>
      <c r="Z36" s="191">
        <v>22.800999999999998</v>
      </c>
      <c r="AA36" s="191">
        <v>22.562999999999999</v>
      </c>
      <c r="AB36" s="191">
        <v>26.228000000000002</v>
      </c>
      <c r="AC36" s="191">
        <v>27.49</v>
      </c>
      <c r="AD36" s="191">
        <v>15.955</v>
      </c>
      <c r="AE36" s="192">
        <v>25.762</v>
      </c>
      <c r="AF36" s="191">
        <v>23.010999999999999</v>
      </c>
      <c r="AG36" s="191">
        <v>21.370999999999999</v>
      </c>
      <c r="AH36" s="191">
        <v>31.21</v>
      </c>
    </row>
    <row r="37" spans="1:34" ht="15" x14ac:dyDescent="0.25">
      <c r="A37" s="145">
        <v>45658</v>
      </c>
      <c r="B37" s="281">
        <v>21.52</v>
      </c>
      <c r="C37" s="271">
        <v>21.52</v>
      </c>
      <c r="D37" s="276">
        <v>21.52</v>
      </c>
      <c r="E37" s="191">
        <v>27.861999999999998</v>
      </c>
      <c r="F37" s="191">
        <v>26.117999999999999</v>
      </c>
      <c r="G37" s="191">
        <v>24.771000000000001</v>
      </c>
      <c r="H37" s="191">
        <v>25.163</v>
      </c>
      <c r="I37" s="191">
        <v>30.555</v>
      </c>
      <c r="J37" s="191">
        <v>29.527000000000001</v>
      </c>
      <c r="K37" s="191">
        <v>22.94</v>
      </c>
      <c r="L37" s="191">
        <v>20.370999999999999</v>
      </c>
      <c r="M37" s="191">
        <v>19.327000000000002</v>
      </c>
      <c r="N37" s="191">
        <v>19.097999999999999</v>
      </c>
      <c r="O37" s="191">
        <v>19.417999999999999</v>
      </c>
      <c r="P37" s="191">
        <v>41.963999999999999</v>
      </c>
      <c r="Q37" s="191">
        <v>26.440999999999999</v>
      </c>
      <c r="R37" s="191">
        <v>25.974</v>
      </c>
      <c r="S37" s="191">
        <v>26.370999999999999</v>
      </c>
      <c r="T37" s="191">
        <v>27.065000000000001</v>
      </c>
      <c r="U37" s="191">
        <v>19.405999999999999</v>
      </c>
      <c r="V37" s="191">
        <v>22.617000000000001</v>
      </c>
      <c r="W37" s="191">
        <v>26.960999999999999</v>
      </c>
      <c r="X37" s="191">
        <v>18.722000000000001</v>
      </c>
      <c r="Y37" s="191">
        <v>22.042000000000002</v>
      </c>
      <c r="Z37" s="191">
        <v>24.376000000000001</v>
      </c>
      <c r="AA37" s="191">
        <v>18.352</v>
      </c>
      <c r="AB37" s="191">
        <v>30.088000000000001</v>
      </c>
      <c r="AC37" s="191">
        <v>23.545000000000002</v>
      </c>
      <c r="AD37" s="191">
        <v>15.178000000000001</v>
      </c>
      <c r="AE37" s="192">
        <v>24.274000000000001</v>
      </c>
      <c r="AF37" s="191">
        <v>21.013000000000002</v>
      </c>
      <c r="AG37" s="191">
        <v>17.155000000000001</v>
      </c>
      <c r="AH37" s="191">
        <v>26.988</v>
      </c>
    </row>
    <row r="38" spans="1:34" ht="15" x14ac:dyDescent="0.25">
      <c r="A38" s="145">
        <v>45689</v>
      </c>
      <c r="B38" s="281">
        <v>28.85</v>
      </c>
      <c r="C38" s="271">
        <v>28.85</v>
      </c>
      <c r="D38" s="276">
        <v>28.85</v>
      </c>
      <c r="E38" s="191">
        <v>26.327999999999999</v>
      </c>
      <c r="F38" s="191">
        <v>50.155999999999999</v>
      </c>
      <c r="G38" s="191">
        <v>35.804000000000002</v>
      </c>
      <c r="H38" s="191">
        <v>25.991</v>
      </c>
      <c r="I38" s="191">
        <v>27.718</v>
      </c>
      <c r="J38" s="191">
        <v>31.616</v>
      </c>
      <c r="K38" s="191">
        <v>25.481000000000002</v>
      </c>
      <c r="L38" s="191">
        <v>23.047000000000001</v>
      </c>
      <c r="M38" s="191">
        <v>18.405000000000001</v>
      </c>
      <c r="N38" s="191">
        <v>24.228999999999999</v>
      </c>
      <c r="O38" s="191">
        <v>22.585000000000001</v>
      </c>
      <c r="P38" s="191">
        <v>51.433999999999997</v>
      </c>
      <c r="Q38" s="191">
        <v>22.943000000000001</v>
      </c>
      <c r="R38" s="191">
        <v>38.429000000000002</v>
      </c>
      <c r="S38" s="191">
        <v>22.024000000000001</v>
      </c>
      <c r="T38" s="191">
        <v>34.960999999999999</v>
      </c>
      <c r="U38" s="191">
        <v>19.488</v>
      </c>
      <c r="V38" s="191">
        <v>24.391999999999999</v>
      </c>
      <c r="W38" s="191">
        <v>25.373000000000001</v>
      </c>
      <c r="X38" s="191">
        <v>21.463000000000001</v>
      </c>
      <c r="Y38" s="191">
        <v>27.664999999999999</v>
      </c>
      <c r="Z38" s="191">
        <v>34.079000000000001</v>
      </c>
      <c r="AA38" s="191">
        <v>35.110999999999997</v>
      </c>
      <c r="AB38" s="191">
        <v>70.789000000000001</v>
      </c>
      <c r="AC38" s="191">
        <v>23.321999999999999</v>
      </c>
      <c r="AD38" s="191">
        <v>18.902999999999999</v>
      </c>
      <c r="AE38" s="192">
        <v>24.956</v>
      </c>
      <c r="AF38" s="191">
        <v>18.126999999999999</v>
      </c>
      <c r="AG38" s="191">
        <v>17.03</v>
      </c>
      <c r="AH38" s="191">
        <v>27.408000000000001</v>
      </c>
    </row>
    <row r="39" spans="1:34" ht="15" x14ac:dyDescent="0.25">
      <c r="A39" s="145">
        <v>45717</v>
      </c>
      <c r="B39" s="281">
        <v>92.46</v>
      </c>
      <c r="C39" s="271">
        <v>92.46</v>
      </c>
      <c r="D39" s="276">
        <v>92.46</v>
      </c>
      <c r="E39" s="191">
        <v>75.790000000000006</v>
      </c>
      <c r="F39" s="191">
        <v>184.15600000000001</v>
      </c>
      <c r="G39" s="191">
        <v>45.241999999999997</v>
      </c>
      <c r="H39" s="191">
        <v>141.977</v>
      </c>
      <c r="I39" s="191">
        <v>73.459000000000003</v>
      </c>
      <c r="J39" s="191">
        <v>54.822000000000003</v>
      </c>
      <c r="K39" s="191">
        <v>47.726999999999997</v>
      </c>
      <c r="L39" s="191">
        <v>69.671999999999997</v>
      </c>
      <c r="M39" s="191">
        <v>28.225000000000001</v>
      </c>
      <c r="N39" s="191">
        <v>48.176000000000002</v>
      </c>
      <c r="O39" s="191">
        <v>96.016999999999996</v>
      </c>
      <c r="P39" s="191">
        <v>113.381</v>
      </c>
      <c r="Q39" s="191">
        <v>44.48</v>
      </c>
      <c r="R39" s="191">
        <v>131.08699999999999</v>
      </c>
      <c r="S39" s="191">
        <v>83.137</v>
      </c>
      <c r="T39" s="191">
        <v>75.016999999999996</v>
      </c>
      <c r="U39" s="191">
        <v>50.841999999999999</v>
      </c>
      <c r="V39" s="191">
        <v>57.2</v>
      </c>
      <c r="W39" s="191">
        <v>65.105000000000004</v>
      </c>
      <c r="X39" s="191">
        <v>41.588000000000001</v>
      </c>
      <c r="Y39" s="191">
        <v>54.417999999999999</v>
      </c>
      <c r="Z39" s="191">
        <v>70.742999999999995</v>
      </c>
      <c r="AA39" s="191">
        <v>55.594999999999999</v>
      </c>
      <c r="AB39" s="191">
        <v>176.56899999999999</v>
      </c>
      <c r="AC39" s="191">
        <v>35.628</v>
      </c>
      <c r="AD39" s="191">
        <v>102.108</v>
      </c>
      <c r="AE39" s="192">
        <v>49.064</v>
      </c>
      <c r="AF39" s="191">
        <v>32.58</v>
      </c>
      <c r="AG39" s="191">
        <v>55.204999999999998</v>
      </c>
      <c r="AH39" s="191">
        <v>61.375</v>
      </c>
    </row>
    <row r="40" spans="1:34" ht="15" x14ac:dyDescent="0.25">
      <c r="A40" s="145">
        <v>45748</v>
      </c>
      <c r="B40" s="281">
        <v>147.16999999999999</v>
      </c>
      <c r="C40" s="271">
        <v>147.16999999999999</v>
      </c>
      <c r="D40" s="276">
        <v>147.16999999999999</v>
      </c>
      <c r="E40" s="191">
        <v>170.83500000000001</v>
      </c>
      <c r="F40" s="191">
        <v>214.173</v>
      </c>
      <c r="G40" s="191">
        <v>87.724999999999994</v>
      </c>
      <c r="H40" s="191">
        <v>224.76</v>
      </c>
      <c r="I40" s="191">
        <v>143.74</v>
      </c>
      <c r="J40" s="191">
        <v>115.697</v>
      </c>
      <c r="K40" s="191">
        <v>119.755</v>
      </c>
      <c r="L40" s="191">
        <v>200.18799999999999</v>
      </c>
      <c r="M40" s="191">
        <v>60.17</v>
      </c>
      <c r="N40" s="191">
        <v>68.224999999999994</v>
      </c>
      <c r="O40" s="191">
        <v>201.41399999999999</v>
      </c>
      <c r="P40" s="191">
        <v>311.26900000000001</v>
      </c>
      <c r="Q40" s="191">
        <v>138.416</v>
      </c>
      <c r="R40" s="191">
        <v>150.59800000000001</v>
      </c>
      <c r="S40" s="191">
        <v>269.45100000000002</v>
      </c>
      <c r="T40" s="191">
        <v>123.43899999999999</v>
      </c>
      <c r="U40" s="191">
        <v>160.095</v>
      </c>
      <c r="V40" s="191">
        <v>111.363</v>
      </c>
      <c r="W40" s="191">
        <v>158.15100000000001</v>
      </c>
      <c r="X40" s="191">
        <v>52.241</v>
      </c>
      <c r="Y40" s="191">
        <v>93.058000000000007</v>
      </c>
      <c r="Z40" s="191">
        <v>64.799000000000007</v>
      </c>
      <c r="AA40" s="191">
        <v>95.4</v>
      </c>
      <c r="AB40" s="191">
        <v>195.09100000000001</v>
      </c>
      <c r="AC40" s="191">
        <v>66.126000000000005</v>
      </c>
      <c r="AD40" s="191">
        <v>200.92099999999999</v>
      </c>
      <c r="AE40" s="192">
        <v>68.22</v>
      </c>
      <c r="AF40" s="191">
        <v>72.662000000000006</v>
      </c>
      <c r="AG40" s="191">
        <v>99.763000000000005</v>
      </c>
      <c r="AH40" s="191">
        <v>135.00899999999999</v>
      </c>
    </row>
    <row r="41" spans="1:34" ht="15" x14ac:dyDescent="0.25">
      <c r="A41" s="145">
        <v>45778</v>
      </c>
      <c r="B41" s="281">
        <v>251.55</v>
      </c>
      <c r="C41" s="271">
        <v>251.55</v>
      </c>
      <c r="D41" s="276">
        <v>251.55</v>
      </c>
      <c r="E41" s="191">
        <v>300.61799999999999</v>
      </c>
      <c r="F41" s="191">
        <v>343.49700000000001</v>
      </c>
      <c r="G41" s="191">
        <v>209.62899999999999</v>
      </c>
      <c r="H41" s="191">
        <v>391.41699999999997</v>
      </c>
      <c r="I41" s="191">
        <v>259.89400000000001</v>
      </c>
      <c r="J41" s="191">
        <v>298.48099999999999</v>
      </c>
      <c r="K41" s="191">
        <v>188.321</v>
      </c>
      <c r="L41" s="191">
        <v>436.02</v>
      </c>
      <c r="M41" s="191">
        <v>63.566000000000003</v>
      </c>
      <c r="N41" s="191">
        <v>191.774</v>
      </c>
      <c r="O41" s="191">
        <v>295.089</v>
      </c>
      <c r="P41" s="191">
        <v>537.41200000000003</v>
      </c>
      <c r="Q41" s="191">
        <v>233.39</v>
      </c>
      <c r="R41" s="191">
        <v>287.96699999999998</v>
      </c>
      <c r="S41" s="191">
        <v>373.07600000000002</v>
      </c>
      <c r="T41" s="191">
        <v>384.387</v>
      </c>
      <c r="U41" s="191">
        <v>217.57599999999999</v>
      </c>
      <c r="V41" s="191">
        <v>196.57599999999999</v>
      </c>
      <c r="W41" s="191">
        <v>209.48099999999999</v>
      </c>
      <c r="X41" s="191">
        <v>139.91499999999999</v>
      </c>
      <c r="Y41" s="191">
        <v>193.49700000000001</v>
      </c>
      <c r="Z41" s="191">
        <v>179.815</v>
      </c>
      <c r="AA41" s="191">
        <v>198.35400000000001</v>
      </c>
      <c r="AB41" s="191">
        <v>237.755</v>
      </c>
      <c r="AC41" s="191">
        <v>135.703</v>
      </c>
      <c r="AD41" s="191">
        <v>330.96699999999998</v>
      </c>
      <c r="AE41" s="192">
        <v>178.947</v>
      </c>
      <c r="AF41" s="191">
        <v>154.71100000000001</v>
      </c>
      <c r="AG41" s="191">
        <v>286.197</v>
      </c>
      <c r="AH41" s="191">
        <v>263.31</v>
      </c>
    </row>
    <row r="42" spans="1:34" ht="15" x14ac:dyDescent="0.25">
      <c r="A42" s="145">
        <v>45809</v>
      </c>
      <c r="B42" s="281">
        <v>187.12</v>
      </c>
      <c r="C42" s="271">
        <v>187.12</v>
      </c>
      <c r="D42" s="276">
        <v>187.12</v>
      </c>
      <c r="E42" s="191">
        <v>217.47399999999999</v>
      </c>
      <c r="F42" s="191">
        <v>437.62</v>
      </c>
      <c r="G42" s="191">
        <v>70.366</v>
      </c>
      <c r="H42" s="191">
        <v>374.14100000000002</v>
      </c>
      <c r="I42" s="191">
        <v>173.916</v>
      </c>
      <c r="J42" s="191">
        <v>307.00200000000001</v>
      </c>
      <c r="K42" s="191">
        <v>51.619</v>
      </c>
      <c r="L42" s="191">
        <v>199.46199999999999</v>
      </c>
      <c r="M42" s="191">
        <v>15.077999999999999</v>
      </c>
      <c r="N42" s="191">
        <v>105.617</v>
      </c>
      <c r="O42" s="191">
        <v>134.465</v>
      </c>
      <c r="P42" s="191">
        <v>363.42899999999997</v>
      </c>
      <c r="Q42" s="191">
        <v>78.603999999999999</v>
      </c>
      <c r="R42" s="191">
        <v>162.501</v>
      </c>
      <c r="S42" s="191">
        <v>340.48899999999998</v>
      </c>
      <c r="T42" s="191">
        <v>163.78700000000001</v>
      </c>
      <c r="U42" s="191">
        <v>223.595</v>
      </c>
      <c r="V42" s="191">
        <v>242.655</v>
      </c>
      <c r="W42" s="191">
        <v>66.619</v>
      </c>
      <c r="X42" s="191">
        <v>81.665000000000006</v>
      </c>
      <c r="Y42" s="191">
        <v>176.387</v>
      </c>
      <c r="Z42" s="191">
        <v>225.55600000000001</v>
      </c>
      <c r="AA42" s="191">
        <v>223.197</v>
      </c>
      <c r="AB42" s="191">
        <v>223.785</v>
      </c>
      <c r="AC42" s="191">
        <v>27.829000000000001</v>
      </c>
      <c r="AD42" s="191">
        <v>379.59300000000002</v>
      </c>
      <c r="AE42" s="192">
        <v>67.37</v>
      </c>
      <c r="AF42" s="191">
        <v>113.89100000000001</v>
      </c>
      <c r="AG42" s="191">
        <v>279.89800000000002</v>
      </c>
      <c r="AH42" s="191">
        <v>358.62099999999998</v>
      </c>
    </row>
    <row r="43" spans="1:34" ht="15" x14ac:dyDescent="0.25">
      <c r="A43" s="145">
        <v>45839</v>
      </c>
      <c r="B43" s="281">
        <v>32.06</v>
      </c>
      <c r="C43" s="271">
        <v>32.06</v>
      </c>
      <c r="D43" s="276">
        <v>32.06</v>
      </c>
      <c r="E43" s="191">
        <v>22.555</v>
      </c>
      <c r="F43" s="191">
        <v>253.51300000000001</v>
      </c>
      <c r="G43" s="191">
        <v>11.298</v>
      </c>
      <c r="H43" s="191">
        <v>91.843000000000004</v>
      </c>
      <c r="I43" s="191">
        <v>73.986000000000004</v>
      </c>
      <c r="J43" s="191">
        <v>173.11199999999999</v>
      </c>
      <c r="K43" s="191">
        <v>0</v>
      </c>
      <c r="L43" s="191">
        <v>30.155000000000001</v>
      </c>
      <c r="M43" s="191">
        <v>18.091000000000001</v>
      </c>
      <c r="N43" s="191">
        <v>0</v>
      </c>
      <c r="O43" s="191">
        <v>24.347999999999999</v>
      </c>
      <c r="P43" s="191">
        <v>101.73</v>
      </c>
      <c r="Q43" s="191">
        <v>27.22</v>
      </c>
      <c r="R43" s="191">
        <v>24.513000000000002</v>
      </c>
      <c r="S43" s="191">
        <v>88.379000000000005</v>
      </c>
      <c r="T43" s="191">
        <v>34.098999999999997</v>
      </c>
      <c r="U43" s="191">
        <v>33.049999999999997</v>
      </c>
      <c r="V43" s="191">
        <v>53.667999999999999</v>
      </c>
      <c r="W43" s="191">
        <v>7.3609999999999998</v>
      </c>
      <c r="X43" s="191">
        <v>23.436</v>
      </c>
      <c r="Y43" s="191">
        <v>14.898</v>
      </c>
      <c r="Z43" s="191">
        <v>33.253</v>
      </c>
      <c r="AA43" s="191">
        <v>23.266999999999999</v>
      </c>
      <c r="AB43" s="191">
        <v>34.590000000000003</v>
      </c>
      <c r="AC43" s="191">
        <v>20.61</v>
      </c>
      <c r="AD43" s="191">
        <v>129.51900000000001</v>
      </c>
      <c r="AE43" s="192">
        <v>1.1839999999999999</v>
      </c>
      <c r="AF43" s="191">
        <v>40.854999999999997</v>
      </c>
      <c r="AG43" s="191">
        <v>112.379</v>
      </c>
      <c r="AH43" s="191">
        <v>156.334</v>
      </c>
    </row>
    <row r="44" spans="1:34" ht="15" x14ac:dyDescent="0.25">
      <c r="A44" s="145">
        <v>45870</v>
      </c>
      <c r="B44" s="281">
        <v>23.31</v>
      </c>
      <c r="C44" s="271">
        <v>23.31</v>
      </c>
      <c r="D44" s="276">
        <v>23.31</v>
      </c>
      <c r="E44" s="191">
        <v>9.8379999999999992</v>
      </c>
      <c r="F44" s="191">
        <v>76.626000000000005</v>
      </c>
      <c r="G44" s="191">
        <v>0</v>
      </c>
      <c r="H44" s="191">
        <v>71.367000000000004</v>
      </c>
      <c r="I44" s="191">
        <v>24.376999999999999</v>
      </c>
      <c r="J44" s="191">
        <v>125.38200000000001</v>
      </c>
      <c r="K44" s="191">
        <v>0</v>
      </c>
      <c r="L44" s="191">
        <v>41.164000000000001</v>
      </c>
      <c r="M44" s="191">
        <v>17.933</v>
      </c>
      <c r="N44" s="191">
        <v>10.034000000000001</v>
      </c>
      <c r="O44" s="191">
        <v>0</v>
      </c>
      <c r="P44" s="191">
        <v>35.052</v>
      </c>
      <c r="Q44" s="191">
        <v>37.307000000000002</v>
      </c>
      <c r="R44" s="191">
        <v>42.938000000000002</v>
      </c>
      <c r="S44" s="191">
        <v>36.496000000000002</v>
      </c>
      <c r="T44" s="191">
        <v>0</v>
      </c>
      <c r="U44" s="191">
        <v>31.606999999999999</v>
      </c>
      <c r="V44" s="191">
        <v>10.361000000000001</v>
      </c>
      <c r="W44" s="191">
        <v>0</v>
      </c>
      <c r="X44" s="191">
        <v>39.341000000000001</v>
      </c>
      <c r="Y44" s="191">
        <v>9.609</v>
      </c>
      <c r="Z44" s="191">
        <v>4.7309999999999999</v>
      </c>
      <c r="AA44" s="191">
        <v>27.538</v>
      </c>
      <c r="AB44" s="191">
        <v>23.151</v>
      </c>
      <c r="AC44" s="191">
        <v>18.190000000000001</v>
      </c>
      <c r="AD44" s="191">
        <v>35.625999999999998</v>
      </c>
      <c r="AE44" s="192">
        <v>3.9729999999999999</v>
      </c>
      <c r="AF44" s="191">
        <v>23.943000000000001</v>
      </c>
      <c r="AG44" s="191">
        <v>68.94</v>
      </c>
      <c r="AH44" s="191">
        <v>52.859000000000002</v>
      </c>
    </row>
    <row r="45" spans="1:34" ht="15" x14ac:dyDescent="0.25">
      <c r="A45" s="145">
        <v>45901</v>
      </c>
      <c r="B45" s="281">
        <v>30.92</v>
      </c>
      <c r="C45" s="271">
        <v>30.92</v>
      </c>
      <c r="D45" s="276">
        <v>30.92</v>
      </c>
      <c r="E45" s="191">
        <v>53.725999999999999</v>
      </c>
      <c r="F45" s="191">
        <v>40.344999999999999</v>
      </c>
      <c r="G45" s="191">
        <v>22.56</v>
      </c>
      <c r="H45" s="191">
        <v>85.962999999999994</v>
      </c>
      <c r="I45" s="191">
        <v>13.423</v>
      </c>
      <c r="J45" s="191">
        <v>78.108000000000004</v>
      </c>
      <c r="K45" s="191">
        <v>17.309999999999999</v>
      </c>
      <c r="L45" s="191">
        <v>8.5009999999999994</v>
      </c>
      <c r="M45" s="191">
        <v>27.518000000000001</v>
      </c>
      <c r="N45" s="191">
        <v>51.402999999999999</v>
      </c>
      <c r="O45" s="191">
        <v>55.863999999999997</v>
      </c>
      <c r="P45" s="191">
        <v>21.440999999999999</v>
      </c>
      <c r="Q45" s="191">
        <v>42.523000000000003</v>
      </c>
      <c r="R45" s="191">
        <v>33.954999999999998</v>
      </c>
      <c r="S45" s="191">
        <v>36.753</v>
      </c>
      <c r="T45" s="191">
        <v>10.994</v>
      </c>
      <c r="U45" s="191">
        <v>45.393999999999998</v>
      </c>
      <c r="V45" s="191">
        <v>14.840999999999999</v>
      </c>
      <c r="W45" s="191">
        <v>15.04</v>
      </c>
      <c r="X45" s="191">
        <v>98.713999999999999</v>
      </c>
      <c r="Y45" s="191">
        <v>16.209</v>
      </c>
      <c r="Z45" s="191">
        <v>8.3580000000000005</v>
      </c>
      <c r="AA45" s="191">
        <v>11.000999999999999</v>
      </c>
      <c r="AB45" s="191">
        <v>15.83</v>
      </c>
      <c r="AC45" s="191">
        <v>17.138999999999999</v>
      </c>
      <c r="AD45" s="191">
        <v>9.032</v>
      </c>
      <c r="AE45" s="192">
        <v>21.47</v>
      </c>
      <c r="AF45" s="191">
        <v>28.055</v>
      </c>
      <c r="AG45" s="191">
        <v>94.759</v>
      </c>
      <c r="AH45" s="191">
        <v>18.459</v>
      </c>
    </row>
    <row r="46" spans="1:34" ht="15" x14ac:dyDescent="0.25">
      <c r="A46" s="145">
        <v>45931</v>
      </c>
      <c r="B46" s="281">
        <v>25.06</v>
      </c>
      <c r="C46" s="271">
        <v>47.77</v>
      </c>
      <c r="D46" s="276">
        <v>34.979999999999997</v>
      </c>
      <c r="E46" s="191">
        <v>49.904000000000003</v>
      </c>
      <c r="F46" s="191">
        <v>35.438000000000002</v>
      </c>
      <c r="G46" s="191">
        <v>35.386000000000003</v>
      </c>
      <c r="H46" s="191">
        <v>102.752</v>
      </c>
      <c r="I46" s="191">
        <v>48.081000000000003</v>
      </c>
      <c r="J46" s="191">
        <v>27.67</v>
      </c>
      <c r="K46" s="191">
        <v>35.087000000000003</v>
      </c>
      <c r="L46" s="191">
        <v>13.757999999999999</v>
      </c>
      <c r="M46" s="191">
        <v>30.202000000000002</v>
      </c>
      <c r="N46" s="191">
        <v>22.596</v>
      </c>
      <c r="O46" s="191">
        <v>67.725999999999999</v>
      </c>
      <c r="P46" s="191">
        <v>81.352999999999994</v>
      </c>
      <c r="Q46" s="191">
        <v>131.142</v>
      </c>
      <c r="R46" s="191">
        <v>51.015999999999998</v>
      </c>
      <c r="S46" s="191">
        <v>31.422000000000001</v>
      </c>
      <c r="T46" s="191">
        <v>25.901</v>
      </c>
      <c r="U46" s="191">
        <v>35.884</v>
      </c>
      <c r="V46" s="191">
        <v>65.524000000000001</v>
      </c>
      <c r="W46" s="191">
        <v>16.183</v>
      </c>
      <c r="X46" s="191">
        <v>55.244</v>
      </c>
      <c r="Y46" s="191">
        <v>55.649000000000001</v>
      </c>
      <c r="Z46" s="191">
        <v>25.18</v>
      </c>
      <c r="AA46" s="191">
        <v>20.553999999999998</v>
      </c>
      <c r="AB46" s="191">
        <v>47.228000000000002</v>
      </c>
      <c r="AC46" s="191">
        <v>24.73</v>
      </c>
      <c r="AD46" s="191">
        <v>15.795</v>
      </c>
      <c r="AE46" s="192">
        <v>19.946000000000002</v>
      </c>
      <c r="AF46" s="191">
        <v>83.352999999999994</v>
      </c>
      <c r="AG46" s="191">
        <v>44.771999999999998</v>
      </c>
      <c r="AH46" s="191">
        <v>50.750999999999998</v>
      </c>
    </row>
    <row r="47" spans="1:34" ht="15" x14ac:dyDescent="0.25">
      <c r="A47" s="145">
        <v>45962</v>
      </c>
      <c r="B47" s="281">
        <v>28.46</v>
      </c>
      <c r="C47" s="271">
        <v>31.53</v>
      </c>
      <c r="D47" s="276">
        <v>30.35</v>
      </c>
      <c r="E47" s="191">
        <v>46.277000000000001</v>
      </c>
      <c r="F47" s="191">
        <v>32.005000000000003</v>
      </c>
      <c r="G47" s="191">
        <v>40.177</v>
      </c>
      <c r="H47" s="191">
        <v>47.558</v>
      </c>
      <c r="I47" s="191">
        <v>68.576999999999998</v>
      </c>
      <c r="J47" s="191">
        <v>23.533999999999999</v>
      </c>
      <c r="K47" s="191">
        <v>28.27</v>
      </c>
      <c r="L47" s="191">
        <v>20.98</v>
      </c>
      <c r="M47" s="191">
        <v>29.632000000000001</v>
      </c>
      <c r="N47" s="191">
        <v>26.114999999999998</v>
      </c>
      <c r="O47" s="191">
        <v>47.311999999999998</v>
      </c>
      <c r="P47" s="191">
        <v>45.83</v>
      </c>
      <c r="Q47" s="191">
        <v>52.183</v>
      </c>
      <c r="R47" s="191">
        <v>27.113</v>
      </c>
      <c r="S47" s="191">
        <v>38.121000000000002</v>
      </c>
      <c r="T47" s="191">
        <v>29.359000000000002</v>
      </c>
      <c r="U47" s="191">
        <v>31.780999999999999</v>
      </c>
      <c r="V47" s="191">
        <v>36.042999999999999</v>
      </c>
      <c r="W47" s="191">
        <v>17.027999999999999</v>
      </c>
      <c r="X47" s="191">
        <v>32.701999999999998</v>
      </c>
      <c r="Y47" s="191">
        <v>31.052</v>
      </c>
      <c r="Z47" s="191">
        <v>29.908999999999999</v>
      </c>
      <c r="AA47" s="191">
        <v>23.239000000000001</v>
      </c>
      <c r="AB47" s="191">
        <v>30.62</v>
      </c>
      <c r="AC47" s="191">
        <v>20.073</v>
      </c>
      <c r="AD47" s="191">
        <v>23.866</v>
      </c>
      <c r="AE47" s="192">
        <v>22.635999999999999</v>
      </c>
      <c r="AF47" s="191">
        <v>42.018000000000001</v>
      </c>
      <c r="AG47" s="191">
        <v>41.121000000000002</v>
      </c>
      <c r="AH47" s="191">
        <v>28.024999999999999</v>
      </c>
    </row>
    <row r="48" spans="1:34" ht="15" x14ac:dyDescent="0.25">
      <c r="A48" s="145">
        <v>45992</v>
      </c>
      <c r="B48" s="281">
        <v>23.65</v>
      </c>
      <c r="C48" s="271">
        <v>23.65</v>
      </c>
      <c r="D48" s="276">
        <v>23.65</v>
      </c>
      <c r="E48" s="191">
        <v>31.425000000000001</v>
      </c>
      <c r="F48" s="191">
        <v>27.969000000000001</v>
      </c>
      <c r="G48" s="191">
        <v>31.890999999999998</v>
      </c>
      <c r="H48" s="191">
        <v>34.012</v>
      </c>
      <c r="I48" s="191">
        <v>40.22</v>
      </c>
      <c r="J48" s="191">
        <v>20.972000000000001</v>
      </c>
      <c r="K48" s="191">
        <v>21.478999999999999</v>
      </c>
      <c r="L48" s="191">
        <v>20.312999999999999</v>
      </c>
      <c r="M48" s="191">
        <v>19.138999999999999</v>
      </c>
      <c r="N48" s="191">
        <v>24.167000000000002</v>
      </c>
      <c r="O48" s="191">
        <v>33.168999999999997</v>
      </c>
      <c r="P48" s="191">
        <v>30.303999999999998</v>
      </c>
      <c r="Q48" s="191">
        <v>30.798999999999999</v>
      </c>
      <c r="R48" s="191">
        <v>45.043999999999997</v>
      </c>
      <c r="S48" s="191">
        <v>29.742000000000001</v>
      </c>
      <c r="T48" s="191">
        <v>21.997</v>
      </c>
      <c r="U48" s="191">
        <v>28.123000000000001</v>
      </c>
      <c r="V48" s="191">
        <v>25.376999999999999</v>
      </c>
      <c r="W48" s="191">
        <v>16.571999999999999</v>
      </c>
      <c r="X48" s="191">
        <v>25.158000000000001</v>
      </c>
      <c r="Y48" s="191">
        <v>23.315999999999999</v>
      </c>
      <c r="Z48" s="191">
        <v>22.541</v>
      </c>
      <c r="AA48" s="191">
        <v>26.312000000000001</v>
      </c>
      <c r="AB48" s="191">
        <v>27.489000000000001</v>
      </c>
      <c r="AC48" s="191">
        <v>16.186</v>
      </c>
      <c r="AD48" s="191">
        <v>26.541</v>
      </c>
      <c r="AE48" s="192">
        <v>22.902000000000001</v>
      </c>
      <c r="AF48" s="191">
        <v>22.539000000000001</v>
      </c>
      <c r="AG48" s="191">
        <v>31.89</v>
      </c>
      <c r="AH48" s="191">
        <v>24.812999999999999</v>
      </c>
    </row>
    <row r="49" spans="1:1005" ht="15" x14ac:dyDescent="0.25">
      <c r="A49" s="145">
        <v>46023</v>
      </c>
      <c r="B49" s="281">
        <v>21.52</v>
      </c>
      <c r="C49" s="271">
        <v>21.52</v>
      </c>
      <c r="D49" s="276">
        <v>21.52</v>
      </c>
      <c r="E49" s="191">
        <v>26.696999999999999</v>
      </c>
      <c r="F49" s="191">
        <v>25.280999999999999</v>
      </c>
      <c r="G49" s="191">
        <v>25.268999999999998</v>
      </c>
      <c r="H49" s="191">
        <v>31.146999999999998</v>
      </c>
      <c r="I49" s="191">
        <v>29.774000000000001</v>
      </c>
      <c r="J49" s="191">
        <v>23.393000000000001</v>
      </c>
      <c r="K49" s="191">
        <v>20.757000000000001</v>
      </c>
      <c r="L49" s="191">
        <v>19.385000000000002</v>
      </c>
      <c r="M49" s="191">
        <v>19.193999999999999</v>
      </c>
      <c r="N49" s="191">
        <v>20.027000000000001</v>
      </c>
      <c r="O49" s="191">
        <v>41.75</v>
      </c>
      <c r="P49" s="191">
        <v>26.471</v>
      </c>
      <c r="Q49" s="191">
        <v>26.312000000000001</v>
      </c>
      <c r="R49" s="191">
        <v>27.416</v>
      </c>
      <c r="S49" s="191">
        <v>27.035</v>
      </c>
      <c r="T49" s="191">
        <v>19.547999999999998</v>
      </c>
      <c r="U49" s="191">
        <v>23.797999999999998</v>
      </c>
      <c r="V49" s="191">
        <v>27.131</v>
      </c>
      <c r="W49" s="191">
        <v>19.23</v>
      </c>
      <c r="X49" s="191">
        <v>22.15</v>
      </c>
      <c r="Y49" s="191">
        <v>23.411999999999999</v>
      </c>
      <c r="Z49" s="191">
        <v>18.335999999999999</v>
      </c>
      <c r="AA49" s="191">
        <v>30.187999999999999</v>
      </c>
      <c r="AB49" s="191">
        <v>23.544</v>
      </c>
      <c r="AC49" s="191">
        <v>15.287000000000001</v>
      </c>
      <c r="AD49" s="191">
        <v>25.013000000000002</v>
      </c>
      <c r="AE49" s="192">
        <v>20.913</v>
      </c>
      <c r="AF49" s="191">
        <v>18.256</v>
      </c>
      <c r="AG49" s="191">
        <v>27.038</v>
      </c>
      <c r="AH49" s="191">
        <v>21.972999999999999</v>
      </c>
    </row>
    <row r="50" spans="1:1005" ht="15" x14ac:dyDescent="0.25">
      <c r="A50" s="145">
        <v>46054</v>
      </c>
      <c r="B50" s="281">
        <v>28.85</v>
      </c>
      <c r="C50" s="271">
        <v>28.85</v>
      </c>
      <c r="D50" s="276">
        <v>28.85</v>
      </c>
      <c r="E50" s="191">
        <v>48.62</v>
      </c>
      <c r="F50" s="191">
        <v>36.384999999999998</v>
      </c>
      <c r="G50" s="191">
        <v>26.097000000000001</v>
      </c>
      <c r="H50" s="191">
        <v>28.254000000000001</v>
      </c>
      <c r="I50" s="191">
        <v>31.507000000000001</v>
      </c>
      <c r="J50" s="191">
        <v>25.998999999999999</v>
      </c>
      <c r="K50" s="191">
        <v>23.43</v>
      </c>
      <c r="L50" s="191">
        <v>18.465</v>
      </c>
      <c r="M50" s="191">
        <v>24.431000000000001</v>
      </c>
      <c r="N50" s="191">
        <v>23.248999999999999</v>
      </c>
      <c r="O50" s="191">
        <v>51.209000000000003</v>
      </c>
      <c r="P50" s="191">
        <v>22.971</v>
      </c>
      <c r="Q50" s="191">
        <v>38.539000000000001</v>
      </c>
      <c r="R50" s="191">
        <v>22.908000000000001</v>
      </c>
      <c r="S50" s="191">
        <v>34.930999999999997</v>
      </c>
      <c r="T50" s="191">
        <v>19.635000000000002</v>
      </c>
      <c r="U50" s="191">
        <v>25.463999999999999</v>
      </c>
      <c r="V50" s="191">
        <v>25.544</v>
      </c>
      <c r="W50" s="191">
        <v>22.006</v>
      </c>
      <c r="X50" s="191">
        <v>27.792000000000002</v>
      </c>
      <c r="Y50" s="191">
        <v>35.384</v>
      </c>
      <c r="Z50" s="191">
        <v>35.127000000000002</v>
      </c>
      <c r="AA50" s="191">
        <v>70.930999999999997</v>
      </c>
      <c r="AB50" s="191">
        <v>23.321999999999999</v>
      </c>
      <c r="AC50" s="191">
        <v>18.82</v>
      </c>
      <c r="AD50" s="191">
        <v>25.690999999999999</v>
      </c>
      <c r="AE50" s="192">
        <v>18.04</v>
      </c>
      <c r="AF50" s="191">
        <v>18.021000000000001</v>
      </c>
      <c r="AG50" s="191">
        <v>26.98</v>
      </c>
      <c r="AH50" s="191">
        <v>23.940999999999999</v>
      </c>
    </row>
    <row r="51" spans="1:1005" ht="15" x14ac:dyDescent="0.25">
      <c r="A51" s="145">
        <v>46082</v>
      </c>
      <c r="B51" s="281">
        <v>92.46</v>
      </c>
      <c r="C51" s="271">
        <v>92.46</v>
      </c>
      <c r="D51" s="276">
        <v>92.46</v>
      </c>
      <c r="E51" s="191">
        <v>188.625</v>
      </c>
      <c r="F51" s="191">
        <v>45.896000000000001</v>
      </c>
      <c r="G51" s="191">
        <v>142.315</v>
      </c>
      <c r="H51" s="191">
        <v>74.537000000000006</v>
      </c>
      <c r="I51" s="191">
        <v>54.113</v>
      </c>
      <c r="J51" s="191">
        <v>48.460999999999999</v>
      </c>
      <c r="K51" s="191">
        <v>70.55</v>
      </c>
      <c r="L51" s="191">
        <v>28.295999999999999</v>
      </c>
      <c r="M51" s="191">
        <v>48.625</v>
      </c>
      <c r="N51" s="191">
        <v>97.718000000000004</v>
      </c>
      <c r="O51" s="191">
        <v>112.94799999999999</v>
      </c>
      <c r="P51" s="191">
        <v>44.531999999999996</v>
      </c>
      <c r="Q51" s="191">
        <v>130.09100000000001</v>
      </c>
      <c r="R51" s="191">
        <v>86.191000000000003</v>
      </c>
      <c r="S51" s="191">
        <v>74.974999999999994</v>
      </c>
      <c r="T51" s="191">
        <v>51.225999999999999</v>
      </c>
      <c r="U51" s="191">
        <v>58.192999999999998</v>
      </c>
      <c r="V51" s="191">
        <v>65.331999999999994</v>
      </c>
      <c r="W51" s="191">
        <v>42.41</v>
      </c>
      <c r="X51" s="191">
        <v>54.603000000000002</v>
      </c>
      <c r="Y51" s="191">
        <v>68.968000000000004</v>
      </c>
      <c r="Z51" s="191">
        <v>55.564</v>
      </c>
      <c r="AA51" s="191">
        <v>176.88900000000001</v>
      </c>
      <c r="AB51" s="191">
        <v>35.625999999999998</v>
      </c>
      <c r="AC51" s="191">
        <v>100.19199999999999</v>
      </c>
      <c r="AD51" s="191">
        <v>50.078000000000003</v>
      </c>
      <c r="AE51" s="192">
        <v>32.472999999999999</v>
      </c>
      <c r="AF51" s="191">
        <v>57.658000000000001</v>
      </c>
      <c r="AG51" s="191">
        <v>60.055</v>
      </c>
      <c r="AH51" s="191">
        <v>59.726999999999997</v>
      </c>
    </row>
    <row r="52" spans="1:1005" ht="15" x14ac:dyDescent="0.25">
      <c r="A52" s="145">
        <v>46113</v>
      </c>
      <c r="B52" s="281">
        <v>147.16999999999999</v>
      </c>
      <c r="C52" s="271">
        <v>147.16999999999999</v>
      </c>
      <c r="D52" s="276">
        <v>147.16999999999999</v>
      </c>
      <c r="E52" s="191">
        <v>207.93600000000001</v>
      </c>
      <c r="F52" s="191">
        <v>88.203000000000003</v>
      </c>
      <c r="G52" s="191">
        <v>224.98</v>
      </c>
      <c r="H52" s="191">
        <v>144.715</v>
      </c>
      <c r="I52" s="191">
        <v>110.70399999999999</v>
      </c>
      <c r="J52" s="191">
        <v>120.419</v>
      </c>
      <c r="K52" s="191">
        <v>201.48599999999999</v>
      </c>
      <c r="L52" s="191">
        <v>60.218000000000004</v>
      </c>
      <c r="M52" s="191">
        <v>66.703999999999994</v>
      </c>
      <c r="N52" s="191">
        <v>203.13</v>
      </c>
      <c r="O52" s="191">
        <v>310.69400000000002</v>
      </c>
      <c r="P52" s="191">
        <v>138.46299999999999</v>
      </c>
      <c r="Q52" s="191">
        <v>146.14099999999999</v>
      </c>
      <c r="R52" s="191">
        <v>274.89400000000001</v>
      </c>
      <c r="S52" s="191">
        <v>123.411</v>
      </c>
      <c r="T52" s="191">
        <v>160.76400000000001</v>
      </c>
      <c r="U52" s="191">
        <v>111.551</v>
      </c>
      <c r="V52" s="191">
        <v>158.31</v>
      </c>
      <c r="W52" s="191">
        <v>52.819000000000003</v>
      </c>
      <c r="X52" s="191">
        <v>93.21</v>
      </c>
      <c r="Y52" s="191">
        <v>65.88</v>
      </c>
      <c r="Z52" s="191">
        <v>95.334999999999994</v>
      </c>
      <c r="AA52" s="191">
        <v>195.29300000000001</v>
      </c>
      <c r="AB52" s="191">
        <v>66.126999999999995</v>
      </c>
      <c r="AC52" s="191">
        <v>191.38900000000001</v>
      </c>
      <c r="AD52" s="191">
        <v>68.965999999999994</v>
      </c>
      <c r="AE52" s="192">
        <v>72.546999999999997</v>
      </c>
      <c r="AF52" s="191">
        <v>102.438</v>
      </c>
      <c r="AG52" s="191">
        <v>129.72300000000001</v>
      </c>
      <c r="AH52" s="191">
        <v>119.75</v>
      </c>
    </row>
    <row r="53" spans="1:1005" ht="15" x14ac:dyDescent="0.25">
      <c r="A53" s="145">
        <v>46143</v>
      </c>
      <c r="B53" s="281">
        <v>251.55</v>
      </c>
      <c r="C53" s="271">
        <v>251.55</v>
      </c>
      <c r="D53" s="276">
        <v>251.55</v>
      </c>
      <c r="E53" s="191">
        <v>341.66699999999997</v>
      </c>
      <c r="F53" s="191">
        <v>210.02600000000001</v>
      </c>
      <c r="G53" s="191">
        <v>391.48399999999998</v>
      </c>
      <c r="H53" s="191">
        <v>260.36</v>
      </c>
      <c r="I53" s="191">
        <v>292.66699999999997</v>
      </c>
      <c r="J53" s="191">
        <v>188.66900000000001</v>
      </c>
      <c r="K53" s="191">
        <v>436.49799999999999</v>
      </c>
      <c r="L53" s="191">
        <v>63.613</v>
      </c>
      <c r="M53" s="191">
        <v>183.94900000000001</v>
      </c>
      <c r="N53" s="191">
        <v>295.58600000000001</v>
      </c>
      <c r="O53" s="191">
        <v>537.154</v>
      </c>
      <c r="P53" s="191">
        <v>233.41399999999999</v>
      </c>
      <c r="Q53" s="191">
        <v>286.34100000000001</v>
      </c>
      <c r="R53" s="191">
        <v>374.62099999999998</v>
      </c>
      <c r="S53" s="191">
        <v>384.40300000000002</v>
      </c>
      <c r="T53" s="191">
        <v>217.73699999999999</v>
      </c>
      <c r="U53" s="191">
        <v>190.84200000000001</v>
      </c>
      <c r="V53" s="191">
        <v>209.577</v>
      </c>
      <c r="W53" s="191">
        <v>140.28</v>
      </c>
      <c r="X53" s="191">
        <v>193.57</v>
      </c>
      <c r="Y53" s="191">
        <v>174.13399999999999</v>
      </c>
      <c r="Z53" s="191">
        <v>198.30500000000001</v>
      </c>
      <c r="AA53" s="191">
        <v>237.80799999999999</v>
      </c>
      <c r="AB53" s="191">
        <v>135.69999999999999</v>
      </c>
      <c r="AC53" s="191">
        <v>336.67200000000003</v>
      </c>
      <c r="AD53" s="191">
        <v>179.46299999999999</v>
      </c>
      <c r="AE53" s="192">
        <v>154.61500000000001</v>
      </c>
      <c r="AF53" s="191">
        <v>288.50700000000001</v>
      </c>
      <c r="AG53" s="191">
        <v>256.01400000000001</v>
      </c>
      <c r="AH53" s="191">
        <v>368.06599999999997</v>
      </c>
    </row>
    <row r="54" spans="1:1005" ht="15" x14ac:dyDescent="0.25">
      <c r="A54" s="145">
        <v>46174</v>
      </c>
      <c r="B54" s="281">
        <v>187.12</v>
      </c>
      <c r="C54" s="271">
        <v>187.12</v>
      </c>
      <c r="D54" s="276">
        <v>187.12</v>
      </c>
      <c r="E54" s="191">
        <v>433.34300000000002</v>
      </c>
      <c r="F54" s="191">
        <v>70.718000000000004</v>
      </c>
      <c r="G54" s="191">
        <v>374.19099999999997</v>
      </c>
      <c r="H54" s="191">
        <v>174.19800000000001</v>
      </c>
      <c r="I54" s="191">
        <v>308.31400000000002</v>
      </c>
      <c r="J54" s="191">
        <v>51.911000000000001</v>
      </c>
      <c r="K54" s="191">
        <v>199.63800000000001</v>
      </c>
      <c r="L54" s="191">
        <v>16.266999999999999</v>
      </c>
      <c r="M54" s="191">
        <v>114.361</v>
      </c>
      <c r="N54" s="191">
        <v>134.74</v>
      </c>
      <c r="O54" s="191">
        <v>363.37700000000001</v>
      </c>
      <c r="P54" s="191">
        <v>78.629000000000005</v>
      </c>
      <c r="Q54" s="191">
        <v>166.99700000000001</v>
      </c>
      <c r="R54" s="191">
        <v>340.887</v>
      </c>
      <c r="S54" s="191">
        <v>163.72200000000001</v>
      </c>
      <c r="T54" s="191">
        <v>223.68700000000001</v>
      </c>
      <c r="U54" s="191">
        <v>246.97</v>
      </c>
      <c r="V54" s="191">
        <v>66.709000000000003</v>
      </c>
      <c r="W54" s="191">
        <v>81.977000000000004</v>
      </c>
      <c r="X54" s="191">
        <v>176.45699999999999</v>
      </c>
      <c r="Y54" s="191">
        <v>229.24700000000001</v>
      </c>
      <c r="Z54" s="191">
        <v>223.52600000000001</v>
      </c>
      <c r="AA54" s="191">
        <v>223.821</v>
      </c>
      <c r="AB54" s="191">
        <v>27.978999999999999</v>
      </c>
      <c r="AC54" s="191">
        <v>373.00099999999998</v>
      </c>
      <c r="AD54" s="191">
        <v>67.811000000000007</v>
      </c>
      <c r="AE54" s="192">
        <v>113.836</v>
      </c>
      <c r="AF54" s="191">
        <v>280.61700000000002</v>
      </c>
      <c r="AG54" s="191">
        <v>364.03300000000002</v>
      </c>
      <c r="AH54" s="191">
        <v>311</v>
      </c>
    </row>
    <row r="55" spans="1:1005" ht="15" x14ac:dyDescent="0.25">
      <c r="A55" s="145">
        <v>46204</v>
      </c>
      <c r="B55" s="281">
        <v>32.06</v>
      </c>
      <c r="C55" s="271">
        <v>32.06</v>
      </c>
      <c r="D55" s="276">
        <v>32.06</v>
      </c>
      <c r="E55" s="191">
        <v>262.03300000000002</v>
      </c>
      <c r="F55" s="191">
        <v>11.656000000000001</v>
      </c>
      <c r="G55" s="191">
        <v>91.897999999999996</v>
      </c>
      <c r="H55" s="191">
        <v>74.263000000000005</v>
      </c>
      <c r="I55" s="191">
        <v>178.65600000000001</v>
      </c>
      <c r="J55" s="191">
        <v>0</v>
      </c>
      <c r="K55" s="191">
        <v>30.305</v>
      </c>
      <c r="L55" s="191">
        <v>18.13</v>
      </c>
      <c r="M55" s="191">
        <v>0</v>
      </c>
      <c r="N55" s="191">
        <v>24.626999999999999</v>
      </c>
      <c r="O55" s="191">
        <v>101.687</v>
      </c>
      <c r="P55" s="191">
        <v>27.26</v>
      </c>
      <c r="Q55" s="191">
        <v>25.234000000000002</v>
      </c>
      <c r="R55" s="191">
        <v>88.733999999999995</v>
      </c>
      <c r="S55" s="191">
        <v>34.076999999999998</v>
      </c>
      <c r="T55" s="191">
        <v>33.134999999999998</v>
      </c>
      <c r="U55" s="191">
        <v>57.121000000000002</v>
      </c>
      <c r="V55" s="191">
        <v>7.452</v>
      </c>
      <c r="W55" s="191">
        <v>23.731000000000002</v>
      </c>
      <c r="X55" s="191">
        <v>14.961</v>
      </c>
      <c r="Y55" s="191">
        <v>34.53</v>
      </c>
      <c r="Z55" s="191">
        <v>23.26</v>
      </c>
      <c r="AA55" s="191">
        <v>34.621000000000002</v>
      </c>
      <c r="AB55" s="191">
        <v>20.614999999999998</v>
      </c>
      <c r="AC55" s="191">
        <v>138.30600000000001</v>
      </c>
      <c r="AD55" s="191">
        <v>1.611</v>
      </c>
      <c r="AE55" s="192">
        <v>40.802999999999997</v>
      </c>
      <c r="AF55" s="191">
        <v>112.97</v>
      </c>
      <c r="AG55" s="191">
        <v>163.249</v>
      </c>
      <c r="AH55" s="191">
        <v>97.055000000000007</v>
      </c>
    </row>
    <row r="56" spans="1:1005" ht="15" x14ac:dyDescent="0.25">
      <c r="A56" s="145">
        <v>46235</v>
      </c>
      <c r="B56" s="281">
        <v>23.31</v>
      </c>
      <c r="C56" s="271">
        <v>23.31</v>
      </c>
      <c r="D56" s="276">
        <v>23.31</v>
      </c>
      <c r="E56" s="191">
        <v>77.721999999999994</v>
      </c>
      <c r="F56" s="191">
        <v>0</v>
      </c>
      <c r="G56" s="191">
        <v>71.424000000000007</v>
      </c>
      <c r="H56" s="191">
        <v>24.643000000000001</v>
      </c>
      <c r="I56" s="191">
        <v>126.46299999999999</v>
      </c>
      <c r="J56" s="191">
        <v>0</v>
      </c>
      <c r="K56" s="191">
        <v>41.372999999999998</v>
      </c>
      <c r="L56" s="191">
        <v>17.984000000000002</v>
      </c>
      <c r="M56" s="191">
        <v>9.9570000000000007</v>
      </c>
      <c r="N56" s="191">
        <v>0</v>
      </c>
      <c r="O56" s="191">
        <v>35.021000000000001</v>
      </c>
      <c r="P56" s="191">
        <v>37.359000000000002</v>
      </c>
      <c r="Q56" s="191">
        <v>43.802</v>
      </c>
      <c r="R56" s="191">
        <v>36.860999999999997</v>
      </c>
      <c r="S56" s="191">
        <v>0</v>
      </c>
      <c r="T56" s="191">
        <v>31.748000000000001</v>
      </c>
      <c r="U56" s="191">
        <v>12.166</v>
      </c>
      <c r="V56" s="191">
        <v>0</v>
      </c>
      <c r="W56" s="191">
        <v>39.643000000000001</v>
      </c>
      <c r="X56" s="191">
        <v>9.6709999999999994</v>
      </c>
      <c r="Y56" s="191">
        <v>5.1100000000000003</v>
      </c>
      <c r="Z56" s="191">
        <v>27.559000000000001</v>
      </c>
      <c r="AA56" s="191">
        <v>23.181999999999999</v>
      </c>
      <c r="AB56" s="191">
        <v>18.193999999999999</v>
      </c>
      <c r="AC56" s="191">
        <v>36.945999999999998</v>
      </c>
      <c r="AD56" s="191">
        <v>5.0750000000000002</v>
      </c>
      <c r="AE56" s="192">
        <v>23.98</v>
      </c>
      <c r="AF56" s="191">
        <v>69.656000000000006</v>
      </c>
      <c r="AG56" s="191">
        <v>54.908000000000001</v>
      </c>
      <c r="AH56" s="191">
        <v>61.918999999999997</v>
      </c>
    </row>
    <row r="57" spans="1:1005" ht="15" x14ac:dyDescent="0.25">
      <c r="A57" s="145">
        <v>46266</v>
      </c>
      <c r="B57" s="281">
        <v>30.92</v>
      </c>
      <c r="C57" s="271">
        <v>30.92</v>
      </c>
      <c r="D57" s="276">
        <v>30.92</v>
      </c>
      <c r="E57" s="191">
        <v>39.892000000000003</v>
      </c>
      <c r="F57" s="191">
        <v>22.844000000000001</v>
      </c>
      <c r="G57" s="191">
        <v>86.018000000000001</v>
      </c>
      <c r="H57" s="191">
        <v>13.646000000000001</v>
      </c>
      <c r="I57" s="191">
        <v>79.781999999999996</v>
      </c>
      <c r="J57" s="191">
        <v>17.440000000000001</v>
      </c>
      <c r="K57" s="191">
        <v>8.6270000000000007</v>
      </c>
      <c r="L57" s="191">
        <v>27.568999999999999</v>
      </c>
      <c r="M57" s="191">
        <v>51.98</v>
      </c>
      <c r="N57" s="191">
        <v>56.234999999999999</v>
      </c>
      <c r="O57" s="191">
        <v>21.411999999999999</v>
      </c>
      <c r="P57" s="191">
        <v>42.558</v>
      </c>
      <c r="Q57" s="191">
        <v>33.514000000000003</v>
      </c>
      <c r="R57" s="191">
        <v>37.023000000000003</v>
      </c>
      <c r="S57" s="191">
        <v>10.984999999999999</v>
      </c>
      <c r="T57" s="191">
        <v>45.48</v>
      </c>
      <c r="U57" s="191">
        <v>15.513999999999999</v>
      </c>
      <c r="V57" s="191">
        <v>16.161000000000001</v>
      </c>
      <c r="W57" s="191">
        <v>99.207999999999998</v>
      </c>
      <c r="X57" s="191">
        <v>16.265999999999998</v>
      </c>
      <c r="Y57" s="191">
        <v>8.5050000000000008</v>
      </c>
      <c r="Z57" s="191">
        <v>11.03</v>
      </c>
      <c r="AA57" s="191">
        <v>15.864000000000001</v>
      </c>
      <c r="AB57" s="191">
        <v>17.143999999999998</v>
      </c>
      <c r="AC57" s="191">
        <v>9.2080000000000002</v>
      </c>
      <c r="AD57" s="191">
        <v>21.786000000000001</v>
      </c>
      <c r="AE57" s="192">
        <v>28.018999999999998</v>
      </c>
      <c r="AF57" s="191">
        <v>95.491</v>
      </c>
      <c r="AG57" s="191">
        <v>15.454000000000001</v>
      </c>
      <c r="AH57" s="191">
        <v>43.003999999999998</v>
      </c>
    </row>
    <row r="58" spans="1:1005" ht="15" x14ac:dyDescent="0.25">
      <c r="A58" s="145">
        <v>46296</v>
      </c>
      <c r="B58" s="281">
        <v>25.06</v>
      </c>
      <c r="C58" s="271">
        <v>47.77</v>
      </c>
      <c r="D58" s="276">
        <v>34.979999999999997</v>
      </c>
      <c r="E58" s="191">
        <v>37.997999999999998</v>
      </c>
      <c r="F58" s="191">
        <v>35.682000000000002</v>
      </c>
      <c r="G58" s="191">
        <v>102.813</v>
      </c>
      <c r="H58" s="191">
        <v>48.46</v>
      </c>
      <c r="I58" s="191">
        <v>28.766999999999999</v>
      </c>
      <c r="J58" s="191">
        <v>35.332999999999998</v>
      </c>
      <c r="K58" s="191">
        <v>13.87</v>
      </c>
      <c r="L58" s="191">
        <v>30.25</v>
      </c>
      <c r="M58" s="191">
        <v>23.155000000000001</v>
      </c>
      <c r="N58" s="191">
        <v>68.036000000000001</v>
      </c>
      <c r="O58" s="191">
        <v>81.328000000000003</v>
      </c>
      <c r="P58" s="191">
        <v>131.19300000000001</v>
      </c>
      <c r="Q58" s="191">
        <v>52.295000000000002</v>
      </c>
      <c r="R58" s="191">
        <v>31.661000000000001</v>
      </c>
      <c r="S58" s="191">
        <v>25.895</v>
      </c>
      <c r="T58" s="191">
        <v>35.960999999999999</v>
      </c>
      <c r="U58" s="191">
        <v>65.805000000000007</v>
      </c>
      <c r="V58" s="191">
        <v>16.260000000000002</v>
      </c>
      <c r="W58" s="191">
        <v>55.573999999999998</v>
      </c>
      <c r="X58" s="191">
        <v>55.712000000000003</v>
      </c>
      <c r="Y58" s="191">
        <v>25.129000000000001</v>
      </c>
      <c r="Z58" s="191">
        <v>20.556000000000001</v>
      </c>
      <c r="AA58" s="191">
        <v>47.258000000000003</v>
      </c>
      <c r="AB58" s="191">
        <v>24.734999999999999</v>
      </c>
      <c r="AC58" s="191">
        <v>15.795999999999999</v>
      </c>
      <c r="AD58" s="191">
        <v>20.292999999999999</v>
      </c>
      <c r="AE58" s="192">
        <v>83.293000000000006</v>
      </c>
      <c r="AF58" s="191">
        <v>45.246000000000002</v>
      </c>
      <c r="AG58" s="191">
        <v>54.526000000000003</v>
      </c>
      <c r="AH58" s="191">
        <v>64.462999999999994</v>
      </c>
    </row>
    <row r="59" spans="1:1005" ht="15" x14ac:dyDescent="0.25">
      <c r="A59" s="145">
        <v>46327</v>
      </c>
      <c r="B59" s="281">
        <v>28.46</v>
      </c>
      <c r="C59" s="271">
        <v>31.53</v>
      </c>
      <c r="D59" s="276">
        <v>30.35</v>
      </c>
      <c r="E59" s="191">
        <v>32.484000000000002</v>
      </c>
      <c r="F59" s="191">
        <v>40.512999999999998</v>
      </c>
      <c r="G59" s="191">
        <v>47.59</v>
      </c>
      <c r="H59" s="191">
        <v>69.058999999999997</v>
      </c>
      <c r="I59" s="191">
        <v>23.774000000000001</v>
      </c>
      <c r="J59" s="191">
        <v>28.536999999999999</v>
      </c>
      <c r="K59" s="191">
        <v>21.082999999999998</v>
      </c>
      <c r="L59" s="191">
        <v>29.68</v>
      </c>
      <c r="M59" s="191">
        <v>26.26</v>
      </c>
      <c r="N59" s="191">
        <v>47.523000000000003</v>
      </c>
      <c r="O59" s="191">
        <v>45.8</v>
      </c>
      <c r="P59" s="191">
        <v>52.206000000000003</v>
      </c>
      <c r="Q59" s="191">
        <v>27.387</v>
      </c>
      <c r="R59" s="191">
        <v>38.341000000000001</v>
      </c>
      <c r="S59" s="191">
        <v>29.346</v>
      </c>
      <c r="T59" s="191">
        <v>31.850999999999999</v>
      </c>
      <c r="U59" s="191">
        <v>37.328000000000003</v>
      </c>
      <c r="V59" s="191">
        <v>17.100999999999999</v>
      </c>
      <c r="W59" s="191">
        <v>32.960999999999999</v>
      </c>
      <c r="X59" s="191">
        <v>31.099</v>
      </c>
      <c r="Y59" s="191">
        <v>30.663</v>
      </c>
      <c r="Z59" s="191">
        <v>23.245999999999999</v>
      </c>
      <c r="AA59" s="191">
        <v>30.640999999999998</v>
      </c>
      <c r="AB59" s="191">
        <v>20.074999999999999</v>
      </c>
      <c r="AC59" s="191">
        <v>23.945</v>
      </c>
      <c r="AD59" s="191">
        <v>22.966000000000001</v>
      </c>
      <c r="AE59" s="192">
        <v>41.970999999999997</v>
      </c>
      <c r="AF59" s="191">
        <v>41.622</v>
      </c>
      <c r="AG59" s="191">
        <v>28.567</v>
      </c>
      <c r="AH59" s="191">
        <v>42.274000000000001</v>
      </c>
    </row>
    <row r="60" spans="1:1005" ht="15" x14ac:dyDescent="0.25">
      <c r="A60" s="145">
        <v>46357</v>
      </c>
      <c r="B60" s="281">
        <v>23.65</v>
      </c>
      <c r="C60" s="271">
        <v>23.65</v>
      </c>
      <c r="D60" s="276">
        <v>23.65</v>
      </c>
      <c r="E60" s="191">
        <v>28.32</v>
      </c>
      <c r="F60" s="191">
        <v>32.22</v>
      </c>
      <c r="G60" s="191">
        <v>34.052</v>
      </c>
      <c r="H60" s="191">
        <v>40.481999999999999</v>
      </c>
      <c r="I60" s="191">
        <v>21.044</v>
      </c>
      <c r="J60" s="191">
        <v>21.722999999999999</v>
      </c>
      <c r="K60" s="191">
        <v>20.417000000000002</v>
      </c>
      <c r="L60" s="191">
        <v>19.18</v>
      </c>
      <c r="M60" s="191">
        <v>24.419</v>
      </c>
      <c r="N60" s="191">
        <v>33.390999999999998</v>
      </c>
      <c r="O60" s="191">
        <v>30.274000000000001</v>
      </c>
      <c r="P60" s="191">
        <v>30.818000000000001</v>
      </c>
      <c r="Q60" s="191">
        <v>45.54</v>
      </c>
      <c r="R60" s="191">
        <v>29.97</v>
      </c>
      <c r="S60" s="191">
        <v>21.983000000000001</v>
      </c>
      <c r="T60" s="191">
        <v>28.2</v>
      </c>
      <c r="U60" s="191">
        <v>26.253</v>
      </c>
      <c r="V60" s="191">
        <v>16.643000000000001</v>
      </c>
      <c r="W60" s="191">
        <v>25.437000000000001</v>
      </c>
      <c r="X60" s="191">
        <v>23.361999999999998</v>
      </c>
      <c r="Y60" s="191">
        <v>22.992999999999999</v>
      </c>
      <c r="Z60" s="191">
        <v>26.329000000000001</v>
      </c>
      <c r="AA60" s="191">
        <v>27.510999999999999</v>
      </c>
      <c r="AB60" s="191">
        <v>16.190000000000001</v>
      </c>
      <c r="AC60" s="191">
        <v>26.616</v>
      </c>
      <c r="AD60" s="191">
        <v>23.244</v>
      </c>
      <c r="AE60" s="192">
        <v>22.49</v>
      </c>
      <c r="AF60" s="191">
        <v>32.381</v>
      </c>
      <c r="AG60" s="191">
        <v>25.001000000000001</v>
      </c>
      <c r="AH60" s="191">
        <v>36.781999999999996</v>
      </c>
    </row>
    <row r="61" spans="1:1005" ht="15" x14ac:dyDescent="0.25">
      <c r="A61" s="145">
        <v>46388</v>
      </c>
      <c r="B61" s="281">
        <v>21.52</v>
      </c>
      <c r="C61" s="271">
        <v>21.52</v>
      </c>
      <c r="D61" s="276">
        <v>21.52</v>
      </c>
      <c r="E61" s="191">
        <v>25.428999999999998</v>
      </c>
      <c r="F61" s="191">
        <v>25.564</v>
      </c>
      <c r="G61" s="191">
        <v>31.192</v>
      </c>
      <c r="H61" s="191">
        <v>30.009</v>
      </c>
      <c r="I61" s="191">
        <v>23.343</v>
      </c>
      <c r="J61" s="191">
        <v>21.004000000000001</v>
      </c>
      <c r="K61" s="191">
        <v>19.486000000000001</v>
      </c>
      <c r="L61" s="191">
        <v>19.241</v>
      </c>
      <c r="M61" s="191">
        <v>20.225000000000001</v>
      </c>
      <c r="N61" s="191">
        <v>42.073</v>
      </c>
      <c r="O61" s="191">
        <v>26.442</v>
      </c>
      <c r="P61" s="191">
        <v>26.332000000000001</v>
      </c>
      <c r="Q61" s="191">
        <v>27.658999999999999</v>
      </c>
      <c r="R61" s="191">
        <v>27.263999999999999</v>
      </c>
      <c r="S61" s="191">
        <v>19.535</v>
      </c>
      <c r="T61" s="191">
        <v>23.88</v>
      </c>
      <c r="U61" s="191">
        <v>27.806000000000001</v>
      </c>
      <c r="V61" s="191">
        <v>19.306999999999999</v>
      </c>
      <c r="W61" s="191">
        <v>22.420999999999999</v>
      </c>
      <c r="X61" s="191">
        <v>23.466000000000001</v>
      </c>
      <c r="Y61" s="191">
        <v>18.228000000000002</v>
      </c>
      <c r="Z61" s="191">
        <v>30.192</v>
      </c>
      <c r="AA61" s="191">
        <v>23.565000000000001</v>
      </c>
      <c r="AB61" s="191">
        <v>15.29</v>
      </c>
      <c r="AC61" s="191">
        <v>25.088000000000001</v>
      </c>
      <c r="AD61" s="191">
        <v>21.231000000000002</v>
      </c>
      <c r="AE61" s="192">
        <v>18.21</v>
      </c>
      <c r="AF61" s="191">
        <v>27.477</v>
      </c>
      <c r="AG61" s="191">
        <v>22.013999999999999</v>
      </c>
      <c r="AH61" s="191">
        <v>32.58</v>
      </c>
    </row>
    <row r="62" spans="1:1005" ht="15" x14ac:dyDescent="0.25">
      <c r="A62" s="145">
        <v>46419</v>
      </c>
      <c r="B62" s="281">
        <v>28.85</v>
      </c>
      <c r="C62" s="271">
        <v>28.85</v>
      </c>
      <c r="D62" s="276">
        <v>28.85</v>
      </c>
      <c r="E62" s="191">
        <v>36.290999999999997</v>
      </c>
      <c r="F62" s="191">
        <v>26.379000000000001</v>
      </c>
      <c r="G62" s="191">
        <v>28.294</v>
      </c>
      <c r="H62" s="191">
        <v>31.760999999999999</v>
      </c>
      <c r="I62" s="191">
        <v>25.896999999999998</v>
      </c>
      <c r="J62" s="191">
        <v>23.687999999999999</v>
      </c>
      <c r="K62" s="191">
        <v>18.561</v>
      </c>
      <c r="L62" s="191">
        <v>24.49</v>
      </c>
      <c r="M62" s="191">
        <v>21.651</v>
      </c>
      <c r="N62" s="191">
        <v>51.521999999999998</v>
      </c>
      <c r="O62" s="191">
        <v>22.945</v>
      </c>
      <c r="P62" s="191">
        <v>38.578000000000003</v>
      </c>
      <c r="Q62" s="191">
        <v>22.547000000000001</v>
      </c>
      <c r="R62" s="191">
        <v>35.264000000000003</v>
      </c>
      <c r="S62" s="191">
        <v>19.622</v>
      </c>
      <c r="T62" s="191">
        <v>25.556999999999999</v>
      </c>
      <c r="U62" s="191">
        <v>26.024000000000001</v>
      </c>
      <c r="V62" s="191">
        <v>22.1</v>
      </c>
      <c r="W62" s="191">
        <v>28.09</v>
      </c>
      <c r="X62" s="191">
        <v>35.451999999999998</v>
      </c>
      <c r="Y62" s="191">
        <v>34.582999999999998</v>
      </c>
      <c r="Z62" s="191">
        <v>70.986999999999995</v>
      </c>
      <c r="AA62" s="191">
        <v>23.343</v>
      </c>
      <c r="AB62" s="191">
        <v>18.824000000000002</v>
      </c>
      <c r="AC62" s="191">
        <v>25.585999999999999</v>
      </c>
      <c r="AD62" s="191">
        <v>18.309999999999999</v>
      </c>
      <c r="AE62" s="192">
        <v>17.978000000000002</v>
      </c>
      <c r="AF62" s="191">
        <v>27.395</v>
      </c>
      <c r="AG62" s="191">
        <v>23.983000000000001</v>
      </c>
      <c r="AH62" s="191">
        <v>30.593</v>
      </c>
    </row>
    <row r="63" spans="1:1005" ht="15" x14ac:dyDescent="0.25">
      <c r="A63" s="145">
        <v>46447</v>
      </c>
      <c r="B63" s="281">
        <v>92.46</v>
      </c>
      <c r="C63" s="271">
        <v>92.46</v>
      </c>
      <c r="D63" s="276">
        <v>92.46</v>
      </c>
      <c r="E63" s="191">
        <v>46.027999999999999</v>
      </c>
      <c r="F63" s="191">
        <v>143.10900000000001</v>
      </c>
      <c r="G63" s="191">
        <v>74.597999999999999</v>
      </c>
      <c r="H63" s="191">
        <v>54.293999999999997</v>
      </c>
      <c r="I63" s="191">
        <v>47.11</v>
      </c>
      <c r="J63" s="191">
        <v>71.126999999999995</v>
      </c>
      <c r="K63" s="191">
        <v>28.413</v>
      </c>
      <c r="L63" s="191">
        <v>48.72</v>
      </c>
      <c r="M63" s="191">
        <v>98.013999999999996</v>
      </c>
      <c r="N63" s="191">
        <v>113.62</v>
      </c>
      <c r="O63" s="191">
        <v>44.491999999999997</v>
      </c>
      <c r="P63" s="191">
        <v>130.15</v>
      </c>
      <c r="Q63" s="191">
        <v>81.501999999999995</v>
      </c>
      <c r="R63" s="191">
        <v>75.554000000000002</v>
      </c>
      <c r="S63" s="191">
        <v>51.204999999999998</v>
      </c>
      <c r="T63" s="191">
        <v>58.338999999999999</v>
      </c>
      <c r="U63" s="191">
        <v>63.793999999999997</v>
      </c>
      <c r="V63" s="191">
        <v>42.551000000000002</v>
      </c>
      <c r="W63" s="191">
        <v>54.963000000000001</v>
      </c>
      <c r="X63" s="191">
        <v>69.054000000000002</v>
      </c>
      <c r="Y63" s="191">
        <v>56.353000000000002</v>
      </c>
      <c r="Z63" s="191">
        <v>176.97</v>
      </c>
      <c r="AA63" s="191">
        <v>35.654000000000003</v>
      </c>
      <c r="AB63" s="191">
        <v>100.23</v>
      </c>
      <c r="AC63" s="191">
        <v>49.783999999999999</v>
      </c>
      <c r="AD63" s="191">
        <v>32.82</v>
      </c>
      <c r="AE63" s="192">
        <v>57.552999999999997</v>
      </c>
      <c r="AF63" s="191">
        <v>60.764000000000003</v>
      </c>
      <c r="AG63" s="191">
        <v>58.683</v>
      </c>
      <c r="AH63" s="191">
        <v>145.44200000000001</v>
      </c>
    </row>
    <row r="64" spans="1:1005" ht="15" x14ac:dyDescent="0.25">
      <c r="A64" s="145">
        <v>46478</v>
      </c>
      <c r="B64" s="281">
        <v>147.16999999999999</v>
      </c>
      <c r="C64" s="271">
        <v>147.16999999999999</v>
      </c>
      <c r="D64" s="276">
        <v>147.16999999999999</v>
      </c>
      <c r="E64" s="191">
        <v>88.203000000000003</v>
      </c>
      <c r="F64" s="191">
        <v>224.98</v>
      </c>
      <c r="G64" s="191">
        <v>144.715</v>
      </c>
      <c r="H64" s="191">
        <v>110.70399999999999</v>
      </c>
      <c r="I64" s="191">
        <v>120.419</v>
      </c>
      <c r="J64" s="191">
        <v>201.48599999999999</v>
      </c>
      <c r="K64" s="191">
        <v>60.218000000000004</v>
      </c>
      <c r="L64" s="191">
        <v>66.703999999999994</v>
      </c>
      <c r="M64" s="191">
        <v>203.13</v>
      </c>
      <c r="N64" s="191">
        <v>310.69400000000002</v>
      </c>
      <c r="O64" s="191">
        <v>138.46299999999999</v>
      </c>
      <c r="P64" s="191">
        <v>146.14099999999999</v>
      </c>
      <c r="Q64" s="191">
        <v>274.89400000000001</v>
      </c>
      <c r="R64" s="191">
        <v>123.411</v>
      </c>
      <c r="S64" s="191">
        <v>160.76400000000001</v>
      </c>
      <c r="T64" s="191">
        <v>111.551</v>
      </c>
      <c r="U64" s="191">
        <v>158.31</v>
      </c>
      <c r="V64" s="191">
        <v>52.819000000000003</v>
      </c>
      <c r="W64" s="191">
        <v>93.21</v>
      </c>
      <c r="X64" s="191">
        <v>65.88</v>
      </c>
      <c r="Y64" s="191">
        <v>95.334999999999994</v>
      </c>
      <c r="Z64" s="191">
        <v>195.29300000000001</v>
      </c>
      <c r="AA64" s="191">
        <v>66.126999999999995</v>
      </c>
      <c r="AB64" s="191">
        <v>191.38900000000001</v>
      </c>
      <c r="AC64" s="191">
        <v>68.965999999999994</v>
      </c>
      <c r="AD64" s="191">
        <v>72.546999999999997</v>
      </c>
      <c r="AE64" s="192">
        <v>102.438</v>
      </c>
      <c r="AF64" s="191">
        <v>129.72300000000001</v>
      </c>
      <c r="AG64" s="191">
        <v>119.75</v>
      </c>
      <c r="AH64" s="191">
        <v>119.75</v>
      </c>
      <c r="ALQ64" s="167" t="e">
        <v>#N/A</v>
      </c>
    </row>
    <row r="65" spans="1:1005" ht="15" x14ac:dyDescent="0.25">
      <c r="A65" s="145">
        <v>46508</v>
      </c>
      <c r="B65" s="281">
        <v>251.55</v>
      </c>
      <c r="C65" s="271">
        <v>251.55</v>
      </c>
      <c r="D65" s="276">
        <v>251.55</v>
      </c>
      <c r="E65" s="191">
        <v>210.02600000000001</v>
      </c>
      <c r="F65" s="191">
        <v>391.48399999999998</v>
      </c>
      <c r="G65" s="191">
        <v>260.36</v>
      </c>
      <c r="H65" s="191">
        <v>292.66699999999997</v>
      </c>
      <c r="I65" s="191">
        <v>188.66900000000001</v>
      </c>
      <c r="J65" s="191">
        <v>436.49799999999999</v>
      </c>
      <c r="K65" s="191">
        <v>63.613</v>
      </c>
      <c r="L65" s="191">
        <v>183.94900000000001</v>
      </c>
      <c r="M65" s="191">
        <v>295.58600000000001</v>
      </c>
      <c r="N65" s="191">
        <v>537.154</v>
      </c>
      <c r="O65" s="191">
        <v>233.41399999999999</v>
      </c>
      <c r="P65" s="191">
        <v>286.34100000000001</v>
      </c>
      <c r="Q65" s="191">
        <v>374.62099999999998</v>
      </c>
      <c r="R65" s="191">
        <v>384.40300000000002</v>
      </c>
      <c r="S65" s="191">
        <v>217.73699999999999</v>
      </c>
      <c r="T65" s="191">
        <v>190.84200000000001</v>
      </c>
      <c r="U65" s="191">
        <v>209.577</v>
      </c>
      <c r="V65" s="191">
        <v>140.28</v>
      </c>
      <c r="W65" s="191">
        <v>193.57</v>
      </c>
      <c r="X65" s="191">
        <v>174.13399999999999</v>
      </c>
      <c r="Y65" s="191">
        <v>198.30500000000001</v>
      </c>
      <c r="Z65" s="191">
        <v>237.80799999999999</v>
      </c>
      <c r="AA65" s="191">
        <v>135.69999999999999</v>
      </c>
      <c r="AB65" s="191">
        <v>336.67200000000003</v>
      </c>
      <c r="AC65" s="191">
        <v>179.46299999999999</v>
      </c>
      <c r="AD65" s="191">
        <v>154.61500000000001</v>
      </c>
      <c r="AE65" s="192">
        <v>288.50700000000001</v>
      </c>
      <c r="AF65" s="191">
        <v>256.01400000000001</v>
      </c>
      <c r="AG65" s="191">
        <v>368.06599999999997</v>
      </c>
      <c r="AH65" s="191">
        <v>368.06599999999997</v>
      </c>
      <c r="ALQ65" s="167" t="e">
        <v>#N/A</v>
      </c>
    </row>
    <row r="66" spans="1:1005" ht="15" x14ac:dyDescent="0.25">
      <c r="A66" s="145">
        <v>46539</v>
      </c>
      <c r="B66" s="281">
        <v>187.12</v>
      </c>
      <c r="C66" s="271">
        <v>187.12</v>
      </c>
      <c r="D66" s="276">
        <v>187.12</v>
      </c>
      <c r="E66" s="191">
        <v>70.718000000000004</v>
      </c>
      <c r="F66" s="191">
        <v>374.19099999999997</v>
      </c>
      <c r="G66" s="191">
        <v>174.19800000000001</v>
      </c>
      <c r="H66" s="191">
        <v>308.31400000000002</v>
      </c>
      <c r="I66" s="191">
        <v>51.911000000000001</v>
      </c>
      <c r="J66" s="191">
        <v>199.63800000000001</v>
      </c>
      <c r="K66" s="191">
        <v>16.266999999999999</v>
      </c>
      <c r="L66" s="191">
        <v>114.361</v>
      </c>
      <c r="M66" s="191">
        <v>134.74</v>
      </c>
      <c r="N66" s="191">
        <v>363.37700000000001</v>
      </c>
      <c r="O66" s="191">
        <v>78.629000000000005</v>
      </c>
      <c r="P66" s="191">
        <v>166.99700000000001</v>
      </c>
      <c r="Q66" s="191">
        <v>340.887</v>
      </c>
      <c r="R66" s="191">
        <v>163.72200000000001</v>
      </c>
      <c r="S66" s="191">
        <v>223.68700000000001</v>
      </c>
      <c r="T66" s="191">
        <v>246.97</v>
      </c>
      <c r="U66" s="191">
        <v>66.709000000000003</v>
      </c>
      <c r="V66" s="191">
        <v>81.977000000000004</v>
      </c>
      <c r="W66" s="191">
        <v>176.45699999999999</v>
      </c>
      <c r="X66" s="191">
        <v>229.24700000000001</v>
      </c>
      <c r="Y66" s="191">
        <v>223.52600000000001</v>
      </c>
      <c r="Z66" s="191">
        <v>223.821</v>
      </c>
      <c r="AA66" s="191">
        <v>27.978999999999999</v>
      </c>
      <c r="AB66" s="191">
        <v>373.00099999999998</v>
      </c>
      <c r="AC66" s="191">
        <v>67.811000000000007</v>
      </c>
      <c r="AD66" s="191">
        <v>113.836</v>
      </c>
      <c r="AE66" s="192">
        <v>280.61700000000002</v>
      </c>
      <c r="AF66" s="191">
        <v>364.03300000000002</v>
      </c>
      <c r="AG66" s="191">
        <v>311</v>
      </c>
      <c r="AH66" s="191">
        <v>311</v>
      </c>
      <c r="ALQ66" s="167" t="e">
        <v>#N/A</v>
      </c>
    </row>
    <row r="67" spans="1:1005" ht="15" x14ac:dyDescent="0.25">
      <c r="A67" s="145">
        <v>46569</v>
      </c>
      <c r="B67" s="281">
        <v>32.06</v>
      </c>
      <c r="C67" s="271">
        <v>32.06</v>
      </c>
      <c r="D67" s="276">
        <v>32.06</v>
      </c>
      <c r="E67" s="191">
        <v>11.656000000000001</v>
      </c>
      <c r="F67" s="191">
        <v>91.897999999999996</v>
      </c>
      <c r="G67" s="191">
        <v>74.263000000000005</v>
      </c>
      <c r="H67" s="191">
        <v>178.65600000000001</v>
      </c>
      <c r="I67" s="191">
        <v>0</v>
      </c>
      <c r="J67" s="191">
        <v>30.305</v>
      </c>
      <c r="K67" s="191">
        <v>18.13</v>
      </c>
      <c r="L67" s="191">
        <v>0</v>
      </c>
      <c r="M67" s="191">
        <v>24.626999999999999</v>
      </c>
      <c r="N67" s="191">
        <v>101.687</v>
      </c>
      <c r="O67" s="191">
        <v>27.26</v>
      </c>
      <c r="P67" s="191">
        <v>25.234000000000002</v>
      </c>
      <c r="Q67" s="191">
        <v>88.733999999999995</v>
      </c>
      <c r="R67" s="191">
        <v>34.076999999999998</v>
      </c>
      <c r="S67" s="191">
        <v>33.134999999999998</v>
      </c>
      <c r="T67" s="191">
        <v>57.121000000000002</v>
      </c>
      <c r="U67" s="191">
        <v>7.452</v>
      </c>
      <c r="V67" s="191">
        <v>23.731000000000002</v>
      </c>
      <c r="W67" s="191">
        <v>14.961</v>
      </c>
      <c r="X67" s="191">
        <v>34.53</v>
      </c>
      <c r="Y67" s="191">
        <v>23.26</v>
      </c>
      <c r="Z67" s="191">
        <v>34.621000000000002</v>
      </c>
      <c r="AA67" s="191">
        <v>20.614999999999998</v>
      </c>
      <c r="AB67" s="191">
        <v>138.30600000000001</v>
      </c>
      <c r="AC67" s="191">
        <v>1.611</v>
      </c>
      <c r="AD67" s="191">
        <v>40.802999999999997</v>
      </c>
      <c r="AE67" s="192">
        <v>112.97</v>
      </c>
      <c r="AF67" s="191">
        <v>163.249</v>
      </c>
      <c r="AG67" s="191">
        <v>97.055000000000007</v>
      </c>
      <c r="AH67" s="191">
        <v>97.055000000000007</v>
      </c>
      <c r="ALQ67" s="167" t="e">
        <v>#N/A</v>
      </c>
    </row>
    <row r="68" spans="1:1005" ht="15" x14ac:dyDescent="0.25">
      <c r="A68" s="145">
        <v>46600</v>
      </c>
      <c r="B68" s="281">
        <v>23.31</v>
      </c>
      <c r="C68" s="271">
        <v>23.31</v>
      </c>
      <c r="D68" s="276">
        <v>23.31</v>
      </c>
      <c r="E68" s="191">
        <v>0</v>
      </c>
      <c r="F68" s="191">
        <v>71.424000000000007</v>
      </c>
      <c r="G68" s="191">
        <v>24.643000000000001</v>
      </c>
      <c r="H68" s="191">
        <v>126.46299999999999</v>
      </c>
      <c r="I68" s="191">
        <v>0</v>
      </c>
      <c r="J68" s="191">
        <v>41.372999999999998</v>
      </c>
      <c r="K68" s="191">
        <v>17.984000000000002</v>
      </c>
      <c r="L68" s="191">
        <v>9.9570000000000007</v>
      </c>
      <c r="M68" s="191">
        <v>0</v>
      </c>
      <c r="N68" s="191">
        <v>35.021000000000001</v>
      </c>
      <c r="O68" s="191">
        <v>37.359000000000002</v>
      </c>
      <c r="P68" s="191">
        <v>43.802</v>
      </c>
      <c r="Q68" s="191">
        <v>36.860999999999997</v>
      </c>
      <c r="R68" s="191">
        <v>0</v>
      </c>
      <c r="S68" s="191">
        <v>31.748000000000001</v>
      </c>
      <c r="T68" s="191">
        <v>12.166</v>
      </c>
      <c r="U68" s="191">
        <v>0</v>
      </c>
      <c r="V68" s="191">
        <v>39.643000000000001</v>
      </c>
      <c r="W68" s="191">
        <v>9.6709999999999994</v>
      </c>
      <c r="X68" s="191">
        <v>5.1100000000000003</v>
      </c>
      <c r="Y68" s="191">
        <v>27.559000000000001</v>
      </c>
      <c r="Z68" s="191">
        <v>23.181999999999999</v>
      </c>
      <c r="AA68" s="191">
        <v>18.193999999999999</v>
      </c>
      <c r="AB68" s="191">
        <v>36.945999999999998</v>
      </c>
      <c r="AC68" s="191">
        <v>5.0750000000000002</v>
      </c>
      <c r="AD68" s="191">
        <v>23.98</v>
      </c>
      <c r="AE68" s="192">
        <v>69.656000000000006</v>
      </c>
      <c r="AF68" s="191">
        <v>54.908000000000001</v>
      </c>
      <c r="AG68" s="191">
        <v>61.918999999999997</v>
      </c>
      <c r="AH68" s="191">
        <v>61.918999999999997</v>
      </c>
      <c r="ALQ68" s="167" t="e">
        <v>#N/A</v>
      </c>
    </row>
    <row r="69" spans="1:1005" ht="15" x14ac:dyDescent="0.25">
      <c r="A69" s="145">
        <v>46631</v>
      </c>
      <c r="B69" s="281">
        <v>30.92</v>
      </c>
      <c r="C69" s="271">
        <v>30.92</v>
      </c>
      <c r="D69" s="276">
        <v>30.92</v>
      </c>
      <c r="E69" s="191">
        <v>22.844000000000001</v>
      </c>
      <c r="F69" s="191">
        <v>86.018000000000001</v>
      </c>
      <c r="G69" s="191">
        <v>13.646000000000001</v>
      </c>
      <c r="H69" s="191">
        <v>79.781999999999996</v>
      </c>
      <c r="I69" s="191">
        <v>17.440000000000001</v>
      </c>
      <c r="J69" s="191">
        <v>8.6270000000000007</v>
      </c>
      <c r="K69" s="191">
        <v>27.568999999999999</v>
      </c>
      <c r="L69" s="191">
        <v>51.98</v>
      </c>
      <c r="M69" s="191">
        <v>56.234999999999999</v>
      </c>
      <c r="N69" s="191">
        <v>21.411999999999999</v>
      </c>
      <c r="O69" s="191">
        <v>42.558</v>
      </c>
      <c r="P69" s="191">
        <v>33.514000000000003</v>
      </c>
      <c r="Q69" s="191">
        <v>37.023000000000003</v>
      </c>
      <c r="R69" s="191">
        <v>10.984999999999999</v>
      </c>
      <c r="S69" s="191">
        <v>45.48</v>
      </c>
      <c r="T69" s="191">
        <v>15.513999999999999</v>
      </c>
      <c r="U69" s="191">
        <v>16.161000000000001</v>
      </c>
      <c r="V69" s="191">
        <v>99.207999999999998</v>
      </c>
      <c r="W69" s="191">
        <v>16.265999999999998</v>
      </c>
      <c r="X69" s="191">
        <v>8.5050000000000008</v>
      </c>
      <c r="Y69" s="191">
        <v>11.03</v>
      </c>
      <c r="Z69" s="191">
        <v>15.864000000000001</v>
      </c>
      <c r="AA69" s="191">
        <v>17.143999999999998</v>
      </c>
      <c r="AB69" s="191">
        <v>9.2080000000000002</v>
      </c>
      <c r="AC69" s="191">
        <v>21.786000000000001</v>
      </c>
      <c r="AD69" s="191">
        <v>28.018999999999998</v>
      </c>
      <c r="AE69" s="192">
        <v>95.491</v>
      </c>
      <c r="AF69" s="191">
        <v>15.454000000000001</v>
      </c>
      <c r="AG69" s="191">
        <v>43.003999999999998</v>
      </c>
      <c r="AH69" s="191">
        <v>43.003999999999998</v>
      </c>
      <c r="ALQ69" s="167" t="e">
        <v>#N/A</v>
      </c>
    </row>
    <row r="70" spans="1:1005" ht="15" x14ac:dyDescent="0.25">
      <c r="A70" s="145"/>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5" x14ac:dyDescent="0.25">
      <c r="A71" s="145"/>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5" x14ac:dyDescent="0.25">
      <c r="A72" s="145"/>
      <c r="B72" s="281"/>
      <c r="C72" s="271"/>
      <c r="D72" s="276"/>
      <c r="ALQ72" s="167" t="e">
        <v>#N/A</v>
      </c>
    </row>
    <row r="73" spans="1:1005" ht="15" x14ac:dyDescent="0.25">
      <c r="A73" s="145"/>
      <c r="B73" s="281"/>
      <c r="C73" s="271"/>
      <c r="D73" s="276"/>
    </row>
    <row r="74" spans="1:1005" ht="15" x14ac:dyDescent="0.25">
      <c r="A74" s="145"/>
      <c r="B74" s="281"/>
      <c r="C74" s="271"/>
      <c r="D74" s="276"/>
    </row>
    <row r="75" spans="1:1005" ht="15" x14ac:dyDescent="0.25">
      <c r="A75" s="145"/>
      <c r="B75" s="281"/>
      <c r="C75" s="271"/>
      <c r="D75" s="276"/>
    </row>
    <row r="76" spans="1:1005" ht="15" x14ac:dyDescent="0.25">
      <c r="A76" s="145"/>
      <c r="B76" s="281"/>
      <c r="C76" s="271"/>
      <c r="D76" s="276"/>
    </row>
    <row r="77" spans="1:1005" ht="15" x14ac:dyDescent="0.25">
      <c r="A77" s="145"/>
      <c r="B77" s="281"/>
      <c r="C77" s="271"/>
      <c r="D77" s="276"/>
    </row>
    <row r="78" spans="1:1005" ht="15" x14ac:dyDescent="0.25">
      <c r="A78" s="145"/>
      <c r="B78" s="281"/>
      <c r="C78" s="271"/>
      <c r="D78" s="276"/>
    </row>
    <row r="79" spans="1:1005" ht="15" x14ac:dyDescent="0.25">
      <c r="A79" s="145"/>
      <c r="B79" s="281"/>
      <c r="C79" s="271"/>
      <c r="D79" s="276"/>
    </row>
    <row r="80" spans="1:1005" ht="15" x14ac:dyDescent="0.25">
      <c r="A80" s="145"/>
      <c r="B80" s="281"/>
      <c r="C80" s="271"/>
      <c r="D80" s="276"/>
    </row>
    <row r="81" spans="1:4" ht="12.75" customHeight="1" x14ac:dyDescent="0.25">
      <c r="A81" s="145"/>
      <c r="B81" s="289"/>
      <c r="C81" s="261"/>
      <c r="D81" s="27"/>
    </row>
    <row r="82" spans="1:4" ht="12.75" customHeight="1" x14ac:dyDescent="0.25">
      <c r="A82" s="145"/>
      <c r="B82" s="289"/>
      <c r="C82" s="261"/>
      <c r="D82" s="27"/>
    </row>
    <row r="83" spans="1:4" ht="12.75" customHeight="1" x14ac:dyDescent="0.25">
      <c r="A83" s="145"/>
      <c r="B83" s="289"/>
      <c r="C83" s="261"/>
      <c r="D83" s="27"/>
    </row>
    <row r="84" spans="1:4" ht="12.75" customHeight="1" x14ac:dyDescent="0.25">
      <c r="A84" s="145"/>
      <c r="B84" s="289"/>
      <c r="C84" s="261"/>
      <c r="D84" s="27"/>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4"/>
  <sheetViews>
    <sheetView workbookViewId="0">
      <selection activeCell="D4" sqref="D4"/>
    </sheetView>
  </sheetViews>
  <sheetFormatPr defaultColWidth="18.7109375" defaultRowHeight="12.75" customHeight="1" x14ac:dyDescent="0.25"/>
  <cols>
    <col min="1" max="4" width="7.5703125" style="162" customWidth="1"/>
    <col min="5" max="12" width="7" style="167" customWidth="1"/>
    <col min="13" max="13" width="8" style="167" customWidth="1"/>
    <col min="14" max="30" width="7" style="167" customWidth="1"/>
    <col min="31" max="31" width="8.42578125" style="193" customWidth="1"/>
    <col min="32" max="54" width="8.85546875" style="167" customWidth="1"/>
    <col min="55" max="16384" width="18.7109375" style="167"/>
  </cols>
  <sheetData>
    <row r="1" spans="1:39" ht="15" x14ac:dyDescent="0.25">
      <c r="A1" s="30"/>
      <c r="B1" s="331"/>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162"/>
      <c r="AJ1" s="162"/>
      <c r="AK1" s="162"/>
      <c r="AL1" s="162"/>
      <c r="AM1" s="162"/>
    </row>
    <row r="2" spans="1:39" s="162" customFormat="1" ht="15" x14ac:dyDescent="0.25">
      <c r="A2" s="30"/>
      <c r="B2" s="160" t="s">
        <v>45</v>
      </c>
      <c r="C2" s="160" t="s">
        <v>46</v>
      </c>
      <c r="D2" s="160" t="s">
        <v>47</v>
      </c>
      <c r="E2" s="160">
        <v>1991</v>
      </c>
      <c r="F2" s="160">
        <v>1992</v>
      </c>
      <c r="G2" s="160">
        <v>1993</v>
      </c>
      <c r="H2" s="160">
        <v>1994</v>
      </c>
      <c r="I2" s="160">
        <v>1995</v>
      </c>
      <c r="J2" s="160">
        <v>1996</v>
      </c>
      <c r="K2" s="160">
        <v>1997</v>
      </c>
      <c r="L2" s="160">
        <v>1998</v>
      </c>
      <c r="M2" s="160">
        <v>1999</v>
      </c>
      <c r="N2" s="160">
        <v>2000</v>
      </c>
      <c r="O2" s="160">
        <v>2001</v>
      </c>
      <c r="P2" s="160">
        <v>2002</v>
      </c>
      <c r="Q2" s="160">
        <v>2003</v>
      </c>
      <c r="R2" s="160">
        <v>2004</v>
      </c>
      <c r="S2" s="160">
        <v>2005</v>
      </c>
      <c r="T2" s="160">
        <v>2006</v>
      </c>
      <c r="U2" s="160">
        <v>2007</v>
      </c>
      <c r="V2" s="160">
        <v>2008</v>
      </c>
      <c r="W2" s="160">
        <v>2009</v>
      </c>
      <c r="X2" s="160">
        <v>2010</v>
      </c>
      <c r="Y2" s="160">
        <v>2011</v>
      </c>
      <c r="Z2" s="160">
        <v>2012</v>
      </c>
      <c r="AA2" s="160">
        <v>2013</v>
      </c>
      <c r="AB2" s="160">
        <v>2014</v>
      </c>
      <c r="AC2" s="160">
        <v>2015</v>
      </c>
      <c r="AD2" s="160">
        <v>2016</v>
      </c>
      <c r="AE2" s="178">
        <v>2017</v>
      </c>
      <c r="AF2" s="160">
        <v>2018</v>
      </c>
      <c r="AG2" s="160">
        <v>2019</v>
      </c>
      <c r="AH2" s="160">
        <v>2020</v>
      </c>
    </row>
    <row r="3" spans="1:39" s="162" customFormat="1" ht="15" x14ac:dyDescent="0.25">
      <c r="A3" s="31"/>
      <c r="B3" s="32" t="s">
        <v>63</v>
      </c>
      <c r="C3" s="32" t="s">
        <v>64</v>
      </c>
      <c r="D3" s="32" t="s">
        <v>65</v>
      </c>
      <c r="E3" s="32" t="s">
        <v>66</v>
      </c>
      <c r="F3" s="32" t="s">
        <v>67</v>
      </c>
      <c r="G3" s="32" t="s">
        <v>68</v>
      </c>
      <c r="H3" s="32" t="s">
        <v>69</v>
      </c>
      <c r="I3" s="32" t="s">
        <v>70</v>
      </c>
      <c r="J3" s="32" t="s">
        <v>71</v>
      </c>
      <c r="K3" s="32" t="s">
        <v>72</v>
      </c>
      <c r="L3" s="32" t="s">
        <v>73</v>
      </c>
      <c r="M3" s="32" t="s">
        <v>74</v>
      </c>
      <c r="N3" s="32" t="s">
        <v>75</v>
      </c>
      <c r="O3" s="32" t="s">
        <v>76</v>
      </c>
      <c r="P3" s="32" t="s">
        <v>77</v>
      </c>
      <c r="Q3" s="32" t="s">
        <v>78</v>
      </c>
      <c r="R3" s="32" t="s">
        <v>79</v>
      </c>
      <c r="S3" s="32" t="s">
        <v>80</v>
      </c>
      <c r="T3" s="32" t="s">
        <v>81</v>
      </c>
      <c r="U3" s="32" t="s">
        <v>82</v>
      </c>
      <c r="V3" s="32" t="s">
        <v>83</v>
      </c>
      <c r="W3" s="32" t="s">
        <v>84</v>
      </c>
      <c r="X3" s="32" t="s">
        <v>85</v>
      </c>
      <c r="Y3" s="32" t="s">
        <v>86</v>
      </c>
      <c r="Z3" s="32" t="s">
        <v>87</v>
      </c>
      <c r="AA3" s="32" t="s">
        <v>88</v>
      </c>
      <c r="AB3" s="32" t="s">
        <v>89</v>
      </c>
      <c r="AC3" s="32" t="s">
        <v>90</v>
      </c>
      <c r="AD3" s="32" t="s">
        <v>91</v>
      </c>
      <c r="AE3" s="32" t="s">
        <v>92</v>
      </c>
      <c r="AF3" s="32" t="s">
        <v>93</v>
      </c>
      <c r="AG3" s="32" t="s">
        <v>94</v>
      </c>
      <c r="AH3" s="32" t="s">
        <v>95</v>
      </c>
    </row>
    <row r="4" spans="1:39" ht="15" x14ac:dyDescent="0.25">
      <c r="A4" s="146">
        <v>44652</v>
      </c>
      <c r="B4" s="292">
        <v>6.17</v>
      </c>
      <c r="C4" s="293">
        <v>9.3800000000000008</v>
      </c>
      <c r="D4" s="273">
        <v>7.5</v>
      </c>
      <c r="E4" s="173">
        <v>6.9720000000000004</v>
      </c>
      <c r="F4" s="173">
        <v>11.497</v>
      </c>
      <c r="G4" s="173">
        <v>6.0519999999999996</v>
      </c>
      <c r="H4" s="191">
        <v>8.1820000000000004</v>
      </c>
      <c r="I4" s="191">
        <v>5.8179999999999996</v>
      </c>
      <c r="J4" s="191">
        <v>7.633</v>
      </c>
      <c r="K4" s="191">
        <v>5.73</v>
      </c>
      <c r="L4" s="191">
        <v>5.4619999999999997</v>
      </c>
      <c r="M4" s="191">
        <v>5.7110000000000003</v>
      </c>
      <c r="N4" s="191">
        <v>9.8559999999999999</v>
      </c>
      <c r="O4" s="191">
        <v>8.8960000000000008</v>
      </c>
      <c r="P4" s="191">
        <v>9.9749999999999996</v>
      </c>
      <c r="Q4" s="191">
        <v>7.6180000000000003</v>
      </c>
      <c r="R4" s="191">
        <v>9.1940000000000008</v>
      </c>
      <c r="S4" s="191">
        <v>8.0540000000000003</v>
      </c>
      <c r="T4" s="191">
        <v>9.8049999999999997</v>
      </c>
      <c r="U4" s="191">
        <v>8.1470000000000002</v>
      </c>
      <c r="V4" s="191">
        <v>4.9560000000000004</v>
      </c>
      <c r="W4" s="191">
        <v>6.26</v>
      </c>
      <c r="X4" s="191">
        <v>7.3819999999999997</v>
      </c>
      <c r="Y4" s="191">
        <v>6.819</v>
      </c>
      <c r="Z4" s="191">
        <v>11.906000000000001</v>
      </c>
      <c r="AA4" s="191">
        <v>5.968</v>
      </c>
      <c r="AB4" s="191">
        <v>6.6050000000000004</v>
      </c>
      <c r="AC4" s="191">
        <v>7.1340000000000003</v>
      </c>
      <c r="AD4" s="191">
        <v>8.0229999999999997</v>
      </c>
      <c r="AE4" s="191">
        <v>8.8490000000000002</v>
      </c>
      <c r="AF4" s="191">
        <v>6.9630000000000001</v>
      </c>
      <c r="AG4" s="191">
        <v>8.2780000000000005</v>
      </c>
      <c r="AH4" s="192">
        <v>6.9569999999999999</v>
      </c>
    </row>
    <row r="5" spans="1:39" ht="15" x14ac:dyDescent="0.25">
      <c r="A5" s="146">
        <v>44682</v>
      </c>
      <c r="B5" s="280">
        <v>24.69</v>
      </c>
      <c r="C5" s="270">
        <v>37.5</v>
      </c>
      <c r="D5" s="274">
        <v>30</v>
      </c>
      <c r="E5" s="173">
        <v>21.324000000000002</v>
      </c>
      <c r="F5" s="173">
        <v>39.499000000000002</v>
      </c>
      <c r="G5" s="173">
        <v>25.792999999999999</v>
      </c>
      <c r="H5" s="191">
        <v>34.652999999999999</v>
      </c>
      <c r="I5" s="191">
        <v>23.526</v>
      </c>
      <c r="J5" s="191">
        <v>35.073999999999998</v>
      </c>
      <c r="K5" s="191">
        <v>30.863</v>
      </c>
      <c r="L5" s="191">
        <v>23.565000000000001</v>
      </c>
      <c r="M5" s="191">
        <v>26.72</v>
      </c>
      <c r="N5" s="191">
        <v>39.326999999999998</v>
      </c>
      <c r="O5" s="191">
        <v>40.633000000000003</v>
      </c>
      <c r="P5" s="191">
        <v>25.606000000000002</v>
      </c>
      <c r="Q5" s="191">
        <v>29.78</v>
      </c>
      <c r="R5" s="191">
        <v>36.909999999999997</v>
      </c>
      <c r="S5" s="191">
        <v>30.22</v>
      </c>
      <c r="T5" s="191">
        <v>31.169</v>
      </c>
      <c r="U5" s="191">
        <v>32.043999999999997</v>
      </c>
      <c r="V5" s="191">
        <v>20.991</v>
      </c>
      <c r="W5" s="191">
        <v>38.838999999999999</v>
      </c>
      <c r="X5" s="191">
        <v>19.905999999999999</v>
      </c>
      <c r="Y5" s="191">
        <v>18.488</v>
      </c>
      <c r="Z5" s="191">
        <v>35.557000000000002</v>
      </c>
      <c r="AA5" s="191">
        <v>31.041</v>
      </c>
      <c r="AB5" s="191">
        <v>23.504999999999999</v>
      </c>
      <c r="AC5" s="191">
        <v>23.303999999999998</v>
      </c>
      <c r="AD5" s="191">
        <v>26.741</v>
      </c>
      <c r="AE5" s="191">
        <v>28.059000000000001</v>
      </c>
      <c r="AF5" s="191">
        <v>41.661000000000001</v>
      </c>
      <c r="AG5" s="191">
        <v>25.056000000000001</v>
      </c>
      <c r="AH5" s="192">
        <v>34.874000000000002</v>
      </c>
    </row>
    <row r="6" spans="1:39" ht="15" x14ac:dyDescent="0.25">
      <c r="A6" s="146">
        <v>44713</v>
      </c>
      <c r="B6" s="280">
        <v>34.56</v>
      </c>
      <c r="C6" s="270">
        <v>52.5</v>
      </c>
      <c r="D6" s="274">
        <v>42</v>
      </c>
      <c r="E6" s="173">
        <v>46.19</v>
      </c>
      <c r="F6" s="173">
        <v>33.771000000000001</v>
      </c>
      <c r="G6" s="173">
        <v>48.945999999999998</v>
      </c>
      <c r="H6" s="191">
        <v>47.136000000000003</v>
      </c>
      <c r="I6" s="191">
        <v>68.855000000000004</v>
      </c>
      <c r="J6" s="191">
        <v>38.323</v>
      </c>
      <c r="K6" s="191">
        <v>59.255000000000003</v>
      </c>
      <c r="L6" s="191">
        <v>36.478999999999999</v>
      </c>
      <c r="M6" s="191">
        <v>59.323</v>
      </c>
      <c r="N6" s="191">
        <v>32.448999999999998</v>
      </c>
      <c r="O6" s="191">
        <v>37.856999999999999</v>
      </c>
      <c r="P6" s="191">
        <v>28.152000000000001</v>
      </c>
      <c r="Q6" s="191">
        <v>45.412999999999997</v>
      </c>
      <c r="R6" s="191">
        <v>35.923000000000002</v>
      </c>
      <c r="S6" s="191">
        <v>39.79</v>
      </c>
      <c r="T6" s="191">
        <v>33.966999999999999</v>
      </c>
      <c r="U6" s="191">
        <v>36.252000000000002</v>
      </c>
      <c r="V6" s="191">
        <v>50.63</v>
      </c>
      <c r="W6" s="191">
        <v>38.329000000000001</v>
      </c>
      <c r="X6" s="191">
        <v>51.344000000000001</v>
      </c>
      <c r="Y6" s="191">
        <v>53.531999999999996</v>
      </c>
      <c r="Z6" s="191">
        <v>23.841000000000001</v>
      </c>
      <c r="AA6" s="191">
        <v>55.131999999999998</v>
      </c>
      <c r="AB6" s="191">
        <v>42.137999999999998</v>
      </c>
      <c r="AC6" s="191">
        <v>63.97</v>
      </c>
      <c r="AD6" s="191">
        <v>51.529000000000003</v>
      </c>
      <c r="AE6" s="191">
        <v>41.862000000000002</v>
      </c>
      <c r="AF6" s="191">
        <v>33.716999999999999</v>
      </c>
      <c r="AG6" s="191">
        <v>50.963000000000001</v>
      </c>
      <c r="AH6" s="192">
        <v>38.673000000000002</v>
      </c>
    </row>
    <row r="7" spans="1:39" ht="15" x14ac:dyDescent="0.25">
      <c r="A7" s="146">
        <v>44743</v>
      </c>
      <c r="B7" s="280">
        <v>13.58</v>
      </c>
      <c r="C7" s="270">
        <v>20.63</v>
      </c>
      <c r="D7" s="274">
        <v>16.5</v>
      </c>
      <c r="E7" s="173">
        <v>19.408999999999999</v>
      </c>
      <c r="F7" s="173">
        <v>16.282</v>
      </c>
      <c r="G7" s="173">
        <v>23.187000000000001</v>
      </c>
      <c r="H7" s="191">
        <v>16.718</v>
      </c>
      <c r="I7" s="191">
        <v>56.701000000000001</v>
      </c>
      <c r="J7" s="191">
        <v>15.728999999999999</v>
      </c>
      <c r="K7" s="191">
        <v>21.105</v>
      </c>
      <c r="L7" s="191">
        <v>20.303000000000001</v>
      </c>
      <c r="M7" s="191">
        <v>36.548999999999999</v>
      </c>
      <c r="N7" s="191">
        <v>12.186</v>
      </c>
      <c r="O7" s="191">
        <v>13.734</v>
      </c>
      <c r="P7" s="191">
        <v>10.259</v>
      </c>
      <c r="Q7" s="191">
        <v>14.826000000000001</v>
      </c>
      <c r="R7" s="191">
        <v>15.117000000000001</v>
      </c>
      <c r="S7" s="191">
        <v>16.221</v>
      </c>
      <c r="T7" s="191">
        <v>12.159000000000001</v>
      </c>
      <c r="U7" s="191">
        <v>15.358000000000001</v>
      </c>
      <c r="V7" s="191">
        <v>24.175999999999998</v>
      </c>
      <c r="W7" s="191">
        <v>19.143999999999998</v>
      </c>
      <c r="X7" s="191">
        <v>16.794</v>
      </c>
      <c r="Y7" s="191">
        <v>30.943999999999999</v>
      </c>
      <c r="Z7" s="191">
        <v>10.125999999999999</v>
      </c>
      <c r="AA7" s="191">
        <v>20.332999999999998</v>
      </c>
      <c r="AB7" s="191">
        <v>14.177</v>
      </c>
      <c r="AC7" s="191">
        <v>26.847999999999999</v>
      </c>
      <c r="AD7" s="191">
        <v>18.123000000000001</v>
      </c>
      <c r="AE7" s="191">
        <v>15.194000000000001</v>
      </c>
      <c r="AF7" s="191">
        <v>11.757999999999999</v>
      </c>
      <c r="AG7" s="191">
        <v>27.315999999999999</v>
      </c>
      <c r="AH7" s="192">
        <v>12.919</v>
      </c>
    </row>
    <row r="8" spans="1:39" ht="15" x14ac:dyDescent="0.25">
      <c r="A8" s="146">
        <v>44774</v>
      </c>
      <c r="B8" s="280">
        <v>7.31</v>
      </c>
      <c r="C8" s="270">
        <v>10.29</v>
      </c>
      <c r="D8" s="274">
        <v>9</v>
      </c>
      <c r="E8" s="173">
        <v>8.8629999999999995</v>
      </c>
      <c r="F8" s="173">
        <v>10.06</v>
      </c>
      <c r="G8" s="173">
        <v>9.9250000000000007</v>
      </c>
      <c r="H8" s="191">
        <v>8.1739999999999995</v>
      </c>
      <c r="I8" s="191">
        <v>18.808</v>
      </c>
      <c r="J8" s="191">
        <v>7.78</v>
      </c>
      <c r="K8" s="191">
        <v>11.207000000000001</v>
      </c>
      <c r="L8" s="191">
        <v>9.1370000000000005</v>
      </c>
      <c r="M8" s="191">
        <v>14.395</v>
      </c>
      <c r="N8" s="191">
        <v>7.6310000000000002</v>
      </c>
      <c r="O8" s="191">
        <v>8.7370000000000001</v>
      </c>
      <c r="P8" s="191">
        <v>6.2619999999999996</v>
      </c>
      <c r="Q8" s="191">
        <v>7.8659999999999997</v>
      </c>
      <c r="R8" s="191">
        <v>8.0229999999999997</v>
      </c>
      <c r="S8" s="191">
        <v>9.48</v>
      </c>
      <c r="T8" s="191">
        <v>7.7759999999999998</v>
      </c>
      <c r="U8" s="191">
        <v>8.6720000000000006</v>
      </c>
      <c r="V8" s="191">
        <v>10.013</v>
      </c>
      <c r="W8" s="191">
        <v>8.85</v>
      </c>
      <c r="X8" s="191">
        <v>10.092000000000001</v>
      </c>
      <c r="Y8" s="191">
        <v>12.047000000000001</v>
      </c>
      <c r="Z8" s="191">
        <v>6.5369999999999999</v>
      </c>
      <c r="AA8" s="191">
        <v>10.768000000000001</v>
      </c>
      <c r="AB8" s="191">
        <v>8.3010000000000002</v>
      </c>
      <c r="AC8" s="191">
        <v>10.904</v>
      </c>
      <c r="AD8" s="191">
        <v>9.4480000000000004</v>
      </c>
      <c r="AE8" s="191">
        <v>9.61</v>
      </c>
      <c r="AF8" s="191">
        <v>6.9409999999999998</v>
      </c>
      <c r="AG8" s="191">
        <v>10.933999999999999</v>
      </c>
      <c r="AH8" s="192">
        <v>7.6529999999999996</v>
      </c>
    </row>
    <row r="9" spans="1:39" ht="15" x14ac:dyDescent="0.25">
      <c r="A9" s="146">
        <v>44805</v>
      </c>
      <c r="B9" s="280">
        <v>6.24</v>
      </c>
      <c r="C9" s="270">
        <v>8.1</v>
      </c>
      <c r="D9" s="274">
        <v>6.5</v>
      </c>
      <c r="E9" s="173">
        <v>6.0010000000000003</v>
      </c>
      <c r="F9" s="173">
        <v>7.2629999999999999</v>
      </c>
      <c r="G9" s="173">
        <v>7.1970000000000001</v>
      </c>
      <c r="H9" s="191">
        <v>6.2629999999999999</v>
      </c>
      <c r="I9" s="191">
        <v>11.159000000000001</v>
      </c>
      <c r="J9" s="191">
        <v>5.9279999999999999</v>
      </c>
      <c r="K9" s="191">
        <v>7.6120000000000001</v>
      </c>
      <c r="L9" s="191">
        <v>5.8280000000000003</v>
      </c>
      <c r="M9" s="191">
        <v>8.2620000000000005</v>
      </c>
      <c r="N9" s="191">
        <v>5.6420000000000003</v>
      </c>
      <c r="O9" s="191">
        <v>6.2149999999999999</v>
      </c>
      <c r="P9" s="191">
        <v>4.9039999999999999</v>
      </c>
      <c r="Q9" s="191">
        <v>8.0280000000000005</v>
      </c>
      <c r="R9" s="191">
        <v>5.9569999999999999</v>
      </c>
      <c r="S9" s="191">
        <v>6.1660000000000004</v>
      </c>
      <c r="T9" s="191">
        <v>6.2770000000000001</v>
      </c>
      <c r="U9" s="191">
        <v>6.9329999999999998</v>
      </c>
      <c r="V9" s="191">
        <v>6.6420000000000003</v>
      </c>
      <c r="W9" s="191">
        <v>6.1369999999999996</v>
      </c>
      <c r="X9" s="191">
        <v>6.3579999999999997</v>
      </c>
      <c r="Y9" s="191">
        <v>7.077</v>
      </c>
      <c r="Z9" s="191">
        <v>5.3159999999999998</v>
      </c>
      <c r="AA9" s="191">
        <v>8.4359999999999999</v>
      </c>
      <c r="AB9" s="191">
        <v>7.8040000000000003</v>
      </c>
      <c r="AC9" s="191">
        <v>7.4260000000000002</v>
      </c>
      <c r="AD9" s="191">
        <v>6.6420000000000003</v>
      </c>
      <c r="AE9" s="191">
        <v>6.12</v>
      </c>
      <c r="AF9" s="191">
        <v>5.4089999999999998</v>
      </c>
      <c r="AG9" s="191">
        <v>6.899</v>
      </c>
      <c r="AH9" s="192">
        <v>7.2480000000000002</v>
      </c>
    </row>
    <row r="10" spans="1:39" ht="15" x14ac:dyDescent="0.25">
      <c r="A10" s="146">
        <v>44835</v>
      </c>
      <c r="B10" s="280">
        <v>6.01</v>
      </c>
      <c r="C10" s="270">
        <v>7.17</v>
      </c>
      <c r="D10" s="274">
        <v>6.33</v>
      </c>
      <c r="E10" s="173">
        <v>5.5910000000000002</v>
      </c>
      <c r="F10" s="173">
        <v>5.8410000000000002</v>
      </c>
      <c r="G10" s="173">
        <v>7.2050000000000001</v>
      </c>
      <c r="H10" s="191">
        <v>7.5609999999999999</v>
      </c>
      <c r="I10" s="191">
        <v>10.117000000000001</v>
      </c>
      <c r="J10" s="191">
        <v>6.1959999999999997</v>
      </c>
      <c r="K10" s="191">
        <v>7.5640000000000001</v>
      </c>
      <c r="L10" s="191">
        <v>6.7789999999999999</v>
      </c>
      <c r="M10" s="191">
        <v>7.4</v>
      </c>
      <c r="N10" s="191">
        <v>5.44</v>
      </c>
      <c r="O10" s="191">
        <v>5.7279999999999998</v>
      </c>
      <c r="P10" s="191">
        <v>6.069</v>
      </c>
      <c r="Q10" s="191">
        <v>6.5069999999999997</v>
      </c>
      <c r="R10" s="191">
        <v>6.282</v>
      </c>
      <c r="S10" s="191">
        <v>7.2</v>
      </c>
      <c r="T10" s="191">
        <v>8.5709999999999997</v>
      </c>
      <c r="U10" s="191">
        <v>7.0339999999999998</v>
      </c>
      <c r="V10" s="191">
        <v>6.8419999999999996</v>
      </c>
      <c r="W10" s="191">
        <v>7.0529999999999999</v>
      </c>
      <c r="X10" s="191">
        <v>6.1280000000000001</v>
      </c>
      <c r="Y10" s="191">
        <v>7.032</v>
      </c>
      <c r="Z10" s="191">
        <v>5.056</v>
      </c>
      <c r="AA10" s="191">
        <v>9.1069999999999993</v>
      </c>
      <c r="AB10" s="191">
        <v>9.8569999999999993</v>
      </c>
      <c r="AC10" s="191">
        <v>6.6239999999999997</v>
      </c>
      <c r="AD10" s="191">
        <v>6.1159999999999997</v>
      </c>
      <c r="AE10" s="191">
        <v>6.93</v>
      </c>
      <c r="AF10" s="191">
        <v>5.585</v>
      </c>
      <c r="AG10" s="191">
        <v>6.3170000000000002</v>
      </c>
      <c r="AH10" s="192">
        <v>6.0030000000000001</v>
      </c>
    </row>
    <row r="11" spans="1:39" ht="15" x14ac:dyDescent="0.25">
      <c r="A11" s="146">
        <v>44866</v>
      </c>
      <c r="B11" s="280">
        <v>4.3099999999999996</v>
      </c>
      <c r="C11" s="270">
        <v>5.23</v>
      </c>
      <c r="D11" s="274">
        <v>4.7</v>
      </c>
      <c r="E11" s="173">
        <v>4.87</v>
      </c>
      <c r="F11" s="173">
        <v>4.8940000000000001</v>
      </c>
      <c r="G11" s="173">
        <v>5.9480000000000004</v>
      </c>
      <c r="H11" s="191">
        <v>6.0949999999999998</v>
      </c>
      <c r="I11" s="191">
        <v>7.6369999999999996</v>
      </c>
      <c r="J11" s="191">
        <v>5.8869999999999996</v>
      </c>
      <c r="K11" s="191">
        <v>6.2530000000000001</v>
      </c>
      <c r="L11" s="191">
        <v>5.306</v>
      </c>
      <c r="M11" s="191">
        <v>6.2590000000000003</v>
      </c>
      <c r="N11" s="191">
        <v>4.5839999999999996</v>
      </c>
      <c r="O11" s="191">
        <v>5.7249999999999996</v>
      </c>
      <c r="P11" s="191">
        <v>4.3869999999999996</v>
      </c>
      <c r="Q11" s="191">
        <v>5.101</v>
      </c>
      <c r="R11" s="191">
        <v>5.3849999999999998</v>
      </c>
      <c r="S11" s="191">
        <v>6.2750000000000004</v>
      </c>
      <c r="T11" s="191">
        <v>6.1449999999999996</v>
      </c>
      <c r="U11" s="191">
        <v>5.87</v>
      </c>
      <c r="V11" s="191">
        <v>5.7880000000000003</v>
      </c>
      <c r="W11" s="191">
        <v>6.0220000000000002</v>
      </c>
      <c r="X11" s="191">
        <v>6.1319999999999997</v>
      </c>
      <c r="Y11" s="191">
        <v>5.8819999999999997</v>
      </c>
      <c r="Z11" s="191">
        <v>4.2960000000000003</v>
      </c>
      <c r="AA11" s="191">
        <v>6.5019999999999998</v>
      </c>
      <c r="AB11" s="191">
        <v>6.3940000000000001</v>
      </c>
      <c r="AC11" s="191">
        <v>5.6859999999999999</v>
      </c>
      <c r="AD11" s="191">
        <v>5.202</v>
      </c>
      <c r="AE11" s="191">
        <v>5.7640000000000002</v>
      </c>
      <c r="AF11" s="191">
        <v>5.1619999999999999</v>
      </c>
      <c r="AG11" s="191">
        <v>5.5439999999999996</v>
      </c>
      <c r="AH11" s="192">
        <v>5.2039999999999997</v>
      </c>
    </row>
    <row r="12" spans="1:39" ht="15" x14ac:dyDescent="0.25">
      <c r="A12" s="146">
        <v>44896</v>
      </c>
      <c r="B12" s="280">
        <v>4.17</v>
      </c>
      <c r="C12" s="270">
        <v>4.84</v>
      </c>
      <c r="D12" s="274">
        <v>4.4400000000000004</v>
      </c>
      <c r="E12" s="173">
        <v>4.6150000000000002</v>
      </c>
      <c r="F12" s="173">
        <v>4.5289999999999999</v>
      </c>
      <c r="G12" s="173">
        <v>5.0540000000000003</v>
      </c>
      <c r="H12" s="191">
        <v>5.2649999999999997</v>
      </c>
      <c r="I12" s="191">
        <v>7.0220000000000002</v>
      </c>
      <c r="J12" s="191">
        <v>5.1529999999999996</v>
      </c>
      <c r="K12" s="191">
        <v>5.5640000000000001</v>
      </c>
      <c r="L12" s="191">
        <v>5.1029999999999998</v>
      </c>
      <c r="M12" s="191">
        <v>5.6660000000000004</v>
      </c>
      <c r="N12" s="191">
        <v>4.2610000000000001</v>
      </c>
      <c r="O12" s="191">
        <v>4.8780000000000001</v>
      </c>
      <c r="P12" s="191">
        <v>3.9119999999999999</v>
      </c>
      <c r="Q12" s="191">
        <v>4.6609999999999996</v>
      </c>
      <c r="R12" s="191">
        <v>4.6840000000000002</v>
      </c>
      <c r="S12" s="191">
        <v>5.05</v>
      </c>
      <c r="T12" s="191">
        <v>4.9089999999999998</v>
      </c>
      <c r="U12" s="191">
        <v>4.7679999999999998</v>
      </c>
      <c r="V12" s="191">
        <v>5.1130000000000004</v>
      </c>
      <c r="W12" s="191">
        <v>4.9779999999999998</v>
      </c>
      <c r="X12" s="191">
        <v>5.1470000000000002</v>
      </c>
      <c r="Y12" s="191">
        <v>5.23</v>
      </c>
      <c r="Z12" s="191">
        <v>3.911</v>
      </c>
      <c r="AA12" s="191">
        <v>5.5380000000000003</v>
      </c>
      <c r="AB12" s="191">
        <v>4.9740000000000002</v>
      </c>
      <c r="AC12" s="191">
        <v>5.38</v>
      </c>
      <c r="AD12" s="191">
        <v>4.798</v>
      </c>
      <c r="AE12" s="191">
        <v>5.359</v>
      </c>
      <c r="AF12" s="191">
        <v>4.4160000000000004</v>
      </c>
      <c r="AG12" s="191">
        <v>5.2249999999999996</v>
      </c>
      <c r="AH12" s="192">
        <v>4.9550000000000001</v>
      </c>
    </row>
    <row r="13" spans="1:39" ht="15" x14ac:dyDescent="0.25">
      <c r="A13" s="146">
        <v>44927</v>
      </c>
      <c r="B13" s="280">
        <v>4.25</v>
      </c>
      <c r="C13" s="270">
        <v>4.8099999999999996</v>
      </c>
      <c r="D13" s="274">
        <v>4.66</v>
      </c>
      <c r="E13" s="173">
        <v>4.2110000000000003</v>
      </c>
      <c r="F13" s="173">
        <v>4.1529999999999996</v>
      </c>
      <c r="G13" s="173">
        <v>4.5570000000000004</v>
      </c>
      <c r="H13" s="191">
        <v>4.6920000000000002</v>
      </c>
      <c r="I13" s="191">
        <v>6.0460000000000003</v>
      </c>
      <c r="J13" s="191">
        <v>4.3579999999999997</v>
      </c>
      <c r="K13" s="191">
        <v>5.0119999999999996</v>
      </c>
      <c r="L13" s="191">
        <v>4.3049999999999997</v>
      </c>
      <c r="M13" s="191">
        <v>5.1980000000000004</v>
      </c>
      <c r="N13" s="191">
        <v>3.911</v>
      </c>
      <c r="O13" s="191">
        <v>4.3390000000000004</v>
      </c>
      <c r="P13" s="191">
        <v>3.5710000000000002</v>
      </c>
      <c r="Q13" s="191">
        <v>4.1820000000000004</v>
      </c>
      <c r="R13" s="191">
        <v>4.2300000000000004</v>
      </c>
      <c r="S13" s="191">
        <v>4.4210000000000003</v>
      </c>
      <c r="T13" s="191">
        <v>4.2770000000000001</v>
      </c>
      <c r="U13" s="191">
        <v>4.1139999999999999</v>
      </c>
      <c r="V13" s="191">
        <v>4.585</v>
      </c>
      <c r="W13" s="191">
        <v>4.4530000000000003</v>
      </c>
      <c r="X13" s="191">
        <v>4.5250000000000004</v>
      </c>
      <c r="Y13" s="191">
        <v>4.8</v>
      </c>
      <c r="Z13" s="191">
        <v>3.552</v>
      </c>
      <c r="AA13" s="191">
        <v>5.0030000000000001</v>
      </c>
      <c r="AB13" s="191">
        <v>4.4109999999999996</v>
      </c>
      <c r="AC13" s="191">
        <v>4.9219999999999997</v>
      </c>
      <c r="AD13" s="191">
        <v>4.3120000000000003</v>
      </c>
      <c r="AE13" s="191">
        <v>4.5069999999999997</v>
      </c>
      <c r="AF13" s="191">
        <v>3.996</v>
      </c>
      <c r="AG13" s="191">
        <v>4.75</v>
      </c>
      <c r="AH13" s="192">
        <v>4.5519999999999996</v>
      </c>
    </row>
    <row r="14" spans="1:39" ht="15" x14ac:dyDescent="0.25">
      <c r="A14" s="146">
        <v>44958</v>
      </c>
      <c r="B14" s="280">
        <v>3.81</v>
      </c>
      <c r="C14" s="270">
        <v>4.01</v>
      </c>
      <c r="D14" s="274">
        <v>3.95</v>
      </c>
      <c r="E14" s="173">
        <v>3.589</v>
      </c>
      <c r="F14" s="173">
        <v>3.4769999999999999</v>
      </c>
      <c r="G14" s="173">
        <v>3.7850000000000001</v>
      </c>
      <c r="H14" s="191">
        <v>3.984</v>
      </c>
      <c r="I14" s="191">
        <v>4.9180000000000001</v>
      </c>
      <c r="J14" s="191">
        <v>3.5459999999999998</v>
      </c>
      <c r="K14" s="191">
        <v>4.1150000000000002</v>
      </c>
      <c r="L14" s="191">
        <v>3.5819999999999999</v>
      </c>
      <c r="M14" s="191">
        <v>4.3390000000000004</v>
      </c>
      <c r="N14" s="191">
        <v>3.2629999999999999</v>
      </c>
      <c r="O14" s="191">
        <v>3.56</v>
      </c>
      <c r="P14" s="191">
        <v>3.1070000000000002</v>
      </c>
      <c r="Q14" s="191">
        <v>3.4489999999999998</v>
      </c>
      <c r="R14" s="191">
        <v>3.49</v>
      </c>
      <c r="S14" s="191">
        <v>3.609</v>
      </c>
      <c r="T14" s="191">
        <v>3.5649999999999999</v>
      </c>
      <c r="U14" s="191">
        <v>3.339</v>
      </c>
      <c r="V14" s="191">
        <v>3.7949999999999999</v>
      </c>
      <c r="W14" s="191">
        <v>3.6579999999999999</v>
      </c>
      <c r="X14" s="191">
        <v>3.702</v>
      </c>
      <c r="Y14" s="191">
        <v>3.9350000000000001</v>
      </c>
      <c r="Z14" s="191">
        <v>2.9910000000000001</v>
      </c>
      <c r="AA14" s="191">
        <v>4.1100000000000003</v>
      </c>
      <c r="AB14" s="191">
        <v>4.2080000000000002</v>
      </c>
      <c r="AC14" s="191">
        <v>4.2350000000000003</v>
      </c>
      <c r="AD14" s="191">
        <v>3.59</v>
      </c>
      <c r="AE14" s="191">
        <v>3.7829999999999999</v>
      </c>
      <c r="AF14" s="191">
        <v>3.323</v>
      </c>
      <c r="AG14" s="191">
        <v>3.9060000000000001</v>
      </c>
      <c r="AH14" s="192">
        <v>3.7970000000000002</v>
      </c>
    </row>
    <row r="15" spans="1:39" ht="15" x14ac:dyDescent="0.25">
      <c r="A15" s="146">
        <v>44986</v>
      </c>
      <c r="B15" s="280">
        <v>4.4000000000000004</v>
      </c>
      <c r="C15" s="270">
        <v>4.8600000000000003</v>
      </c>
      <c r="D15" s="274">
        <v>4.5999999999999996</v>
      </c>
      <c r="E15" s="173">
        <v>4.12</v>
      </c>
      <c r="F15" s="173">
        <v>3.9609999999999999</v>
      </c>
      <c r="G15" s="173">
        <v>4.5720000000000001</v>
      </c>
      <c r="H15" s="191">
        <v>5.4059999999999997</v>
      </c>
      <c r="I15" s="191">
        <v>5.234</v>
      </c>
      <c r="J15" s="191">
        <v>4.6100000000000003</v>
      </c>
      <c r="K15" s="191">
        <v>4.7050000000000001</v>
      </c>
      <c r="L15" s="191">
        <v>4.6669999999999998</v>
      </c>
      <c r="M15" s="191">
        <v>4.7060000000000004</v>
      </c>
      <c r="N15" s="191">
        <v>3.7280000000000002</v>
      </c>
      <c r="O15" s="191">
        <v>3.7210000000000001</v>
      </c>
      <c r="P15" s="191">
        <v>3.7349999999999999</v>
      </c>
      <c r="Q15" s="191">
        <v>5.4290000000000003</v>
      </c>
      <c r="R15" s="191">
        <v>3.7109999999999999</v>
      </c>
      <c r="S15" s="191">
        <v>3.827</v>
      </c>
      <c r="T15" s="191">
        <v>6.0179999999999998</v>
      </c>
      <c r="U15" s="191">
        <v>3.375</v>
      </c>
      <c r="V15" s="191">
        <v>4.7030000000000003</v>
      </c>
      <c r="W15" s="191">
        <v>3.6920000000000002</v>
      </c>
      <c r="X15" s="191">
        <v>4.0419999999999998</v>
      </c>
      <c r="Y15" s="191">
        <v>4.9459999999999997</v>
      </c>
      <c r="Z15" s="191">
        <v>3.1869999999999998</v>
      </c>
      <c r="AA15" s="191">
        <v>4.1050000000000004</v>
      </c>
      <c r="AB15" s="191">
        <v>5.3570000000000002</v>
      </c>
      <c r="AC15" s="191">
        <v>5.0609999999999999</v>
      </c>
      <c r="AD15" s="191">
        <v>5.5439999999999996</v>
      </c>
      <c r="AE15" s="191">
        <v>4.0049999999999999</v>
      </c>
      <c r="AF15" s="191">
        <v>3.3490000000000002</v>
      </c>
      <c r="AG15" s="191">
        <v>4.2720000000000002</v>
      </c>
      <c r="AH15" s="192">
        <v>4.0709999999999997</v>
      </c>
    </row>
    <row r="16" spans="1:39" ht="15" x14ac:dyDescent="0.25">
      <c r="A16" s="146">
        <v>45017</v>
      </c>
      <c r="B16" s="280">
        <v>7.94</v>
      </c>
      <c r="C16" s="270">
        <v>10.08</v>
      </c>
      <c r="D16" s="274">
        <v>9.09</v>
      </c>
      <c r="E16" s="173">
        <v>8.7230000000000008</v>
      </c>
      <c r="F16" s="173">
        <v>7.0830000000000002</v>
      </c>
      <c r="G16" s="173">
        <v>8.0920000000000005</v>
      </c>
      <c r="H16" s="191">
        <v>6.6479999999999997</v>
      </c>
      <c r="I16" s="191">
        <v>9.3670000000000009</v>
      </c>
      <c r="J16" s="191">
        <v>6.8869999999999996</v>
      </c>
      <c r="K16" s="191">
        <v>6.4359999999999999</v>
      </c>
      <c r="L16" s="191">
        <v>6.5650000000000004</v>
      </c>
      <c r="M16" s="191">
        <v>9.734</v>
      </c>
      <c r="N16" s="191">
        <v>7.3339999999999996</v>
      </c>
      <c r="O16" s="191">
        <v>8.2129999999999992</v>
      </c>
      <c r="P16" s="191">
        <v>6.6059999999999999</v>
      </c>
      <c r="Q16" s="191">
        <v>10.644</v>
      </c>
      <c r="R16" s="191">
        <v>7.2240000000000002</v>
      </c>
      <c r="S16" s="191">
        <v>9.61</v>
      </c>
      <c r="T16" s="191">
        <v>9.3309999999999995</v>
      </c>
      <c r="U16" s="191">
        <v>3.984</v>
      </c>
      <c r="V16" s="191">
        <v>6.3369999999999997</v>
      </c>
      <c r="W16" s="191">
        <v>6.9020000000000001</v>
      </c>
      <c r="X16" s="191">
        <v>7.04</v>
      </c>
      <c r="Y16" s="191">
        <v>11.946</v>
      </c>
      <c r="Z16" s="191">
        <v>5.1970000000000001</v>
      </c>
      <c r="AA16" s="191">
        <v>6.5730000000000004</v>
      </c>
      <c r="AB16" s="191">
        <v>9.1790000000000003</v>
      </c>
      <c r="AC16" s="191">
        <v>7.7720000000000002</v>
      </c>
      <c r="AD16" s="191">
        <v>10.496</v>
      </c>
      <c r="AE16" s="191">
        <v>6.6719999999999997</v>
      </c>
      <c r="AF16" s="191">
        <v>7.06</v>
      </c>
      <c r="AG16" s="191">
        <v>6.5679999999999996</v>
      </c>
      <c r="AH16" s="192">
        <v>8.8989999999999991</v>
      </c>
    </row>
    <row r="17" spans="1:34" ht="15" x14ac:dyDescent="0.25">
      <c r="A17" s="146">
        <v>45047</v>
      </c>
      <c r="B17" s="280">
        <v>22.79</v>
      </c>
      <c r="C17" s="270">
        <v>29.99</v>
      </c>
      <c r="D17" s="274">
        <v>26.11</v>
      </c>
      <c r="E17" s="173">
        <v>26.745000000000001</v>
      </c>
      <c r="F17" s="173">
        <v>32.509</v>
      </c>
      <c r="G17" s="173">
        <v>27.443000000000001</v>
      </c>
      <c r="H17" s="191">
        <v>29.966000000000001</v>
      </c>
      <c r="I17" s="191">
        <v>52.883000000000003</v>
      </c>
      <c r="J17" s="191">
        <v>35.177999999999997</v>
      </c>
      <c r="K17" s="191">
        <v>21.58</v>
      </c>
      <c r="L17" s="191">
        <v>22.661000000000001</v>
      </c>
      <c r="M17" s="191">
        <v>33.655999999999999</v>
      </c>
      <c r="N17" s="191">
        <v>26.344000000000001</v>
      </c>
      <c r="O17" s="191">
        <v>18.510999999999999</v>
      </c>
      <c r="P17" s="191">
        <v>21.632999999999999</v>
      </c>
      <c r="Q17" s="191">
        <v>28.513000000000002</v>
      </c>
      <c r="R17" s="191">
        <v>26.138000000000002</v>
      </c>
      <c r="S17" s="191">
        <v>32.386000000000003</v>
      </c>
      <c r="T17" s="191">
        <v>29.359000000000002</v>
      </c>
      <c r="U17" s="191">
        <v>24.538</v>
      </c>
      <c r="V17" s="191">
        <v>35.347999999999999</v>
      </c>
      <c r="W17" s="191">
        <v>16.047999999999998</v>
      </c>
      <c r="X17" s="191">
        <v>21.49</v>
      </c>
      <c r="Y17" s="191">
        <v>23.638000000000002</v>
      </c>
      <c r="Z17" s="191">
        <v>17.545000000000002</v>
      </c>
      <c r="AA17" s="191">
        <v>29.998999999999999</v>
      </c>
      <c r="AB17" s="191">
        <v>18.835000000000001</v>
      </c>
      <c r="AC17" s="191">
        <v>17.556999999999999</v>
      </c>
      <c r="AD17" s="191">
        <v>32.869999999999997</v>
      </c>
      <c r="AE17" s="191">
        <v>28.975999999999999</v>
      </c>
      <c r="AF17" s="191">
        <v>22.292000000000002</v>
      </c>
      <c r="AG17" s="191">
        <v>24.254999999999999</v>
      </c>
      <c r="AH17" s="192">
        <v>22.52</v>
      </c>
    </row>
    <row r="18" spans="1:34" ht="15" x14ac:dyDescent="0.25">
      <c r="A18" s="146">
        <v>45078</v>
      </c>
      <c r="B18" s="280">
        <v>28.25</v>
      </c>
      <c r="C18" s="270">
        <v>51.48</v>
      </c>
      <c r="D18" s="274">
        <v>40.090000000000003</v>
      </c>
      <c r="E18" s="173">
        <v>27.114999999999998</v>
      </c>
      <c r="F18" s="173">
        <v>65.558999999999997</v>
      </c>
      <c r="G18" s="173">
        <v>40.817999999999998</v>
      </c>
      <c r="H18" s="191">
        <v>83.332999999999998</v>
      </c>
      <c r="I18" s="191">
        <v>61.414999999999999</v>
      </c>
      <c r="J18" s="191">
        <v>70.665000000000006</v>
      </c>
      <c r="K18" s="191">
        <v>31.681000000000001</v>
      </c>
      <c r="L18" s="191">
        <v>48.709000000000003</v>
      </c>
      <c r="M18" s="191">
        <v>27.619</v>
      </c>
      <c r="N18" s="191">
        <v>26.581</v>
      </c>
      <c r="O18" s="191">
        <v>14.1</v>
      </c>
      <c r="P18" s="191">
        <v>36.972000000000001</v>
      </c>
      <c r="Q18" s="191">
        <v>23.123999999999999</v>
      </c>
      <c r="R18" s="191">
        <v>37.090000000000003</v>
      </c>
      <c r="S18" s="191">
        <v>37.07</v>
      </c>
      <c r="T18" s="191">
        <v>28.164000000000001</v>
      </c>
      <c r="U18" s="191">
        <v>76.278000000000006</v>
      </c>
      <c r="V18" s="191">
        <v>40.289000000000001</v>
      </c>
      <c r="W18" s="191">
        <v>41.780999999999999</v>
      </c>
      <c r="X18" s="191">
        <v>67.049000000000007</v>
      </c>
      <c r="Y18" s="191">
        <v>11.592000000000001</v>
      </c>
      <c r="Z18" s="191">
        <v>31.123999999999999</v>
      </c>
      <c r="AA18" s="191">
        <v>54.256999999999998</v>
      </c>
      <c r="AB18" s="191">
        <v>50.673999999999999</v>
      </c>
      <c r="AC18" s="191">
        <v>43.360999999999997</v>
      </c>
      <c r="AD18" s="191">
        <v>54.454000000000001</v>
      </c>
      <c r="AE18" s="191">
        <v>18.280999999999999</v>
      </c>
      <c r="AF18" s="191">
        <v>57.844999999999999</v>
      </c>
      <c r="AG18" s="191">
        <v>33.840000000000003</v>
      </c>
      <c r="AH18" s="192">
        <v>28.542000000000002</v>
      </c>
    </row>
    <row r="19" spans="1:34" ht="15" x14ac:dyDescent="0.25">
      <c r="A19" s="146">
        <v>45108</v>
      </c>
      <c r="B19" s="280">
        <v>9.2200000000000006</v>
      </c>
      <c r="C19" s="270">
        <v>24</v>
      </c>
      <c r="D19" s="274">
        <v>14.86</v>
      </c>
      <c r="E19" s="173">
        <v>13.496</v>
      </c>
      <c r="F19" s="173">
        <v>33.128999999999998</v>
      </c>
      <c r="G19" s="173">
        <v>15.321</v>
      </c>
      <c r="H19" s="191">
        <v>75.450999999999993</v>
      </c>
      <c r="I19" s="191">
        <v>24.420999999999999</v>
      </c>
      <c r="J19" s="191">
        <v>27.271000000000001</v>
      </c>
      <c r="K19" s="191">
        <v>15.882999999999999</v>
      </c>
      <c r="L19" s="191">
        <v>30.670999999999999</v>
      </c>
      <c r="M19" s="191">
        <v>11.28</v>
      </c>
      <c r="N19" s="191">
        <v>10.441000000000001</v>
      </c>
      <c r="O19" s="191">
        <v>6.766</v>
      </c>
      <c r="P19" s="191">
        <v>13.007999999999999</v>
      </c>
      <c r="Q19" s="191">
        <v>9.7040000000000006</v>
      </c>
      <c r="R19" s="191">
        <v>15.776999999999999</v>
      </c>
      <c r="S19" s="191">
        <v>13.25</v>
      </c>
      <c r="T19" s="191">
        <v>12.061999999999999</v>
      </c>
      <c r="U19" s="191">
        <v>39.646999999999998</v>
      </c>
      <c r="V19" s="191">
        <v>21.536999999999999</v>
      </c>
      <c r="W19" s="191">
        <v>14.272</v>
      </c>
      <c r="X19" s="191">
        <v>43.197000000000003</v>
      </c>
      <c r="Y19" s="191">
        <v>7.0359999999999996</v>
      </c>
      <c r="Z19" s="191">
        <v>12.64</v>
      </c>
      <c r="AA19" s="191">
        <v>19.603999999999999</v>
      </c>
      <c r="AB19" s="191">
        <v>18.364000000000001</v>
      </c>
      <c r="AC19" s="191">
        <v>16.244</v>
      </c>
      <c r="AD19" s="191">
        <v>20.916</v>
      </c>
      <c r="AE19" s="191">
        <v>8.0269999999999992</v>
      </c>
      <c r="AF19" s="191">
        <v>40.017000000000003</v>
      </c>
      <c r="AG19" s="191">
        <v>12.419</v>
      </c>
      <c r="AH19" s="192">
        <v>11.003</v>
      </c>
    </row>
    <row r="20" spans="1:34" ht="15" x14ac:dyDescent="0.25">
      <c r="A20" s="146">
        <v>45139</v>
      </c>
      <c r="B20" s="280">
        <v>6.66</v>
      </c>
      <c r="C20" s="270">
        <v>10.84</v>
      </c>
      <c r="D20" s="274">
        <v>8.24</v>
      </c>
      <c r="E20" s="173">
        <v>8.7899999999999991</v>
      </c>
      <c r="F20" s="173">
        <v>12.718</v>
      </c>
      <c r="G20" s="173">
        <v>7.58</v>
      </c>
      <c r="H20" s="191">
        <v>24.082999999999998</v>
      </c>
      <c r="I20" s="191">
        <v>10.839</v>
      </c>
      <c r="J20" s="191">
        <v>13.13</v>
      </c>
      <c r="K20" s="191">
        <v>8.0869999999999997</v>
      </c>
      <c r="L20" s="191">
        <v>12.746</v>
      </c>
      <c r="M20" s="191">
        <v>7.4009999999999998</v>
      </c>
      <c r="N20" s="191">
        <v>7.18</v>
      </c>
      <c r="O20" s="191">
        <v>4.7430000000000003</v>
      </c>
      <c r="P20" s="191">
        <v>7.0350000000000001</v>
      </c>
      <c r="Q20" s="191">
        <v>6.3540000000000001</v>
      </c>
      <c r="R20" s="191">
        <v>9.2759999999999998</v>
      </c>
      <c r="S20" s="191">
        <v>8.2609999999999992</v>
      </c>
      <c r="T20" s="191">
        <v>7.53</v>
      </c>
      <c r="U20" s="191">
        <v>13.734999999999999</v>
      </c>
      <c r="V20" s="191">
        <v>9.3859999999999992</v>
      </c>
      <c r="W20" s="191">
        <v>9.0410000000000004</v>
      </c>
      <c r="X20" s="191">
        <v>15.167</v>
      </c>
      <c r="Y20" s="191">
        <v>5.2210000000000001</v>
      </c>
      <c r="Z20" s="191">
        <v>7.851</v>
      </c>
      <c r="AA20" s="191">
        <v>10.321</v>
      </c>
      <c r="AB20" s="191">
        <v>8.48</v>
      </c>
      <c r="AC20" s="191">
        <v>8.7409999999999997</v>
      </c>
      <c r="AD20" s="191">
        <v>12.327</v>
      </c>
      <c r="AE20" s="191">
        <v>5.4470000000000001</v>
      </c>
      <c r="AF20" s="191">
        <v>13.917</v>
      </c>
      <c r="AG20" s="191">
        <v>7.415</v>
      </c>
      <c r="AH20" s="192">
        <v>6.7530000000000001</v>
      </c>
    </row>
    <row r="21" spans="1:34" ht="15" x14ac:dyDescent="0.25">
      <c r="A21" s="146">
        <v>45170</v>
      </c>
      <c r="B21" s="280">
        <v>6.03</v>
      </c>
      <c r="C21" s="270">
        <v>7.85</v>
      </c>
      <c r="D21" s="274">
        <v>6.95</v>
      </c>
      <c r="E21" s="173">
        <v>6.8959999999999999</v>
      </c>
      <c r="F21" s="173">
        <v>9.0909999999999993</v>
      </c>
      <c r="G21" s="173">
        <v>6.0279999999999996</v>
      </c>
      <c r="H21" s="191">
        <v>13.895</v>
      </c>
      <c r="I21" s="191">
        <v>8.0559999999999992</v>
      </c>
      <c r="J21" s="191">
        <v>8.8439999999999994</v>
      </c>
      <c r="K21" s="191">
        <v>5.6840000000000002</v>
      </c>
      <c r="L21" s="191">
        <v>7.8769999999999998</v>
      </c>
      <c r="M21" s="191">
        <v>5.6950000000000003</v>
      </c>
      <c r="N21" s="191">
        <v>5.3760000000000003</v>
      </c>
      <c r="O21" s="191">
        <v>3.9910000000000001</v>
      </c>
      <c r="P21" s="191">
        <v>7.5490000000000004</v>
      </c>
      <c r="Q21" s="191">
        <v>5.14</v>
      </c>
      <c r="R21" s="191">
        <v>6.2160000000000002</v>
      </c>
      <c r="S21" s="191">
        <v>6.8170000000000002</v>
      </c>
      <c r="T21" s="191">
        <v>6.4379999999999997</v>
      </c>
      <c r="U21" s="191">
        <v>8.61</v>
      </c>
      <c r="V21" s="191">
        <v>6.5469999999999997</v>
      </c>
      <c r="W21" s="191">
        <v>5.9729999999999999</v>
      </c>
      <c r="X21" s="191">
        <v>8.6709999999999994</v>
      </c>
      <c r="Y21" s="191">
        <v>4.5919999999999996</v>
      </c>
      <c r="Z21" s="191">
        <v>6.6950000000000003</v>
      </c>
      <c r="AA21" s="191">
        <v>9.5489999999999995</v>
      </c>
      <c r="AB21" s="191">
        <v>6.38</v>
      </c>
      <c r="AC21" s="191">
        <v>6.4130000000000003</v>
      </c>
      <c r="AD21" s="191">
        <v>7.7380000000000004</v>
      </c>
      <c r="AE21" s="191">
        <v>4.5220000000000002</v>
      </c>
      <c r="AF21" s="191">
        <v>8.2249999999999996</v>
      </c>
      <c r="AG21" s="191">
        <v>7.2350000000000003</v>
      </c>
      <c r="AH21" s="192">
        <v>5.0860000000000003</v>
      </c>
    </row>
    <row r="22" spans="1:34" ht="15" x14ac:dyDescent="0.25">
      <c r="A22" s="146">
        <v>45200</v>
      </c>
      <c r="B22" s="280">
        <v>6.15</v>
      </c>
      <c r="C22" s="270">
        <v>6.98</v>
      </c>
      <c r="D22" s="274">
        <v>6.62</v>
      </c>
      <c r="E22" s="173">
        <v>5.1680000000000001</v>
      </c>
      <c r="F22" s="173">
        <v>8.4809999999999999</v>
      </c>
      <c r="G22" s="173">
        <v>6.98</v>
      </c>
      <c r="H22" s="191">
        <v>11.239000000000001</v>
      </c>
      <c r="I22" s="191">
        <v>7.8609999999999998</v>
      </c>
      <c r="J22" s="191">
        <v>8.2360000000000007</v>
      </c>
      <c r="K22" s="191">
        <v>6.4240000000000004</v>
      </c>
      <c r="L22" s="191">
        <v>6.7789999999999999</v>
      </c>
      <c r="M22" s="191">
        <v>5.2370000000000001</v>
      </c>
      <c r="N22" s="191">
        <v>4.6849999999999996</v>
      </c>
      <c r="O22" s="191">
        <v>4.9189999999999996</v>
      </c>
      <c r="P22" s="191">
        <v>5.774</v>
      </c>
      <c r="Q22" s="191">
        <v>5.3129999999999997</v>
      </c>
      <c r="R22" s="191">
        <v>6.9139999999999997</v>
      </c>
      <c r="S22" s="191">
        <v>8.7799999999999994</v>
      </c>
      <c r="T22" s="191">
        <v>6.3</v>
      </c>
      <c r="U22" s="191">
        <v>8.141</v>
      </c>
      <c r="V22" s="191">
        <v>7.0910000000000002</v>
      </c>
      <c r="W22" s="191">
        <v>5.4809999999999999</v>
      </c>
      <c r="X22" s="191">
        <v>7.9870000000000001</v>
      </c>
      <c r="Y22" s="191">
        <v>4.1760000000000002</v>
      </c>
      <c r="Z22" s="191">
        <v>7.1189999999999998</v>
      </c>
      <c r="AA22" s="191">
        <v>11.449</v>
      </c>
      <c r="AB22" s="191">
        <v>5.4489999999999998</v>
      </c>
      <c r="AC22" s="191">
        <v>5.5810000000000004</v>
      </c>
      <c r="AD22" s="191">
        <v>8.0280000000000005</v>
      </c>
      <c r="AE22" s="191">
        <v>4.5039999999999996</v>
      </c>
      <c r="AF22" s="191">
        <v>6.9509999999999996</v>
      </c>
      <c r="AG22" s="191">
        <v>5.7519999999999998</v>
      </c>
      <c r="AH22" s="192">
        <v>4.7619999999999996</v>
      </c>
    </row>
    <row r="23" spans="1:34" ht="15" x14ac:dyDescent="0.25">
      <c r="A23" s="146">
        <v>45231</v>
      </c>
      <c r="B23" s="280">
        <v>4.5</v>
      </c>
      <c r="C23" s="270">
        <v>4.9400000000000004</v>
      </c>
      <c r="D23" s="274">
        <v>4.8099999999999996</v>
      </c>
      <c r="E23" s="173">
        <v>4.3140000000000001</v>
      </c>
      <c r="F23" s="173">
        <v>6.9989999999999997</v>
      </c>
      <c r="G23" s="173">
        <v>5.6159999999999997</v>
      </c>
      <c r="H23" s="191">
        <v>8.3919999999999995</v>
      </c>
      <c r="I23" s="191">
        <v>7.4059999999999997</v>
      </c>
      <c r="J23" s="191">
        <v>6.7889999999999997</v>
      </c>
      <c r="K23" s="191">
        <v>5.0419999999999998</v>
      </c>
      <c r="L23" s="191">
        <v>5.7480000000000002</v>
      </c>
      <c r="M23" s="191">
        <v>4.399</v>
      </c>
      <c r="N23" s="191">
        <v>4.7809999999999997</v>
      </c>
      <c r="O23" s="191">
        <v>3.49</v>
      </c>
      <c r="P23" s="191">
        <v>4.4909999999999997</v>
      </c>
      <c r="Q23" s="191">
        <v>4.577</v>
      </c>
      <c r="R23" s="191">
        <v>6.0350000000000001</v>
      </c>
      <c r="S23" s="191">
        <v>6.3209999999999997</v>
      </c>
      <c r="T23" s="191">
        <v>5.2240000000000002</v>
      </c>
      <c r="U23" s="191">
        <v>6.891</v>
      </c>
      <c r="V23" s="191">
        <v>6.0389999999999997</v>
      </c>
      <c r="W23" s="191">
        <v>5.5410000000000004</v>
      </c>
      <c r="X23" s="191">
        <v>6.6680000000000001</v>
      </c>
      <c r="Y23" s="191">
        <v>3.5590000000000002</v>
      </c>
      <c r="Z23" s="191">
        <v>4.867</v>
      </c>
      <c r="AA23" s="191">
        <v>7.3689999999999998</v>
      </c>
      <c r="AB23" s="191">
        <v>4.6829999999999998</v>
      </c>
      <c r="AC23" s="191">
        <v>4.7389999999999999</v>
      </c>
      <c r="AD23" s="191">
        <v>6.6639999999999997</v>
      </c>
      <c r="AE23" s="191">
        <v>4.218</v>
      </c>
      <c r="AF23" s="191">
        <v>6.0640000000000001</v>
      </c>
      <c r="AG23" s="191">
        <v>4.9649999999999999</v>
      </c>
      <c r="AH23" s="192">
        <v>4.4260000000000002</v>
      </c>
    </row>
    <row r="24" spans="1:34" ht="15" x14ac:dyDescent="0.25">
      <c r="A24" s="146">
        <v>45261</v>
      </c>
      <c r="B24" s="280">
        <v>4.4400000000000004</v>
      </c>
      <c r="C24" s="270">
        <v>4.4400000000000004</v>
      </c>
      <c r="D24" s="274">
        <v>4.4400000000000004</v>
      </c>
      <c r="E24" s="173">
        <v>3.988</v>
      </c>
      <c r="F24" s="173">
        <v>5.9980000000000002</v>
      </c>
      <c r="G24" s="173">
        <v>4.827</v>
      </c>
      <c r="H24" s="191">
        <v>7.7169999999999996</v>
      </c>
      <c r="I24" s="191">
        <v>6.5439999999999996</v>
      </c>
      <c r="J24" s="191">
        <v>6.0519999999999996</v>
      </c>
      <c r="K24" s="191">
        <v>4.8689999999999998</v>
      </c>
      <c r="L24" s="191">
        <v>5.1980000000000004</v>
      </c>
      <c r="M24" s="191">
        <v>4.0890000000000004</v>
      </c>
      <c r="N24" s="191">
        <v>4.0289999999999999</v>
      </c>
      <c r="O24" s="191">
        <v>3.097</v>
      </c>
      <c r="P24" s="191">
        <v>4.093</v>
      </c>
      <c r="Q24" s="191">
        <v>3.9460000000000002</v>
      </c>
      <c r="R24" s="191">
        <v>4.835</v>
      </c>
      <c r="S24" s="191">
        <v>5.0410000000000004</v>
      </c>
      <c r="T24" s="191">
        <v>4.1749999999999998</v>
      </c>
      <c r="U24" s="191">
        <v>6.0949999999999998</v>
      </c>
      <c r="V24" s="191">
        <v>4.9790000000000001</v>
      </c>
      <c r="W24" s="191">
        <v>4.6269999999999998</v>
      </c>
      <c r="X24" s="191">
        <v>5.9530000000000003</v>
      </c>
      <c r="Y24" s="191">
        <v>3.226</v>
      </c>
      <c r="Z24" s="191">
        <v>4.1689999999999996</v>
      </c>
      <c r="AA24" s="191">
        <v>5.7380000000000004</v>
      </c>
      <c r="AB24" s="191">
        <v>4.4370000000000003</v>
      </c>
      <c r="AC24" s="191">
        <v>4.3609999999999998</v>
      </c>
      <c r="AD24" s="191">
        <v>6.194</v>
      </c>
      <c r="AE24" s="191">
        <v>3.5670000000000002</v>
      </c>
      <c r="AF24" s="191">
        <v>5.7050000000000001</v>
      </c>
      <c r="AG24" s="191">
        <v>4.726</v>
      </c>
      <c r="AH24" s="192">
        <v>3.9910000000000001</v>
      </c>
    </row>
    <row r="25" spans="1:34" ht="15" x14ac:dyDescent="0.25">
      <c r="A25" s="146">
        <v>45292</v>
      </c>
      <c r="B25" s="280">
        <v>4.66</v>
      </c>
      <c r="C25" s="270">
        <v>4.66</v>
      </c>
      <c r="D25" s="274">
        <v>4.66</v>
      </c>
      <c r="E25" s="173">
        <v>3.6619999999999999</v>
      </c>
      <c r="F25" s="173">
        <v>5.4139999999999997</v>
      </c>
      <c r="G25" s="173">
        <v>4.2969999999999997</v>
      </c>
      <c r="H25" s="191">
        <v>6.649</v>
      </c>
      <c r="I25" s="191">
        <v>5.5389999999999997</v>
      </c>
      <c r="J25" s="191">
        <v>5.4530000000000003</v>
      </c>
      <c r="K25" s="191">
        <v>4.0999999999999996</v>
      </c>
      <c r="L25" s="191">
        <v>4.7699999999999996</v>
      </c>
      <c r="M25" s="191">
        <v>3.7549999999999999</v>
      </c>
      <c r="N25" s="191">
        <v>3.5760000000000001</v>
      </c>
      <c r="O25" s="191">
        <v>2.839</v>
      </c>
      <c r="P25" s="191">
        <v>3.6680000000000001</v>
      </c>
      <c r="Q25" s="191">
        <v>3.5590000000000002</v>
      </c>
      <c r="R25" s="191">
        <v>4.2279999999999998</v>
      </c>
      <c r="S25" s="191">
        <v>4.383</v>
      </c>
      <c r="T25" s="191">
        <v>3.6080000000000001</v>
      </c>
      <c r="U25" s="191">
        <v>5.4640000000000004</v>
      </c>
      <c r="V25" s="191">
        <v>4.4489999999999998</v>
      </c>
      <c r="W25" s="191">
        <v>4.0609999999999999</v>
      </c>
      <c r="X25" s="191">
        <v>5.46</v>
      </c>
      <c r="Y25" s="191">
        <v>2.9369999999999998</v>
      </c>
      <c r="Z25" s="191">
        <v>3.79</v>
      </c>
      <c r="AA25" s="191">
        <v>5.085</v>
      </c>
      <c r="AB25" s="191">
        <v>4.0640000000000001</v>
      </c>
      <c r="AC25" s="191">
        <v>3.915</v>
      </c>
      <c r="AD25" s="191">
        <v>5.234</v>
      </c>
      <c r="AE25" s="191">
        <v>3.2309999999999999</v>
      </c>
      <c r="AF25" s="191">
        <v>5.181</v>
      </c>
      <c r="AG25" s="191">
        <v>4.3689999999999998</v>
      </c>
      <c r="AH25" s="192">
        <v>3.4830000000000001</v>
      </c>
    </row>
    <row r="26" spans="1:34" ht="15" x14ac:dyDescent="0.25">
      <c r="A26" s="146">
        <v>45323</v>
      </c>
      <c r="B26" s="280">
        <v>3.95</v>
      </c>
      <c r="C26" s="270">
        <v>3.95</v>
      </c>
      <c r="D26" s="274">
        <v>3.95</v>
      </c>
      <c r="E26" s="173">
        <v>3.1760000000000002</v>
      </c>
      <c r="F26" s="173">
        <v>4.6470000000000002</v>
      </c>
      <c r="G26" s="173">
        <v>3.8010000000000002</v>
      </c>
      <c r="H26" s="191">
        <v>5.5940000000000003</v>
      </c>
      <c r="I26" s="191">
        <v>4.66</v>
      </c>
      <c r="J26" s="191">
        <v>4.6289999999999996</v>
      </c>
      <c r="K26" s="191">
        <v>3.5310000000000001</v>
      </c>
      <c r="L26" s="191">
        <v>4.1210000000000004</v>
      </c>
      <c r="M26" s="191">
        <v>3.242</v>
      </c>
      <c r="N26" s="191">
        <v>3.0339999999999998</v>
      </c>
      <c r="O26" s="191">
        <v>2.5880000000000001</v>
      </c>
      <c r="P26" s="191">
        <v>3.129</v>
      </c>
      <c r="Q26" s="191">
        <v>3.0369999999999999</v>
      </c>
      <c r="R26" s="191">
        <v>3.5680000000000001</v>
      </c>
      <c r="S26" s="191">
        <v>3.7749999999999999</v>
      </c>
      <c r="T26" s="191">
        <v>3.0289999999999999</v>
      </c>
      <c r="U26" s="191">
        <v>4.6740000000000004</v>
      </c>
      <c r="V26" s="191">
        <v>3.778</v>
      </c>
      <c r="W26" s="191">
        <v>3.4359999999999999</v>
      </c>
      <c r="X26" s="191">
        <v>4.63</v>
      </c>
      <c r="Y26" s="191">
        <v>2.573</v>
      </c>
      <c r="Z26" s="191">
        <v>3.226</v>
      </c>
      <c r="AA26" s="191">
        <v>4.95</v>
      </c>
      <c r="AB26" s="191">
        <v>3.649</v>
      </c>
      <c r="AC26" s="191">
        <v>3.375</v>
      </c>
      <c r="AD26" s="191">
        <v>4.53</v>
      </c>
      <c r="AE26" s="191">
        <v>2.7879999999999998</v>
      </c>
      <c r="AF26" s="191">
        <v>4.4050000000000002</v>
      </c>
      <c r="AG26" s="191">
        <v>3.762</v>
      </c>
      <c r="AH26" s="192">
        <v>2.976</v>
      </c>
    </row>
    <row r="27" spans="1:34" ht="15" x14ac:dyDescent="0.25">
      <c r="A27" s="146">
        <v>45352</v>
      </c>
      <c r="B27" s="280">
        <v>4.5999999999999996</v>
      </c>
      <c r="C27" s="270">
        <v>4.5999999999999996</v>
      </c>
      <c r="D27" s="274">
        <v>4.5999999999999996</v>
      </c>
      <c r="E27" s="173">
        <v>3.5329999999999999</v>
      </c>
      <c r="F27" s="173">
        <v>5.3559999999999999</v>
      </c>
      <c r="G27" s="173">
        <v>5.0389999999999997</v>
      </c>
      <c r="H27" s="191">
        <v>5.7569999999999997</v>
      </c>
      <c r="I27" s="191">
        <v>5.6539999999999999</v>
      </c>
      <c r="J27" s="191">
        <v>5.133</v>
      </c>
      <c r="K27" s="191">
        <v>4.5599999999999996</v>
      </c>
      <c r="L27" s="191">
        <v>4.3769999999999998</v>
      </c>
      <c r="M27" s="191">
        <v>3.5990000000000002</v>
      </c>
      <c r="N27" s="191">
        <v>3.1179999999999999</v>
      </c>
      <c r="O27" s="191">
        <v>3.1320000000000001</v>
      </c>
      <c r="P27" s="191">
        <v>5.069</v>
      </c>
      <c r="Q27" s="191">
        <v>3.1389999999999998</v>
      </c>
      <c r="R27" s="191">
        <v>3.665</v>
      </c>
      <c r="S27" s="191">
        <v>6.2380000000000004</v>
      </c>
      <c r="T27" s="191">
        <v>2.952</v>
      </c>
      <c r="U27" s="191">
        <v>5.4619999999999997</v>
      </c>
      <c r="V27" s="191">
        <v>3.6890000000000001</v>
      </c>
      <c r="W27" s="191">
        <v>3.6520000000000001</v>
      </c>
      <c r="X27" s="191">
        <v>5.6790000000000003</v>
      </c>
      <c r="Y27" s="191">
        <v>2.673</v>
      </c>
      <c r="Z27" s="191">
        <v>3.105</v>
      </c>
      <c r="AA27" s="191">
        <v>6.1120000000000001</v>
      </c>
      <c r="AB27" s="191">
        <v>4.282</v>
      </c>
      <c r="AC27" s="191">
        <v>5.15</v>
      </c>
      <c r="AD27" s="191">
        <v>4.6239999999999997</v>
      </c>
      <c r="AE27" s="191">
        <v>2.7229999999999999</v>
      </c>
      <c r="AF27" s="191">
        <v>4.6449999999999996</v>
      </c>
      <c r="AG27" s="191">
        <v>3.9060000000000001</v>
      </c>
      <c r="AH27" s="192">
        <v>3.34</v>
      </c>
    </row>
    <row r="28" spans="1:34" ht="15" x14ac:dyDescent="0.25">
      <c r="A28" s="146">
        <v>45383</v>
      </c>
      <c r="B28" s="280">
        <v>9.09</v>
      </c>
      <c r="C28" s="270">
        <v>9.09</v>
      </c>
      <c r="D28" s="274">
        <v>9.09</v>
      </c>
      <c r="E28" s="173">
        <v>6.625</v>
      </c>
      <c r="F28" s="173">
        <v>9.2200000000000006</v>
      </c>
      <c r="G28" s="173">
        <v>6.4450000000000003</v>
      </c>
      <c r="H28" s="191">
        <v>10.191000000000001</v>
      </c>
      <c r="I28" s="191">
        <v>7.9969999999999999</v>
      </c>
      <c r="J28" s="191">
        <v>6.968</v>
      </c>
      <c r="K28" s="191">
        <v>6.5330000000000004</v>
      </c>
      <c r="L28" s="191">
        <v>9.7880000000000003</v>
      </c>
      <c r="M28" s="191">
        <v>7.1870000000000003</v>
      </c>
      <c r="N28" s="191">
        <v>7.6619999999999999</v>
      </c>
      <c r="O28" s="191">
        <v>6.1289999999999996</v>
      </c>
      <c r="P28" s="191">
        <v>10.169</v>
      </c>
      <c r="Q28" s="191">
        <v>6.5880000000000001</v>
      </c>
      <c r="R28" s="191">
        <v>9.6760000000000002</v>
      </c>
      <c r="S28" s="191">
        <v>9.9169999999999998</v>
      </c>
      <c r="T28" s="191">
        <v>3.7240000000000002</v>
      </c>
      <c r="U28" s="191">
        <v>7.1379999999999999</v>
      </c>
      <c r="V28" s="191">
        <v>7.0279999999999996</v>
      </c>
      <c r="W28" s="191">
        <v>6.681</v>
      </c>
      <c r="X28" s="191">
        <v>13.032999999999999</v>
      </c>
      <c r="Y28" s="191">
        <v>4.6989999999999998</v>
      </c>
      <c r="Z28" s="191">
        <v>5.56</v>
      </c>
      <c r="AA28" s="191">
        <v>10.044</v>
      </c>
      <c r="AB28" s="191">
        <v>7.069</v>
      </c>
      <c r="AC28" s="191">
        <v>10.016999999999999</v>
      </c>
      <c r="AD28" s="191">
        <v>7.6280000000000001</v>
      </c>
      <c r="AE28" s="191">
        <v>6.5860000000000003</v>
      </c>
      <c r="AF28" s="191">
        <v>7.1859999999999999</v>
      </c>
      <c r="AG28" s="191">
        <v>8.6690000000000005</v>
      </c>
      <c r="AH28" s="192">
        <v>4.8929999999999998</v>
      </c>
    </row>
    <row r="29" spans="1:34" ht="15" x14ac:dyDescent="0.25">
      <c r="A29" s="146">
        <v>45413</v>
      </c>
      <c r="B29" s="280">
        <v>26.11</v>
      </c>
      <c r="C29" s="270">
        <v>26.11</v>
      </c>
      <c r="D29" s="274">
        <v>26.11</v>
      </c>
      <c r="E29" s="173">
        <v>31.061</v>
      </c>
      <c r="F29" s="173">
        <v>30.942</v>
      </c>
      <c r="G29" s="173">
        <v>29.782</v>
      </c>
      <c r="H29" s="191">
        <v>56.481999999999999</v>
      </c>
      <c r="I29" s="191">
        <v>38.323999999999998</v>
      </c>
      <c r="J29" s="191">
        <v>23.81</v>
      </c>
      <c r="K29" s="191">
        <v>23.015000000000001</v>
      </c>
      <c r="L29" s="191">
        <v>34.100999999999999</v>
      </c>
      <c r="M29" s="191">
        <v>25.966000000000001</v>
      </c>
      <c r="N29" s="191">
        <v>17.96</v>
      </c>
      <c r="O29" s="191">
        <v>21.542000000000002</v>
      </c>
      <c r="P29" s="191">
        <v>28.01</v>
      </c>
      <c r="Q29" s="191">
        <v>24.611000000000001</v>
      </c>
      <c r="R29" s="191">
        <v>32.75</v>
      </c>
      <c r="S29" s="191">
        <v>29.902000000000001</v>
      </c>
      <c r="T29" s="191">
        <v>24.603000000000002</v>
      </c>
      <c r="U29" s="191">
        <v>38.32</v>
      </c>
      <c r="V29" s="191">
        <v>17.053000000000001</v>
      </c>
      <c r="W29" s="191">
        <v>21.231000000000002</v>
      </c>
      <c r="X29" s="191">
        <v>24.765000000000001</v>
      </c>
      <c r="Y29" s="191">
        <v>16.231999999999999</v>
      </c>
      <c r="Z29" s="191">
        <v>28.515000000000001</v>
      </c>
      <c r="AA29" s="191">
        <v>20.533000000000001</v>
      </c>
      <c r="AB29" s="191">
        <v>17.193999999999999</v>
      </c>
      <c r="AC29" s="191">
        <v>31.952999999999999</v>
      </c>
      <c r="AD29" s="191">
        <v>31.109000000000002</v>
      </c>
      <c r="AE29" s="191">
        <v>20.774999999999999</v>
      </c>
      <c r="AF29" s="191">
        <v>26.542999999999999</v>
      </c>
      <c r="AG29" s="191">
        <v>22.177</v>
      </c>
      <c r="AH29" s="192">
        <v>19.466999999999999</v>
      </c>
    </row>
    <row r="30" spans="1:34" ht="15" x14ac:dyDescent="0.25">
      <c r="A30" s="146">
        <v>45444</v>
      </c>
      <c r="B30" s="280">
        <v>40.090000000000003</v>
      </c>
      <c r="C30" s="270">
        <v>40.090000000000003</v>
      </c>
      <c r="D30" s="274">
        <v>40.090000000000003</v>
      </c>
      <c r="E30" s="173">
        <v>64.356999999999999</v>
      </c>
      <c r="F30" s="173">
        <v>41.661999999999999</v>
      </c>
      <c r="G30" s="173">
        <v>84.34</v>
      </c>
      <c r="H30" s="191">
        <v>61.97</v>
      </c>
      <c r="I30" s="191">
        <v>73.102000000000004</v>
      </c>
      <c r="J30" s="191">
        <v>32.043999999999997</v>
      </c>
      <c r="K30" s="191">
        <v>48.433</v>
      </c>
      <c r="L30" s="191">
        <v>26.210999999999999</v>
      </c>
      <c r="M30" s="191">
        <v>26.34</v>
      </c>
      <c r="N30" s="191">
        <v>13.03</v>
      </c>
      <c r="O30" s="191">
        <v>34.328000000000003</v>
      </c>
      <c r="P30" s="191">
        <v>22.369</v>
      </c>
      <c r="Q30" s="191">
        <v>35.902999999999999</v>
      </c>
      <c r="R30" s="191">
        <v>36.500999999999998</v>
      </c>
      <c r="S30" s="191">
        <v>28.218</v>
      </c>
      <c r="T30" s="191">
        <v>75.382000000000005</v>
      </c>
      <c r="U30" s="191">
        <v>41.954000000000001</v>
      </c>
      <c r="V30" s="191">
        <v>41.829000000000001</v>
      </c>
      <c r="W30" s="191">
        <v>66.819000000000003</v>
      </c>
      <c r="X30" s="191">
        <v>11.853999999999999</v>
      </c>
      <c r="Y30" s="191">
        <v>29.609000000000002</v>
      </c>
      <c r="Z30" s="191">
        <v>51.298000000000002</v>
      </c>
      <c r="AA30" s="191">
        <v>52.155999999999999</v>
      </c>
      <c r="AB30" s="191">
        <v>42.287999999999997</v>
      </c>
      <c r="AC30" s="191">
        <v>53.82</v>
      </c>
      <c r="AD30" s="191">
        <v>18.471</v>
      </c>
      <c r="AE30" s="191">
        <v>57.515000000000001</v>
      </c>
      <c r="AF30" s="191">
        <v>33.816000000000003</v>
      </c>
      <c r="AG30" s="191">
        <v>28.295999999999999</v>
      </c>
      <c r="AH30" s="192">
        <v>46.463999999999999</v>
      </c>
    </row>
    <row r="31" spans="1:34" ht="15" x14ac:dyDescent="0.25">
      <c r="A31" s="146">
        <v>45474</v>
      </c>
      <c r="B31" s="280">
        <v>14.86</v>
      </c>
      <c r="C31" s="270">
        <v>14.86</v>
      </c>
      <c r="D31" s="274">
        <v>14.86</v>
      </c>
      <c r="E31" s="173">
        <v>32.79</v>
      </c>
      <c r="F31" s="173">
        <v>15.428000000000001</v>
      </c>
      <c r="G31" s="173">
        <v>73.257000000000005</v>
      </c>
      <c r="H31" s="191">
        <v>23.943000000000001</v>
      </c>
      <c r="I31" s="191">
        <v>27.893000000000001</v>
      </c>
      <c r="J31" s="191">
        <v>15.952</v>
      </c>
      <c r="K31" s="191">
        <v>29.614000000000001</v>
      </c>
      <c r="L31" s="191">
        <v>10.946</v>
      </c>
      <c r="M31" s="191">
        <v>10.35</v>
      </c>
      <c r="N31" s="191">
        <v>6.2880000000000003</v>
      </c>
      <c r="O31" s="191">
        <v>12.292999999999999</v>
      </c>
      <c r="P31" s="191">
        <v>9.2859999999999996</v>
      </c>
      <c r="Q31" s="191">
        <v>15.359</v>
      </c>
      <c r="R31" s="191">
        <v>12.887</v>
      </c>
      <c r="S31" s="191">
        <v>11.914</v>
      </c>
      <c r="T31" s="191">
        <v>37.542000000000002</v>
      </c>
      <c r="U31" s="191">
        <v>22.164000000000001</v>
      </c>
      <c r="V31" s="191">
        <v>13.919</v>
      </c>
      <c r="W31" s="191">
        <v>41.353999999999999</v>
      </c>
      <c r="X31" s="191">
        <v>7.3760000000000003</v>
      </c>
      <c r="Y31" s="191">
        <v>12.167999999999999</v>
      </c>
      <c r="Z31" s="191">
        <v>18.416</v>
      </c>
      <c r="AA31" s="191">
        <v>18.254000000000001</v>
      </c>
      <c r="AB31" s="191">
        <v>15.343999999999999</v>
      </c>
      <c r="AC31" s="191">
        <v>20.693999999999999</v>
      </c>
      <c r="AD31" s="191">
        <v>8.2940000000000005</v>
      </c>
      <c r="AE31" s="191">
        <v>37.636000000000003</v>
      </c>
      <c r="AF31" s="191">
        <v>12.438000000000001</v>
      </c>
      <c r="AG31" s="191">
        <v>10.914</v>
      </c>
      <c r="AH31" s="192">
        <v>28.286000000000001</v>
      </c>
    </row>
    <row r="32" spans="1:34" ht="15" x14ac:dyDescent="0.25">
      <c r="A32" s="146">
        <v>45505</v>
      </c>
      <c r="B32" s="280">
        <v>8.24</v>
      </c>
      <c r="C32" s="270">
        <v>8.24</v>
      </c>
      <c r="D32" s="274">
        <v>8.24</v>
      </c>
      <c r="E32" s="173">
        <v>12.547000000000001</v>
      </c>
      <c r="F32" s="173">
        <v>7.83</v>
      </c>
      <c r="G32" s="173">
        <v>23.393000000000001</v>
      </c>
      <c r="H32" s="191">
        <v>10.89</v>
      </c>
      <c r="I32" s="191">
        <v>13.515000000000001</v>
      </c>
      <c r="J32" s="191">
        <v>8.2040000000000006</v>
      </c>
      <c r="K32" s="191">
        <v>12.391</v>
      </c>
      <c r="L32" s="191">
        <v>7.1760000000000002</v>
      </c>
      <c r="M32" s="191">
        <v>7.1130000000000004</v>
      </c>
      <c r="N32" s="191">
        <v>4.3810000000000002</v>
      </c>
      <c r="O32" s="191">
        <v>6.7850000000000001</v>
      </c>
      <c r="P32" s="191">
        <v>6.0780000000000003</v>
      </c>
      <c r="Q32" s="191">
        <v>8.984</v>
      </c>
      <c r="R32" s="191">
        <v>8.1509999999999998</v>
      </c>
      <c r="S32" s="191">
        <v>7.5</v>
      </c>
      <c r="T32" s="191">
        <v>13.243</v>
      </c>
      <c r="U32" s="191">
        <v>9.7609999999999992</v>
      </c>
      <c r="V32" s="191">
        <v>8.9570000000000007</v>
      </c>
      <c r="W32" s="191">
        <v>14.662000000000001</v>
      </c>
      <c r="X32" s="191">
        <v>5.5149999999999997</v>
      </c>
      <c r="Y32" s="191">
        <v>7.5730000000000004</v>
      </c>
      <c r="Z32" s="191">
        <v>9.7449999999999992</v>
      </c>
      <c r="AA32" s="191">
        <v>8.6709999999999994</v>
      </c>
      <c r="AB32" s="191">
        <v>8.3230000000000004</v>
      </c>
      <c r="AC32" s="191">
        <v>12.154</v>
      </c>
      <c r="AD32" s="191">
        <v>5.7270000000000003</v>
      </c>
      <c r="AE32" s="191">
        <v>13.352</v>
      </c>
      <c r="AF32" s="191">
        <v>7.5220000000000002</v>
      </c>
      <c r="AG32" s="191">
        <v>6.6909999999999998</v>
      </c>
      <c r="AH32" s="192">
        <v>11.962</v>
      </c>
    </row>
    <row r="33" spans="1:34" ht="15" x14ac:dyDescent="0.25">
      <c r="A33" s="146">
        <v>45536</v>
      </c>
      <c r="B33" s="280">
        <v>6.95</v>
      </c>
      <c r="C33" s="270">
        <v>6.95</v>
      </c>
      <c r="D33" s="274">
        <v>6.95</v>
      </c>
      <c r="E33" s="173">
        <v>8.9540000000000006</v>
      </c>
      <c r="F33" s="173">
        <v>6.3230000000000004</v>
      </c>
      <c r="G33" s="173">
        <v>13.496</v>
      </c>
      <c r="H33" s="191">
        <v>8.2149999999999999</v>
      </c>
      <c r="I33" s="191">
        <v>9.1389999999999993</v>
      </c>
      <c r="J33" s="191">
        <v>5.835</v>
      </c>
      <c r="K33" s="191">
        <v>7.7569999999999997</v>
      </c>
      <c r="L33" s="191">
        <v>5.5389999999999997</v>
      </c>
      <c r="M33" s="191">
        <v>5.3220000000000001</v>
      </c>
      <c r="N33" s="191">
        <v>3.7250000000000001</v>
      </c>
      <c r="O33" s="191">
        <v>7.407</v>
      </c>
      <c r="P33" s="191">
        <v>4.9480000000000004</v>
      </c>
      <c r="Q33" s="191">
        <v>5.9909999999999997</v>
      </c>
      <c r="R33" s="191">
        <v>6.7480000000000002</v>
      </c>
      <c r="S33" s="191">
        <v>6.46</v>
      </c>
      <c r="T33" s="191">
        <v>8.3879999999999999</v>
      </c>
      <c r="U33" s="191">
        <v>6.8520000000000003</v>
      </c>
      <c r="V33" s="191">
        <v>5.9160000000000004</v>
      </c>
      <c r="W33" s="191">
        <v>8.4570000000000007</v>
      </c>
      <c r="X33" s="191">
        <v>4.8419999999999996</v>
      </c>
      <c r="Y33" s="191">
        <v>6.476</v>
      </c>
      <c r="Z33" s="191">
        <v>9.24</v>
      </c>
      <c r="AA33" s="191">
        <v>6.6059999999999999</v>
      </c>
      <c r="AB33" s="191">
        <v>6.0720000000000001</v>
      </c>
      <c r="AC33" s="191">
        <v>7.6120000000000001</v>
      </c>
      <c r="AD33" s="191">
        <v>4.7809999999999997</v>
      </c>
      <c r="AE33" s="191">
        <v>7.9569999999999999</v>
      </c>
      <c r="AF33" s="191">
        <v>7.4169999999999998</v>
      </c>
      <c r="AG33" s="191">
        <v>5.0369999999999999</v>
      </c>
      <c r="AH33" s="192">
        <v>9.407</v>
      </c>
    </row>
    <row r="34" spans="1:34" ht="15" x14ac:dyDescent="0.25">
      <c r="A34" s="146">
        <v>45566</v>
      </c>
      <c r="B34" s="279">
        <v>6.15</v>
      </c>
      <c r="C34" s="269">
        <v>6.98</v>
      </c>
      <c r="D34" s="274">
        <v>6.62</v>
      </c>
      <c r="E34" s="173">
        <v>8.3490000000000002</v>
      </c>
      <c r="F34" s="173">
        <v>7.2960000000000003</v>
      </c>
      <c r="G34" s="173">
        <v>11.041</v>
      </c>
      <c r="H34" s="191">
        <v>7.9790000000000001</v>
      </c>
      <c r="I34" s="191">
        <v>8.5060000000000002</v>
      </c>
      <c r="J34" s="191">
        <v>6.609</v>
      </c>
      <c r="K34" s="191">
        <v>6.673</v>
      </c>
      <c r="L34" s="191">
        <v>5.0759999999999996</v>
      </c>
      <c r="M34" s="191">
        <v>4.6369999999999996</v>
      </c>
      <c r="N34" s="191">
        <v>4.5750000000000002</v>
      </c>
      <c r="O34" s="191">
        <v>5.548</v>
      </c>
      <c r="P34" s="191">
        <v>5.0919999999999996</v>
      </c>
      <c r="Q34" s="191">
        <v>6.6920000000000002</v>
      </c>
      <c r="R34" s="191">
        <v>8.6329999999999991</v>
      </c>
      <c r="S34" s="191">
        <v>6.3150000000000004</v>
      </c>
      <c r="T34" s="191">
        <v>7.9630000000000001</v>
      </c>
      <c r="U34" s="191">
        <v>7.3819999999999997</v>
      </c>
      <c r="V34" s="191">
        <v>5.4560000000000004</v>
      </c>
      <c r="W34" s="191">
        <v>7.843</v>
      </c>
      <c r="X34" s="191">
        <v>4.4039999999999999</v>
      </c>
      <c r="Y34" s="191">
        <v>6.9139999999999997</v>
      </c>
      <c r="Z34" s="191">
        <v>10.807</v>
      </c>
      <c r="AA34" s="191">
        <v>5.665</v>
      </c>
      <c r="AB34" s="191">
        <v>5.2789999999999999</v>
      </c>
      <c r="AC34" s="191">
        <v>7.9059999999999997</v>
      </c>
      <c r="AD34" s="191">
        <v>4.78</v>
      </c>
      <c r="AE34" s="191">
        <v>6.7439999999999998</v>
      </c>
      <c r="AF34" s="191">
        <v>5.8460000000000001</v>
      </c>
      <c r="AG34" s="191">
        <v>4.7160000000000002</v>
      </c>
      <c r="AH34" s="192">
        <v>7.2320000000000002</v>
      </c>
    </row>
    <row r="35" spans="1:34" ht="15" x14ac:dyDescent="0.25">
      <c r="A35" s="146">
        <v>45597</v>
      </c>
      <c r="B35" s="279">
        <v>4.5</v>
      </c>
      <c r="C35" s="269">
        <v>4.9400000000000004</v>
      </c>
      <c r="D35" s="274">
        <v>4.8099999999999996</v>
      </c>
      <c r="E35" s="173">
        <v>6.8869999999999996</v>
      </c>
      <c r="F35" s="173">
        <v>5.8319999999999999</v>
      </c>
      <c r="G35" s="173">
        <v>8.2539999999999996</v>
      </c>
      <c r="H35" s="191">
        <v>7.5529999999999999</v>
      </c>
      <c r="I35" s="191">
        <v>7.0259999999999998</v>
      </c>
      <c r="J35" s="191">
        <v>5.1609999999999996</v>
      </c>
      <c r="K35" s="191">
        <v>5.6669999999999998</v>
      </c>
      <c r="L35" s="191">
        <v>4.274</v>
      </c>
      <c r="M35" s="191">
        <v>4.7370000000000001</v>
      </c>
      <c r="N35" s="191">
        <v>3.222</v>
      </c>
      <c r="O35" s="191">
        <v>4.3289999999999997</v>
      </c>
      <c r="P35" s="191">
        <v>4.3780000000000001</v>
      </c>
      <c r="Q35" s="191">
        <v>5.8479999999999999</v>
      </c>
      <c r="R35" s="191">
        <v>6.1429999999999998</v>
      </c>
      <c r="S35" s="191">
        <v>5.1689999999999996</v>
      </c>
      <c r="T35" s="191">
        <v>6.702</v>
      </c>
      <c r="U35" s="191">
        <v>6.2949999999999999</v>
      </c>
      <c r="V35" s="191">
        <v>5.5030000000000001</v>
      </c>
      <c r="W35" s="191">
        <v>6.5069999999999997</v>
      </c>
      <c r="X35" s="191">
        <v>3.754</v>
      </c>
      <c r="Y35" s="191">
        <v>4.71</v>
      </c>
      <c r="Z35" s="191">
        <v>6.883</v>
      </c>
      <c r="AA35" s="191">
        <v>4.8739999999999997</v>
      </c>
      <c r="AB35" s="191">
        <v>4.4779999999999998</v>
      </c>
      <c r="AC35" s="191">
        <v>6.5570000000000004</v>
      </c>
      <c r="AD35" s="191">
        <v>4.407</v>
      </c>
      <c r="AE35" s="191">
        <v>5.8840000000000003</v>
      </c>
      <c r="AF35" s="191">
        <v>5.0780000000000003</v>
      </c>
      <c r="AG35" s="191">
        <v>4.3860000000000001</v>
      </c>
      <c r="AH35" s="192">
        <v>5.74</v>
      </c>
    </row>
    <row r="36" spans="1:34" ht="15" x14ac:dyDescent="0.25">
      <c r="A36" s="146">
        <v>45627</v>
      </c>
      <c r="B36" s="290">
        <v>4.4400000000000004</v>
      </c>
      <c r="C36" s="291">
        <v>4.4400000000000004</v>
      </c>
      <c r="D36" s="276">
        <v>4.4400000000000004</v>
      </c>
      <c r="E36" s="191">
        <v>5.8970000000000002</v>
      </c>
      <c r="F36" s="191">
        <v>5.0460000000000003</v>
      </c>
      <c r="G36" s="191">
        <v>7.6020000000000003</v>
      </c>
      <c r="H36" s="191">
        <v>6.633</v>
      </c>
      <c r="I36" s="191">
        <v>6.2720000000000002</v>
      </c>
      <c r="J36" s="191">
        <v>4.9800000000000004</v>
      </c>
      <c r="K36" s="191">
        <v>5.1310000000000002</v>
      </c>
      <c r="L36" s="191">
        <v>3.972</v>
      </c>
      <c r="M36" s="191">
        <v>3.9889999999999999</v>
      </c>
      <c r="N36" s="191">
        <v>2.859</v>
      </c>
      <c r="O36" s="191">
        <v>3.9470000000000001</v>
      </c>
      <c r="P36" s="191">
        <v>3.7709999999999999</v>
      </c>
      <c r="Q36" s="191">
        <v>4.6660000000000004</v>
      </c>
      <c r="R36" s="191">
        <v>4.9320000000000004</v>
      </c>
      <c r="S36" s="191">
        <v>4.1660000000000004</v>
      </c>
      <c r="T36" s="191">
        <v>5.944</v>
      </c>
      <c r="U36" s="191">
        <v>5.2130000000000001</v>
      </c>
      <c r="V36" s="191">
        <v>4.585</v>
      </c>
      <c r="W36" s="191">
        <v>5.8239999999999998</v>
      </c>
      <c r="X36" s="191">
        <v>3.419</v>
      </c>
      <c r="Y36" s="191">
        <v>4.0279999999999996</v>
      </c>
      <c r="Z36" s="191">
        <v>5.4089999999999998</v>
      </c>
      <c r="AA36" s="191">
        <v>4.609</v>
      </c>
      <c r="AB36" s="191">
        <v>4.1219999999999999</v>
      </c>
      <c r="AC36" s="191">
        <v>6.0919999999999996</v>
      </c>
      <c r="AD36" s="191">
        <v>3.762</v>
      </c>
      <c r="AE36" s="192">
        <v>5.5309999999999997</v>
      </c>
      <c r="AF36" s="191">
        <v>4.843</v>
      </c>
      <c r="AG36" s="191">
        <v>3.9540000000000002</v>
      </c>
      <c r="AH36" s="191">
        <v>5.1139999999999999</v>
      </c>
    </row>
    <row r="37" spans="1:34" ht="15" x14ac:dyDescent="0.25">
      <c r="A37" s="146">
        <v>45658</v>
      </c>
      <c r="B37" s="281">
        <v>4.66</v>
      </c>
      <c r="C37" s="271">
        <v>4.66</v>
      </c>
      <c r="D37" s="276">
        <v>4.66</v>
      </c>
      <c r="E37" s="191">
        <v>5.3209999999999997</v>
      </c>
      <c r="F37" s="191">
        <v>4.5049999999999999</v>
      </c>
      <c r="G37" s="191">
        <v>6.5609999999999999</v>
      </c>
      <c r="H37" s="191">
        <v>5.6429999999999998</v>
      </c>
      <c r="I37" s="191">
        <v>5.6529999999999996</v>
      </c>
      <c r="J37" s="191">
        <v>4.2080000000000002</v>
      </c>
      <c r="K37" s="191">
        <v>4.718</v>
      </c>
      <c r="L37" s="191">
        <v>3.649</v>
      </c>
      <c r="M37" s="191">
        <v>3.54</v>
      </c>
      <c r="N37" s="191">
        <v>2.6240000000000001</v>
      </c>
      <c r="O37" s="191">
        <v>3.5369999999999999</v>
      </c>
      <c r="P37" s="191">
        <v>3.4060000000000001</v>
      </c>
      <c r="Q37" s="191">
        <v>4.0759999999999996</v>
      </c>
      <c r="R37" s="191">
        <v>4.3079999999999998</v>
      </c>
      <c r="S37" s="191">
        <v>3.6110000000000002</v>
      </c>
      <c r="T37" s="191">
        <v>5.3339999999999996</v>
      </c>
      <c r="U37" s="191">
        <v>4.6639999999999997</v>
      </c>
      <c r="V37" s="191">
        <v>4.0359999999999996</v>
      </c>
      <c r="W37" s="191">
        <v>5.3470000000000004</v>
      </c>
      <c r="X37" s="191">
        <v>3.1139999999999999</v>
      </c>
      <c r="Y37" s="191">
        <v>3.6640000000000001</v>
      </c>
      <c r="Z37" s="191">
        <v>4.8120000000000003</v>
      </c>
      <c r="AA37" s="191">
        <v>4.2279999999999998</v>
      </c>
      <c r="AB37" s="191">
        <v>3.6989999999999998</v>
      </c>
      <c r="AC37" s="191">
        <v>5.1459999999999999</v>
      </c>
      <c r="AD37" s="191">
        <v>3.411</v>
      </c>
      <c r="AE37" s="192">
        <v>5.03</v>
      </c>
      <c r="AF37" s="191">
        <v>4.4550000000000001</v>
      </c>
      <c r="AG37" s="191">
        <v>3.45</v>
      </c>
      <c r="AH37" s="191">
        <v>4.5979999999999999</v>
      </c>
    </row>
    <row r="38" spans="1:34" ht="15" x14ac:dyDescent="0.25">
      <c r="A38" s="146">
        <v>45689</v>
      </c>
      <c r="B38" s="281">
        <v>3.95</v>
      </c>
      <c r="C38" s="271">
        <v>3.95</v>
      </c>
      <c r="D38" s="276">
        <v>3.95</v>
      </c>
      <c r="E38" s="191">
        <v>4.4180000000000001</v>
      </c>
      <c r="F38" s="191">
        <v>3.8439999999999999</v>
      </c>
      <c r="G38" s="191">
        <v>5.3419999999999996</v>
      </c>
      <c r="H38" s="191">
        <v>4.5949999999999998</v>
      </c>
      <c r="I38" s="191">
        <v>4.6420000000000003</v>
      </c>
      <c r="J38" s="191">
        <v>3.5059999999999998</v>
      </c>
      <c r="K38" s="191">
        <v>3.9369999999999998</v>
      </c>
      <c r="L38" s="191">
        <v>3.048</v>
      </c>
      <c r="M38" s="191">
        <v>2.9049999999999998</v>
      </c>
      <c r="N38" s="191">
        <v>2.3250000000000002</v>
      </c>
      <c r="O38" s="191">
        <v>2.9169999999999998</v>
      </c>
      <c r="P38" s="191">
        <v>2.8130000000000002</v>
      </c>
      <c r="Q38" s="191">
        <v>3.3260000000000001</v>
      </c>
      <c r="R38" s="191">
        <v>3.5910000000000002</v>
      </c>
      <c r="S38" s="191">
        <v>2.9319999999999999</v>
      </c>
      <c r="T38" s="191">
        <v>4.4119999999999999</v>
      </c>
      <c r="U38" s="191">
        <v>3.83</v>
      </c>
      <c r="V38" s="191">
        <v>3.3039999999999998</v>
      </c>
      <c r="W38" s="191">
        <v>4.3860000000000001</v>
      </c>
      <c r="X38" s="191">
        <v>2.6360000000000001</v>
      </c>
      <c r="Y38" s="191">
        <v>3.0169999999999999</v>
      </c>
      <c r="Z38" s="191">
        <v>4.5540000000000003</v>
      </c>
      <c r="AA38" s="191">
        <v>3.67</v>
      </c>
      <c r="AB38" s="191">
        <v>3.0830000000000002</v>
      </c>
      <c r="AC38" s="191">
        <v>4.3099999999999996</v>
      </c>
      <c r="AD38" s="191">
        <v>2.8460000000000001</v>
      </c>
      <c r="AE38" s="192">
        <v>4.1360000000000001</v>
      </c>
      <c r="AF38" s="191">
        <v>3.718</v>
      </c>
      <c r="AG38" s="191">
        <v>2.8490000000000002</v>
      </c>
      <c r="AH38" s="191">
        <v>3.8860000000000001</v>
      </c>
    </row>
    <row r="39" spans="1:34" ht="15" x14ac:dyDescent="0.25">
      <c r="A39" s="146">
        <v>45717</v>
      </c>
      <c r="B39" s="281">
        <v>4.5999999999999996</v>
      </c>
      <c r="C39" s="271">
        <v>4.5999999999999996</v>
      </c>
      <c r="D39" s="276">
        <v>4.5999999999999996</v>
      </c>
      <c r="E39" s="191">
        <v>5.2569999999999997</v>
      </c>
      <c r="F39" s="191">
        <v>5.2370000000000001</v>
      </c>
      <c r="G39" s="191">
        <v>5.6989999999999998</v>
      </c>
      <c r="H39" s="191">
        <v>5.7649999999999997</v>
      </c>
      <c r="I39" s="191">
        <v>5.26</v>
      </c>
      <c r="J39" s="191">
        <v>4.6660000000000004</v>
      </c>
      <c r="K39" s="191">
        <v>4.3419999999999996</v>
      </c>
      <c r="L39" s="191">
        <v>3.5030000000000001</v>
      </c>
      <c r="M39" s="191">
        <v>3.0550000000000002</v>
      </c>
      <c r="N39" s="191">
        <v>2.9510000000000001</v>
      </c>
      <c r="O39" s="191">
        <v>4.9459999999999997</v>
      </c>
      <c r="P39" s="191">
        <v>3.0219999999999998</v>
      </c>
      <c r="Q39" s="191">
        <v>3.5369999999999999</v>
      </c>
      <c r="R39" s="191">
        <v>6.2110000000000003</v>
      </c>
      <c r="S39" s="191">
        <v>2.964</v>
      </c>
      <c r="T39" s="191">
        <v>5.3719999999999999</v>
      </c>
      <c r="U39" s="191">
        <v>3.8660000000000001</v>
      </c>
      <c r="V39" s="191">
        <v>3.641</v>
      </c>
      <c r="W39" s="191">
        <v>5.5890000000000004</v>
      </c>
      <c r="X39" s="191">
        <v>2.8319999999999999</v>
      </c>
      <c r="Y39" s="191">
        <v>3.0129999999999999</v>
      </c>
      <c r="Z39" s="191">
        <v>5.8570000000000002</v>
      </c>
      <c r="AA39" s="191">
        <v>4.4409999999999998</v>
      </c>
      <c r="AB39" s="191">
        <v>4.9390000000000001</v>
      </c>
      <c r="AC39" s="191">
        <v>4.5419999999999998</v>
      </c>
      <c r="AD39" s="191">
        <v>2.883</v>
      </c>
      <c r="AE39" s="192">
        <v>4.556</v>
      </c>
      <c r="AF39" s="191">
        <v>3.9940000000000002</v>
      </c>
      <c r="AG39" s="191">
        <v>3.3010000000000002</v>
      </c>
      <c r="AH39" s="191">
        <v>5.1689999999999996</v>
      </c>
    </row>
    <row r="40" spans="1:34" ht="15" x14ac:dyDescent="0.25">
      <c r="A40" s="146">
        <v>45748</v>
      </c>
      <c r="B40" s="281">
        <v>9.09</v>
      </c>
      <c r="C40" s="271">
        <v>9.09</v>
      </c>
      <c r="D40" s="276">
        <v>9.09</v>
      </c>
      <c r="E40" s="191">
        <v>8.9320000000000004</v>
      </c>
      <c r="F40" s="191">
        <v>6.6420000000000003</v>
      </c>
      <c r="G40" s="191">
        <v>10.082000000000001</v>
      </c>
      <c r="H40" s="191">
        <v>8.1300000000000008</v>
      </c>
      <c r="I40" s="191">
        <v>7.0220000000000002</v>
      </c>
      <c r="J40" s="191">
        <v>6.641</v>
      </c>
      <c r="K40" s="191">
        <v>9.7140000000000004</v>
      </c>
      <c r="L40" s="191">
        <v>7.0679999999999996</v>
      </c>
      <c r="M40" s="191">
        <v>7.4</v>
      </c>
      <c r="N40" s="191">
        <v>5.9260000000000002</v>
      </c>
      <c r="O40" s="191">
        <v>10.016999999999999</v>
      </c>
      <c r="P40" s="191">
        <v>6.4409999999999998</v>
      </c>
      <c r="Q40" s="191">
        <v>9.2279999999999998</v>
      </c>
      <c r="R40" s="191">
        <v>9.8490000000000002</v>
      </c>
      <c r="S40" s="191">
        <v>3.7309999999999999</v>
      </c>
      <c r="T40" s="191">
        <v>7.0270000000000001</v>
      </c>
      <c r="U40" s="191">
        <v>7.0919999999999996</v>
      </c>
      <c r="V40" s="191">
        <v>6.6619999999999999</v>
      </c>
      <c r="W40" s="191">
        <v>12.878</v>
      </c>
      <c r="X40" s="191">
        <v>4.8630000000000004</v>
      </c>
      <c r="Y40" s="191">
        <v>5.3440000000000003</v>
      </c>
      <c r="Z40" s="191">
        <v>9.7279999999999998</v>
      </c>
      <c r="AA40" s="191">
        <v>7.2329999999999997</v>
      </c>
      <c r="AB40" s="191">
        <v>9.7520000000000007</v>
      </c>
      <c r="AC40" s="191">
        <v>7.2759999999999998</v>
      </c>
      <c r="AD40" s="191">
        <v>6.7640000000000002</v>
      </c>
      <c r="AE40" s="192">
        <v>7.06</v>
      </c>
      <c r="AF40" s="191">
        <v>8.7449999999999992</v>
      </c>
      <c r="AG40" s="191">
        <v>4.68</v>
      </c>
      <c r="AH40" s="191">
        <v>5.734</v>
      </c>
    </row>
    <row r="41" spans="1:34" ht="15" x14ac:dyDescent="0.25">
      <c r="A41" s="146">
        <v>45778</v>
      </c>
      <c r="B41" s="281">
        <v>26.11</v>
      </c>
      <c r="C41" s="271">
        <v>26.11</v>
      </c>
      <c r="D41" s="276">
        <v>26.11</v>
      </c>
      <c r="E41" s="191">
        <v>29.454999999999998</v>
      </c>
      <c r="F41" s="191">
        <v>30.146999999999998</v>
      </c>
      <c r="G41" s="191">
        <v>56.061999999999998</v>
      </c>
      <c r="H41" s="191">
        <v>38.441000000000003</v>
      </c>
      <c r="I41" s="191">
        <v>22.968</v>
      </c>
      <c r="J41" s="191">
        <v>23.06</v>
      </c>
      <c r="K41" s="191">
        <v>33.872999999999998</v>
      </c>
      <c r="L41" s="191">
        <v>25.757000000000001</v>
      </c>
      <c r="M41" s="191">
        <v>17.402000000000001</v>
      </c>
      <c r="N41" s="191">
        <v>21.212</v>
      </c>
      <c r="O41" s="191">
        <v>27.61</v>
      </c>
      <c r="P41" s="191">
        <v>24.317</v>
      </c>
      <c r="Q41" s="191">
        <v>31.728000000000002</v>
      </c>
      <c r="R41" s="191">
        <v>29.806999999999999</v>
      </c>
      <c r="S41" s="191">
        <v>24.449000000000002</v>
      </c>
      <c r="T41" s="191">
        <v>37.917000000000002</v>
      </c>
      <c r="U41" s="191">
        <v>16.401</v>
      </c>
      <c r="V41" s="191">
        <v>21.081</v>
      </c>
      <c r="W41" s="191">
        <v>24.594000000000001</v>
      </c>
      <c r="X41" s="191">
        <v>16.366</v>
      </c>
      <c r="Y41" s="191">
        <v>26.672999999999998</v>
      </c>
      <c r="Z41" s="191">
        <v>20.16</v>
      </c>
      <c r="AA41" s="191">
        <v>17.274000000000001</v>
      </c>
      <c r="AB41" s="191">
        <v>31.44</v>
      </c>
      <c r="AC41" s="191">
        <v>30.387</v>
      </c>
      <c r="AD41" s="191">
        <v>21.052</v>
      </c>
      <c r="AE41" s="192">
        <v>26.294</v>
      </c>
      <c r="AF41" s="191">
        <v>22.25</v>
      </c>
      <c r="AG41" s="191">
        <v>18.533000000000001</v>
      </c>
      <c r="AH41" s="191">
        <v>17.919</v>
      </c>
    </row>
    <row r="42" spans="1:34" ht="15" x14ac:dyDescent="0.25">
      <c r="A42" s="146">
        <v>45809</v>
      </c>
      <c r="B42" s="281">
        <v>40.090000000000003</v>
      </c>
      <c r="C42" s="271">
        <v>40.090000000000003</v>
      </c>
      <c r="D42" s="276">
        <v>40.090000000000003</v>
      </c>
      <c r="E42" s="191">
        <v>42.161999999999999</v>
      </c>
      <c r="F42" s="191">
        <v>84.611000000000004</v>
      </c>
      <c r="G42" s="191">
        <v>61.802</v>
      </c>
      <c r="H42" s="191">
        <v>73.102999999999994</v>
      </c>
      <c r="I42" s="191">
        <v>32.604999999999997</v>
      </c>
      <c r="J42" s="191">
        <v>48.457000000000001</v>
      </c>
      <c r="K42" s="191">
        <v>26.081</v>
      </c>
      <c r="L42" s="191">
        <v>26.233000000000001</v>
      </c>
      <c r="M42" s="191">
        <v>13.42</v>
      </c>
      <c r="N42" s="191">
        <v>34.048000000000002</v>
      </c>
      <c r="O42" s="191">
        <v>22.196999999999999</v>
      </c>
      <c r="P42" s="191">
        <v>35.691000000000003</v>
      </c>
      <c r="Q42" s="191">
        <v>36.686999999999998</v>
      </c>
      <c r="R42" s="191">
        <v>28.048999999999999</v>
      </c>
      <c r="S42" s="191">
        <v>75.192999999999998</v>
      </c>
      <c r="T42" s="191">
        <v>41.755000000000003</v>
      </c>
      <c r="U42" s="191">
        <v>42.268999999999998</v>
      </c>
      <c r="V42" s="191">
        <v>66.674000000000007</v>
      </c>
      <c r="W42" s="191">
        <v>11.773999999999999</v>
      </c>
      <c r="X42" s="191">
        <v>29.739000000000001</v>
      </c>
      <c r="Y42" s="191">
        <v>51.421999999999997</v>
      </c>
      <c r="Z42" s="191">
        <v>51.759</v>
      </c>
      <c r="AA42" s="191">
        <v>42.368000000000002</v>
      </c>
      <c r="AB42" s="191">
        <v>53.526000000000003</v>
      </c>
      <c r="AC42" s="191">
        <v>18.866</v>
      </c>
      <c r="AD42" s="191">
        <v>57.75</v>
      </c>
      <c r="AE42" s="192">
        <v>33.658999999999999</v>
      </c>
      <c r="AF42" s="191">
        <v>28.346</v>
      </c>
      <c r="AG42" s="191">
        <v>45.545999999999999</v>
      </c>
      <c r="AH42" s="191">
        <v>54.008000000000003</v>
      </c>
    </row>
    <row r="43" spans="1:34" ht="15" x14ac:dyDescent="0.25">
      <c r="A43" s="146">
        <v>45839</v>
      </c>
      <c r="B43" s="281">
        <v>14.86</v>
      </c>
      <c r="C43" s="271">
        <v>14.86</v>
      </c>
      <c r="D43" s="276">
        <v>14.86</v>
      </c>
      <c r="E43" s="191">
        <v>15.787000000000001</v>
      </c>
      <c r="F43" s="191">
        <v>73.337999999999994</v>
      </c>
      <c r="G43" s="191">
        <v>23.885000000000002</v>
      </c>
      <c r="H43" s="191">
        <v>27.917999999999999</v>
      </c>
      <c r="I43" s="191">
        <v>16.32</v>
      </c>
      <c r="J43" s="191">
        <v>29.643999999999998</v>
      </c>
      <c r="K43" s="191">
        <v>10.9</v>
      </c>
      <c r="L43" s="191">
        <v>10.29</v>
      </c>
      <c r="M43" s="191">
        <v>6.3230000000000004</v>
      </c>
      <c r="N43" s="191">
        <v>12.173999999999999</v>
      </c>
      <c r="O43" s="191">
        <v>9.2129999999999992</v>
      </c>
      <c r="P43" s="191">
        <v>15.254</v>
      </c>
      <c r="Q43" s="191">
        <v>13.061</v>
      </c>
      <c r="R43" s="191">
        <v>11.835000000000001</v>
      </c>
      <c r="S43" s="191">
        <v>37.496000000000002</v>
      </c>
      <c r="T43" s="191">
        <v>22.076000000000001</v>
      </c>
      <c r="U43" s="191">
        <v>14.397</v>
      </c>
      <c r="V43" s="191">
        <v>41.308999999999997</v>
      </c>
      <c r="W43" s="191">
        <v>7.3140000000000001</v>
      </c>
      <c r="X43" s="191">
        <v>12.253</v>
      </c>
      <c r="Y43" s="191">
        <v>18.821000000000002</v>
      </c>
      <c r="Z43" s="191">
        <v>18.09</v>
      </c>
      <c r="AA43" s="191">
        <v>15.423</v>
      </c>
      <c r="AB43" s="191">
        <v>20.579000000000001</v>
      </c>
      <c r="AC43" s="191">
        <v>8.3550000000000004</v>
      </c>
      <c r="AD43" s="191">
        <v>37.716000000000001</v>
      </c>
      <c r="AE43" s="192">
        <v>12.358000000000001</v>
      </c>
      <c r="AF43" s="191">
        <v>10.952</v>
      </c>
      <c r="AG43" s="191">
        <v>29.315999999999999</v>
      </c>
      <c r="AH43" s="191">
        <v>32.957999999999998</v>
      </c>
    </row>
    <row r="44" spans="1:34" ht="15" x14ac:dyDescent="0.25">
      <c r="A44" s="146">
        <v>45870</v>
      </c>
      <c r="B44" s="281">
        <v>8.24</v>
      </c>
      <c r="C44" s="271">
        <v>8.24</v>
      </c>
      <c r="D44" s="276">
        <v>8.24</v>
      </c>
      <c r="E44" s="191">
        <v>7.8680000000000003</v>
      </c>
      <c r="F44" s="191">
        <v>23.437999999999999</v>
      </c>
      <c r="G44" s="191">
        <v>10.856</v>
      </c>
      <c r="H44" s="191">
        <v>13.547000000000001</v>
      </c>
      <c r="I44" s="191">
        <v>8.3870000000000005</v>
      </c>
      <c r="J44" s="191">
        <v>12.419</v>
      </c>
      <c r="K44" s="191">
        <v>7.149</v>
      </c>
      <c r="L44" s="191">
        <v>7.0640000000000001</v>
      </c>
      <c r="M44" s="191">
        <v>4.3769999999999998</v>
      </c>
      <c r="N44" s="191">
        <v>6.6959999999999997</v>
      </c>
      <c r="O44" s="191">
        <v>6.024</v>
      </c>
      <c r="P44" s="191">
        <v>8.9079999999999995</v>
      </c>
      <c r="Q44" s="191">
        <v>8.1010000000000009</v>
      </c>
      <c r="R44" s="191">
        <v>7.4560000000000004</v>
      </c>
      <c r="S44" s="191">
        <v>13.231</v>
      </c>
      <c r="T44" s="191">
        <v>9.7010000000000005</v>
      </c>
      <c r="U44" s="191">
        <v>9.1270000000000007</v>
      </c>
      <c r="V44" s="191">
        <v>14.64</v>
      </c>
      <c r="W44" s="191">
        <v>5.4640000000000004</v>
      </c>
      <c r="X44" s="191">
        <v>7.6479999999999997</v>
      </c>
      <c r="Y44" s="191">
        <v>9.8030000000000008</v>
      </c>
      <c r="Z44" s="191">
        <v>8.5459999999999994</v>
      </c>
      <c r="AA44" s="191">
        <v>8.3919999999999995</v>
      </c>
      <c r="AB44" s="191">
        <v>12.06</v>
      </c>
      <c r="AC44" s="191">
        <v>5.7050000000000001</v>
      </c>
      <c r="AD44" s="191">
        <v>13.407</v>
      </c>
      <c r="AE44" s="192">
        <v>7.4589999999999996</v>
      </c>
      <c r="AF44" s="191">
        <v>6.7279999999999998</v>
      </c>
      <c r="AG44" s="191">
        <v>12.180999999999999</v>
      </c>
      <c r="AH44" s="191">
        <v>17.003</v>
      </c>
    </row>
    <row r="45" spans="1:34" ht="15" x14ac:dyDescent="0.25">
      <c r="A45" s="146">
        <v>45901</v>
      </c>
      <c r="B45" s="281">
        <v>6.95</v>
      </c>
      <c r="C45" s="271">
        <v>6.95</v>
      </c>
      <c r="D45" s="276">
        <v>6.95</v>
      </c>
      <c r="E45" s="191">
        <v>6.3019999999999996</v>
      </c>
      <c r="F45" s="191">
        <v>13.536</v>
      </c>
      <c r="G45" s="191">
        <v>8.1859999999999999</v>
      </c>
      <c r="H45" s="191">
        <v>9.1669999999999998</v>
      </c>
      <c r="I45" s="191">
        <v>5.931</v>
      </c>
      <c r="J45" s="191">
        <v>7.782</v>
      </c>
      <c r="K45" s="191">
        <v>5.5179999999999998</v>
      </c>
      <c r="L45" s="191">
        <v>5.2809999999999997</v>
      </c>
      <c r="M45" s="191">
        <v>3.673</v>
      </c>
      <c r="N45" s="191">
        <v>7.32</v>
      </c>
      <c r="O45" s="191">
        <v>4.9020000000000001</v>
      </c>
      <c r="P45" s="191">
        <v>5.931</v>
      </c>
      <c r="Q45" s="191">
        <v>6.6790000000000003</v>
      </c>
      <c r="R45" s="191">
        <v>6.4240000000000004</v>
      </c>
      <c r="S45" s="191">
        <v>8.3800000000000008</v>
      </c>
      <c r="T45" s="191">
        <v>6.8010000000000002</v>
      </c>
      <c r="U45" s="191">
        <v>6.0380000000000003</v>
      </c>
      <c r="V45" s="191">
        <v>8.4410000000000007</v>
      </c>
      <c r="W45" s="191">
        <v>4.7969999999999997</v>
      </c>
      <c r="X45" s="191">
        <v>6.5419999999999998</v>
      </c>
      <c r="Y45" s="191">
        <v>9.0839999999999996</v>
      </c>
      <c r="Z45" s="191">
        <v>6.4980000000000002</v>
      </c>
      <c r="AA45" s="191">
        <v>6.133</v>
      </c>
      <c r="AB45" s="191">
        <v>7.5389999999999997</v>
      </c>
      <c r="AC45" s="191">
        <v>4.7530000000000001</v>
      </c>
      <c r="AD45" s="191">
        <v>8.0050000000000008</v>
      </c>
      <c r="AE45" s="192">
        <v>7.3570000000000002</v>
      </c>
      <c r="AF45" s="191">
        <v>5.07</v>
      </c>
      <c r="AG45" s="191">
        <v>9.41</v>
      </c>
      <c r="AH45" s="191">
        <v>8.3840000000000003</v>
      </c>
    </row>
    <row r="46" spans="1:34" ht="15" x14ac:dyDescent="0.25">
      <c r="A46" s="146">
        <v>45931</v>
      </c>
      <c r="B46" s="281">
        <v>6.15</v>
      </c>
      <c r="C46" s="271">
        <v>6.98</v>
      </c>
      <c r="D46" s="276">
        <v>6.62</v>
      </c>
      <c r="E46" s="191">
        <v>7.2569999999999997</v>
      </c>
      <c r="F46" s="191">
        <v>11.077999999999999</v>
      </c>
      <c r="G46" s="191">
        <v>7.9530000000000003</v>
      </c>
      <c r="H46" s="191">
        <v>8.532</v>
      </c>
      <c r="I46" s="191">
        <v>6.6710000000000003</v>
      </c>
      <c r="J46" s="191">
        <v>6.6970000000000001</v>
      </c>
      <c r="K46" s="191">
        <v>5.056</v>
      </c>
      <c r="L46" s="191">
        <v>4.5990000000000002</v>
      </c>
      <c r="M46" s="191">
        <v>4.6050000000000004</v>
      </c>
      <c r="N46" s="191">
        <v>5.4749999999999996</v>
      </c>
      <c r="O46" s="191">
        <v>5.048</v>
      </c>
      <c r="P46" s="191">
        <v>6.633</v>
      </c>
      <c r="Q46" s="191">
        <v>8.6419999999999995</v>
      </c>
      <c r="R46" s="191">
        <v>6.2830000000000004</v>
      </c>
      <c r="S46" s="191">
        <v>7.9560000000000004</v>
      </c>
      <c r="T46" s="191">
        <v>7.3339999999999996</v>
      </c>
      <c r="U46" s="191">
        <v>5.5410000000000004</v>
      </c>
      <c r="V46" s="191">
        <v>7.8289999999999997</v>
      </c>
      <c r="W46" s="191">
        <v>4.3630000000000004</v>
      </c>
      <c r="X46" s="191">
        <v>6.9779999999999998</v>
      </c>
      <c r="Y46" s="191">
        <v>10.997</v>
      </c>
      <c r="Z46" s="191">
        <v>5.5640000000000001</v>
      </c>
      <c r="AA46" s="191">
        <v>5.3369999999999997</v>
      </c>
      <c r="AB46" s="191">
        <v>7.8360000000000003</v>
      </c>
      <c r="AC46" s="191">
        <v>4.7249999999999996</v>
      </c>
      <c r="AD46" s="191">
        <v>6.7889999999999997</v>
      </c>
      <c r="AE46" s="192">
        <v>5.7939999999999996</v>
      </c>
      <c r="AF46" s="191">
        <v>4.7480000000000002</v>
      </c>
      <c r="AG46" s="191">
        <v>7.2910000000000004</v>
      </c>
      <c r="AH46" s="191">
        <v>6.8040000000000003</v>
      </c>
    </row>
    <row r="47" spans="1:34" ht="15" x14ac:dyDescent="0.25">
      <c r="A47" s="146">
        <v>45962</v>
      </c>
      <c r="B47" s="281">
        <v>4.5</v>
      </c>
      <c r="C47" s="271">
        <v>4.9400000000000004</v>
      </c>
      <c r="D47" s="276">
        <v>4.8099999999999996</v>
      </c>
      <c r="E47" s="191">
        <v>5.851</v>
      </c>
      <c r="F47" s="191">
        <v>8.2859999999999996</v>
      </c>
      <c r="G47" s="191">
        <v>7.5270000000000001</v>
      </c>
      <c r="H47" s="191">
        <v>7.0490000000000004</v>
      </c>
      <c r="I47" s="191">
        <v>5.25</v>
      </c>
      <c r="J47" s="191">
        <v>5.6879999999999997</v>
      </c>
      <c r="K47" s="191">
        <v>4.2569999999999997</v>
      </c>
      <c r="L47" s="191">
        <v>4.7030000000000003</v>
      </c>
      <c r="M47" s="191">
        <v>3.2290000000000001</v>
      </c>
      <c r="N47" s="191">
        <v>4.2670000000000003</v>
      </c>
      <c r="O47" s="191">
        <v>4.3390000000000004</v>
      </c>
      <c r="P47" s="191">
        <v>5.798</v>
      </c>
      <c r="Q47" s="191">
        <v>6.2050000000000001</v>
      </c>
      <c r="R47" s="191">
        <v>5.1420000000000003</v>
      </c>
      <c r="S47" s="191">
        <v>6.6959999999999997</v>
      </c>
      <c r="T47" s="191">
        <v>6.2519999999999998</v>
      </c>
      <c r="U47" s="191">
        <v>5.5960000000000001</v>
      </c>
      <c r="V47" s="191">
        <v>6.4939999999999998</v>
      </c>
      <c r="W47" s="191">
        <v>3.718</v>
      </c>
      <c r="X47" s="191">
        <v>4.7619999999999996</v>
      </c>
      <c r="Y47" s="191">
        <v>7.0359999999999996</v>
      </c>
      <c r="Z47" s="191">
        <v>4.7839999999999998</v>
      </c>
      <c r="AA47" s="191">
        <v>4.5289999999999999</v>
      </c>
      <c r="AB47" s="191">
        <v>6.4960000000000004</v>
      </c>
      <c r="AC47" s="191">
        <v>4.4130000000000003</v>
      </c>
      <c r="AD47" s="191">
        <v>5.9240000000000004</v>
      </c>
      <c r="AE47" s="192">
        <v>5.032</v>
      </c>
      <c r="AF47" s="191">
        <v>4.4139999999999997</v>
      </c>
      <c r="AG47" s="191">
        <v>5.76</v>
      </c>
      <c r="AH47" s="191">
        <v>5.8150000000000004</v>
      </c>
    </row>
    <row r="48" spans="1:34" ht="15" x14ac:dyDescent="0.25">
      <c r="A48" s="146">
        <v>45992</v>
      </c>
      <c r="B48" s="281">
        <v>4.4400000000000004</v>
      </c>
      <c r="C48" s="271">
        <v>4.4400000000000004</v>
      </c>
      <c r="D48" s="276">
        <v>4.4400000000000004</v>
      </c>
      <c r="E48" s="191">
        <v>5.0430000000000001</v>
      </c>
      <c r="F48" s="191">
        <v>7.633</v>
      </c>
      <c r="G48" s="191">
        <v>6.61</v>
      </c>
      <c r="H48" s="191">
        <v>6.2949999999999999</v>
      </c>
      <c r="I48" s="191">
        <v>5.0679999999999996</v>
      </c>
      <c r="J48" s="191">
        <v>5.15</v>
      </c>
      <c r="K48" s="191">
        <v>3.9569999999999999</v>
      </c>
      <c r="L48" s="191">
        <v>3.9569999999999999</v>
      </c>
      <c r="M48" s="191">
        <v>2.855</v>
      </c>
      <c r="N48" s="191">
        <v>3.8889999999999998</v>
      </c>
      <c r="O48" s="191">
        <v>3.7360000000000002</v>
      </c>
      <c r="P48" s="191">
        <v>4.62</v>
      </c>
      <c r="Q48" s="191">
        <v>4.9390000000000001</v>
      </c>
      <c r="R48" s="191">
        <v>4.141</v>
      </c>
      <c r="S48" s="191">
        <v>5.9390000000000001</v>
      </c>
      <c r="T48" s="191">
        <v>5.1740000000000004</v>
      </c>
      <c r="U48" s="191">
        <v>4.6760000000000002</v>
      </c>
      <c r="V48" s="191">
        <v>5.8129999999999997</v>
      </c>
      <c r="W48" s="191">
        <v>3.3849999999999998</v>
      </c>
      <c r="X48" s="191">
        <v>4.077</v>
      </c>
      <c r="Y48" s="191">
        <v>5.4379999999999997</v>
      </c>
      <c r="Z48" s="191">
        <v>4.524</v>
      </c>
      <c r="AA48" s="191">
        <v>4.17</v>
      </c>
      <c r="AB48" s="191">
        <v>6.0339999999999998</v>
      </c>
      <c r="AC48" s="191">
        <v>3.746</v>
      </c>
      <c r="AD48" s="191">
        <v>5.57</v>
      </c>
      <c r="AE48" s="192">
        <v>4.7990000000000004</v>
      </c>
      <c r="AF48" s="191">
        <v>3.98</v>
      </c>
      <c r="AG48" s="191">
        <v>5.117</v>
      </c>
      <c r="AH48" s="191">
        <v>5.2629999999999999</v>
      </c>
    </row>
    <row r="49" spans="1:1005" ht="15" x14ac:dyDescent="0.25">
      <c r="A49" s="146">
        <v>46023</v>
      </c>
      <c r="B49" s="281">
        <v>4.66</v>
      </c>
      <c r="C49" s="271">
        <v>4.66</v>
      </c>
      <c r="D49" s="276">
        <v>4.66</v>
      </c>
      <c r="E49" s="191">
        <v>4.4909999999999997</v>
      </c>
      <c r="F49" s="191">
        <v>6.5880000000000001</v>
      </c>
      <c r="G49" s="191">
        <v>5.6230000000000002</v>
      </c>
      <c r="H49" s="191">
        <v>5.6740000000000004</v>
      </c>
      <c r="I49" s="191">
        <v>4.274</v>
      </c>
      <c r="J49" s="191">
        <v>4.7359999999999998</v>
      </c>
      <c r="K49" s="191">
        <v>3.6349999999999998</v>
      </c>
      <c r="L49" s="191">
        <v>3.5110000000000001</v>
      </c>
      <c r="M49" s="191">
        <v>2.6179999999999999</v>
      </c>
      <c r="N49" s="191">
        <v>3.4849999999999999</v>
      </c>
      <c r="O49" s="191">
        <v>3.375</v>
      </c>
      <c r="P49" s="191">
        <v>4.0339999999999998</v>
      </c>
      <c r="Q49" s="191">
        <v>4.2910000000000004</v>
      </c>
      <c r="R49" s="191">
        <v>3.589</v>
      </c>
      <c r="S49" s="191">
        <v>5.3289999999999997</v>
      </c>
      <c r="T49" s="191">
        <v>4.6280000000000001</v>
      </c>
      <c r="U49" s="191">
        <v>4.1050000000000004</v>
      </c>
      <c r="V49" s="191">
        <v>5.3369999999999997</v>
      </c>
      <c r="W49" s="191">
        <v>3.0830000000000002</v>
      </c>
      <c r="X49" s="191">
        <v>3.7090000000000001</v>
      </c>
      <c r="Y49" s="191">
        <v>4.8120000000000003</v>
      </c>
      <c r="Z49" s="191">
        <v>4.1500000000000004</v>
      </c>
      <c r="AA49" s="191">
        <v>3.7429999999999999</v>
      </c>
      <c r="AB49" s="191">
        <v>5.0949999999999998</v>
      </c>
      <c r="AC49" s="191">
        <v>3.395</v>
      </c>
      <c r="AD49" s="191">
        <v>5.0650000000000004</v>
      </c>
      <c r="AE49" s="192">
        <v>4.415</v>
      </c>
      <c r="AF49" s="191">
        <v>3.4740000000000002</v>
      </c>
      <c r="AG49" s="191">
        <v>4.5979999999999999</v>
      </c>
      <c r="AH49" s="191">
        <v>4.7309999999999999</v>
      </c>
    </row>
    <row r="50" spans="1:1005" ht="15" x14ac:dyDescent="0.25">
      <c r="A50" s="146">
        <v>46054</v>
      </c>
      <c r="B50" s="281">
        <v>3.95</v>
      </c>
      <c r="C50" s="271">
        <v>3.95</v>
      </c>
      <c r="D50" s="276">
        <v>3.95</v>
      </c>
      <c r="E50" s="191">
        <v>3.8159999999999998</v>
      </c>
      <c r="F50" s="191">
        <v>5.3639999999999999</v>
      </c>
      <c r="G50" s="191">
        <v>4.5789999999999997</v>
      </c>
      <c r="H50" s="191">
        <v>4.6580000000000004</v>
      </c>
      <c r="I50" s="191">
        <v>3.5579999999999998</v>
      </c>
      <c r="J50" s="191">
        <v>3.952</v>
      </c>
      <c r="K50" s="191">
        <v>3.036</v>
      </c>
      <c r="L50" s="191">
        <v>2.8809999999999998</v>
      </c>
      <c r="M50" s="191">
        <v>2.3199999999999998</v>
      </c>
      <c r="N50" s="191">
        <v>2.8740000000000001</v>
      </c>
      <c r="O50" s="191">
        <v>2.7879999999999998</v>
      </c>
      <c r="P50" s="191">
        <v>3.2919999999999998</v>
      </c>
      <c r="Q50" s="191">
        <v>3.5739999999999998</v>
      </c>
      <c r="R50" s="191">
        <v>2.9129999999999998</v>
      </c>
      <c r="S50" s="191">
        <v>4.407</v>
      </c>
      <c r="T50" s="191">
        <v>3.8</v>
      </c>
      <c r="U50" s="191">
        <v>3.359</v>
      </c>
      <c r="V50" s="191">
        <v>4.3769999999999998</v>
      </c>
      <c r="W50" s="191">
        <v>2.6110000000000002</v>
      </c>
      <c r="X50" s="191">
        <v>3.0539999999999998</v>
      </c>
      <c r="Y50" s="191">
        <v>4.5490000000000004</v>
      </c>
      <c r="Z50" s="191">
        <v>3.605</v>
      </c>
      <c r="AA50" s="191">
        <v>3.1190000000000002</v>
      </c>
      <c r="AB50" s="191">
        <v>4.2679999999999998</v>
      </c>
      <c r="AC50" s="191">
        <v>2.831</v>
      </c>
      <c r="AD50" s="191">
        <v>4.165</v>
      </c>
      <c r="AE50" s="192">
        <v>3.6850000000000001</v>
      </c>
      <c r="AF50" s="191">
        <v>2.8679999999999999</v>
      </c>
      <c r="AG50" s="191">
        <v>3.8690000000000002</v>
      </c>
      <c r="AH50" s="191">
        <v>3.919</v>
      </c>
    </row>
    <row r="51" spans="1:1005" ht="15" x14ac:dyDescent="0.25">
      <c r="A51" s="146">
        <v>46082</v>
      </c>
      <c r="B51" s="281">
        <v>4.5999999999999996</v>
      </c>
      <c r="C51" s="271">
        <v>4.5999999999999996</v>
      </c>
      <c r="D51" s="276">
        <v>4.5999999999999996</v>
      </c>
      <c r="E51" s="191">
        <v>5.2149999999999999</v>
      </c>
      <c r="F51" s="191">
        <v>5.7220000000000004</v>
      </c>
      <c r="G51" s="191">
        <v>5.7460000000000004</v>
      </c>
      <c r="H51" s="191">
        <v>5.2770000000000001</v>
      </c>
      <c r="I51" s="191">
        <v>4.6440000000000001</v>
      </c>
      <c r="J51" s="191">
        <v>4.3570000000000002</v>
      </c>
      <c r="K51" s="191">
        <v>3.4910000000000001</v>
      </c>
      <c r="L51" s="191">
        <v>3.03</v>
      </c>
      <c r="M51" s="191">
        <v>2.919</v>
      </c>
      <c r="N51" s="191">
        <v>4.8949999999999996</v>
      </c>
      <c r="O51" s="191">
        <v>2.9950000000000001</v>
      </c>
      <c r="P51" s="191">
        <v>3.5009999999999999</v>
      </c>
      <c r="Q51" s="191">
        <v>6.0679999999999996</v>
      </c>
      <c r="R51" s="191">
        <v>2.9449999999999998</v>
      </c>
      <c r="S51" s="191">
        <v>5.367</v>
      </c>
      <c r="T51" s="191">
        <v>3.8359999999999999</v>
      </c>
      <c r="U51" s="191">
        <v>3.6869999999999998</v>
      </c>
      <c r="V51" s="191">
        <v>5.5789999999999997</v>
      </c>
      <c r="W51" s="191">
        <v>2.806</v>
      </c>
      <c r="X51" s="191">
        <v>3.05</v>
      </c>
      <c r="Y51" s="191">
        <v>5.7240000000000002</v>
      </c>
      <c r="Z51" s="191">
        <v>4.37</v>
      </c>
      <c r="AA51" s="191">
        <v>4.9829999999999997</v>
      </c>
      <c r="AB51" s="191">
        <v>4.4989999999999997</v>
      </c>
      <c r="AC51" s="191">
        <v>2.8559999999999999</v>
      </c>
      <c r="AD51" s="191">
        <v>4.5860000000000003</v>
      </c>
      <c r="AE51" s="192">
        <v>3.96</v>
      </c>
      <c r="AF51" s="191">
        <v>3.3210000000000002</v>
      </c>
      <c r="AG51" s="191">
        <v>5.1529999999999996</v>
      </c>
      <c r="AH51" s="191">
        <v>3.9319999999999999</v>
      </c>
    </row>
    <row r="52" spans="1:1005" ht="15" x14ac:dyDescent="0.25">
      <c r="A52" s="146">
        <v>46113</v>
      </c>
      <c r="B52" s="281">
        <v>9.09</v>
      </c>
      <c r="C52" s="271">
        <v>9.09</v>
      </c>
      <c r="D52" s="276">
        <v>9.09</v>
      </c>
      <c r="E52" s="191">
        <v>6.46</v>
      </c>
      <c r="F52" s="191">
        <v>10.115</v>
      </c>
      <c r="G52" s="191">
        <v>8.1110000000000007</v>
      </c>
      <c r="H52" s="191">
        <v>7.0419999999999998</v>
      </c>
      <c r="I52" s="191">
        <v>6.5519999999999996</v>
      </c>
      <c r="J52" s="191">
        <v>9.734</v>
      </c>
      <c r="K52" s="191">
        <v>7.056</v>
      </c>
      <c r="L52" s="191">
        <v>7.3730000000000002</v>
      </c>
      <c r="M52" s="191">
        <v>5.7480000000000002</v>
      </c>
      <c r="N52" s="191">
        <v>9.9600000000000009</v>
      </c>
      <c r="O52" s="191">
        <v>6.4130000000000003</v>
      </c>
      <c r="P52" s="191">
        <v>9.1839999999999993</v>
      </c>
      <c r="Q52" s="191">
        <v>9.3829999999999991</v>
      </c>
      <c r="R52" s="191">
        <v>3.7120000000000002</v>
      </c>
      <c r="S52" s="191">
        <v>7.0229999999999997</v>
      </c>
      <c r="T52" s="191">
        <v>7.0570000000000004</v>
      </c>
      <c r="U52" s="191">
        <v>6.6319999999999997</v>
      </c>
      <c r="V52" s="191">
        <v>12.868</v>
      </c>
      <c r="W52" s="191">
        <v>4.835</v>
      </c>
      <c r="X52" s="191">
        <v>5.3849999999999998</v>
      </c>
      <c r="Y52" s="191">
        <v>9.6829999999999998</v>
      </c>
      <c r="Z52" s="191">
        <v>7.1559999999999997</v>
      </c>
      <c r="AA52" s="191">
        <v>9.8019999999999996</v>
      </c>
      <c r="AB52" s="191">
        <v>7.226</v>
      </c>
      <c r="AC52" s="191">
        <v>6.4779999999999998</v>
      </c>
      <c r="AD52" s="191">
        <v>7.0960000000000001</v>
      </c>
      <c r="AE52" s="192">
        <v>8.7100000000000009</v>
      </c>
      <c r="AF52" s="191">
        <v>4.7009999999999996</v>
      </c>
      <c r="AG52" s="191">
        <v>5.5970000000000004</v>
      </c>
      <c r="AH52" s="191">
        <v>4.7919999999999998</v>
      </c>
    </row>
    <row r="53" spans="1:1005" ht="15" x14ac:dyDescent="0.25">
      <c r="A53" s="146">
        <v>46143</v>
      </c>
      <c r="B53" s="281">
        <v>26.11</v>
      </c>
      <c r="C53" s="271">
        <v>26.11</v>
      </c>
      <c r="D53" s="276">
        <v>26.11</v>
      </c>
      <c r="E53" s="191">
        <v>29.193999999999999</v>
      </c>
      <c r="F53" s="191">
        <v>56.121000000000002</v>
      </c>
      <c r="G53" s="191">
        <v>38.398000000000003</v>
      </c>
      <c r="H53" s="191">
        <v>22.988</v>
      </c>
      <c r="I53" s="191">
        <v>22.213999999999999</v>
      </c>
      <c r="J53" s="191">
        <v>33.89</v>
      </c>
      <c r="K53" s="191">
        <v>25.734000000000002</v>
      </c>
      <c r="L53" s="191">
        <v>17.376999999999999</v>
      </c>
      <c r="M53" s="191">
        <v>19.774000000000001</v>
      </c>
      <c r="N53" s="191">
        <v>27.552</v>
      </c>
      <c r="O53" s="191">
        <v>24.268000000000001</v>
      </c>
      <c r="P53" s="191">
        <v>31.678999999999998</v>
      </c>
      <c r="Q53" s="191">
        <v>29.545000000000002</v>
      </c>
      <c r="R53" s="191">
        <v>24.402999999999999</v>
      </c>
      <c r="S53" s="191">
        <v>37.908999999999999</v>
      </c>
      <c r="T53" s="191">
        <v>16.36</v>
      </c>
      <c r="U53" s="191">
        <v>20.327999999999999</v>
      </c>
      <c r="V53" s="191">
        <v>24.584</v>
      </c>
      <c r="W53" s="191">
        <v>16.329999999999998</v>
      </c>
      <c r="X53" s="191">
        <v>26.734999999999999</v>
      </c>
      <c r="Y53" s="191">
        <v>19.46</v>
      </c>
      <c r="Z53" s="191">
        <v>17.196999999999999</v>
      </c>
      <c r="AA53" s="191">
        <v>31.52</v>
      </c>
      <c r="AB53" s="191">
        <v>30.34</v>
      </c>
      <c r="AC53" s="191">
        <v>20.719000000000001</v>
      </c>
      <c r="AD53" s="191">
        <v>26.33</v>
      </c>
      <c r="AE53" s="192">
        <v>22.216000000000001</v>
      </c>
      <c r="AF53" s="191">
        <v>18.559999999999999</v>
      </c>
      <c r="AG53" s="191">
        <v>17.056999999999999</v>
      </c>
      <c r="AH53" s="191">
        <v>37.372</v>
      </c>
    </row>
    <row r="54" spans="1:1005" ht="15" x14ac:dyDescent="0.25">
      <c r="A54" s="146">
        <v>46174</v>
      </c>
      <c r="B54" s="281">
        <v>40.090000000000003</v>
      </c>
      <c r="C54" s="271">
        <v>40.090000000000003</v>
      </c>
      <c r="D54" s="276">
        <v>40.090000000000003</v>
      </c>
      <c r="E54" s="191">
        <v>82.638999999999996</v>
      </c>
      <c r="F54" s="191">
        <v>61.817999999999998</v>
      </c>
      <c r="G54" s="191">
        <v>73.078999999999994</v>
      </c>
      <c r="H54" s="191">
        <v>32.615000000000002</v>
      </c>
      <c r="I54" s="191">
        <v>48.228000000000002</v>
      </c>
      <c r="J54" s="191">
        <v>26.091000000000001</v>
      </c>
      <c r="K54" s="191">
        <v>26.216999999999999</v>
      </c>
      <c r="L54" s="191">
        <v>13.4</v>
      </c>
      <c r="M54" s="191">
        <v>35.002000000000002</v>
      </c>
      <c r="N54" s="191">
        <v>22.157</v>
      </c>
      <c r="O54" s="191">
        <v>35.646000000000001</v>
      </c>
      <c r="P54" s="191">
        <v>36.652999999999999</v>
      </c>
      <c r="Q54" s="191">
        <v>28.263000000000002</v>
      </c>
      <c r="R54" s="191">
        <v>75.141000000000005</v>
      </c>
      <c r="S54" s="191">
        <v>41.749000000000002</v>
      </c>
      <c r="T54" s="191">
        <v>42.24</v>
      </c>
      <c r="U54" s="191">
        <v>65.602000000000004</v>
      </c>
      <c r="V54" s="191">
        <v>11.766999999999999</v>
      </c>
      <c r="W54" s="191">
        <v>29.71</v>
      </c>
      <c r="X54" s="191">
        <v>51.466000000000001</v>
      </c>
      <c r="Y54" s="191">
        <v>51.636000000000003</v>
      </c>
      <c r="Z54" s="191">
        <v>42.311</v>
      </c>
      <c r="AA54" s="191">
        <v>53.56</v>
      </c>
      <c r="AB54" s="191">
        <v>18.834</v>
      </c>
      <c r="AC54" s="191">
        <v>55.874000000000002</v>
      </c>
      <c r="AD54" s="191">
        <v>33.680999999999997</v>
      </c>
      <c r="AE54" s="192">
        <v>28.318999999999999</v>
      </c>
      <c r="AF54" s="191">
        <v>45.564999999999998</v>
      </c>
      <c r="AG54" s="191">
        <v>53.37</v>
      </c>
      <c r="AH54" s="191">
        <v>82.61</v>
      </c>
    </row>
    <row r="55" spans="1:1005" ht="15" x14ac:dyDescent="0.25">
      <c r="A55" s="146">
        <v>46204</v>
      </c>
      <c r="B55" s="281">
        <v>14.86</v>
      </c>
      <c r="C55" s="271">
        <v>14.86</v>
      </c>
      <c r="D55" s="276">
        <v>14.86</v>
      </c>
      <c r="E55" s="191">
        <v>75.257000000000005</v>
      </c>
      <c r="F55" s="191">
        <v>23.896999999999998</v>
      </c>
      <c r="G55" s="191">
        <v>27.911000000000001</v>
      </c>
      <c r="H55" s="191">
        <v>16.332000000000001</v>
      </c>
      <c r="I55" s="191">
        <v>30.550999999999998</v>
      </c>
      <c r="J55" s="191">
        <v>10.909000000000001</v>
      </c>
      <c r="K55" s="191">
        <v>10.282999999999999</v>
      </c>
      <c r="L55" s="191">
        <v>6.3070000000000004</v>
      </c>
      <c r="M55" s="191">
        <v>12.47</v>
      </c>
      <c r="N55" s="191">
        <v>9.1859999999999999</v>
      </c>
      <c r="O55" s="191">
        <v>15.237</v>
      </c>
      <c r="P55" s="191">
        <v>13.041</v>
      </c>
      <c r="Q55" s="191">
        <v>12.065</v>
      </c>
      <c r="R55" s="191">
        <v>37.481999999999999</v>
      </c>
      <c r="S55" s="191">
        <v>22.073</v>
      </c>
      <c r="T55" s="191">
        <v>14.379</v>
      </c>
      <c r="U55" s="191">
        <v>42.789000000000001</v>
      </c>
      <c r="V55" s="191">
        <v>7.3090000000000002</v>
      </c>
      <c r="W55" s="191">
        <v>12.236000000000001</v>
      </c>
      <c r="X55" s="191">
        <v>18.844999999999999</v>
      </c>
      <c r="Y55" s="191">
        <v>18.62</v>
      </c>
      <c r="Z55" s="191">
        <v>15.384</v>
      </c>
      <c r="AA55" s="191">
        <v>20.6</v>
      </c>
      <c r="AB55" s="191">
        <v>8.3290000000000006</v>
      </c>
      <c r="AC55" s="191">
        <v>39.341000000000001</v>
      </c>
      <c r="AD55" s="191">
        <v>12.377000000000001</v>
      </c>
      <c r="AE55" s="192">
        <v>10.933</v>
      </c>
      <c r="AF55" s="191">
        <v>29.33</v>
      </c>
      <c r="AG55" s="191">
        <v>34.11</v>
      </c>
      <c r="AH55" s="191">
        <v>43.401000000000003</v>
      </c>
    </row>
    <row r="56" spans="1:1005" ht="15" x14ac:dyDescent="0.25">
      <c r="A56" s="146">
        <v>46235</v>
      </c>
      <c r="B56" s="281">
        <v>8.24</v>
      </c>
      <c r="C56" s="271">
        <v>8.24</v>
      </c>
      <c r="D56" s="276">
        <v>8.24</v>
      </c>
      <c r="E56" s="191">
        <v>24.007999999999999</v>
      </c>
      <c r="F56" s="191">
        <v>10.866</v>
      </c>
      <c r="G56" s="191">
        <v>13.54</v>
      </c>
      <c r="H56" s="191">
        <v>8.3970000000000002</v>
      </c>
      <c r="I56" s="191">
        <v>12.717000000000001</v>
      </c>
      <c r="J56" s="191">
        <v>7.157</v>
      </c>
      <c r="K56" s="191">
        <v>7.0590000000000002</v>
      </c>
      <c r="L56" s="191">
        <v>4.3639999999999999</v>
      </c>
      <c r="M56" s="191">
        <v>6.75</v>
      </c>
      <c r="N56" s="191">
        <v>6</v>
      </c>
      <c r="O56" s="191">
        <v>8.8960000000000008</v>
      </c>
      <c r="P56" s="191">
        <v>8.0830000000000002</v>
      </c>
      <c r="Q56" s="191">
        <v>7.516</v>
      </c>
      <c r="R56" s="191">
        <v>13.222</v>
      </c>
      <c r="S56" s="191">
        <v>9.6989999999999998</v>
      </c>
      <c r="T56" s="191">
        <v>9.1110000000000007</v>
      </c>
      <c r="U56" s="191">
        <v>14.984</v>
      </c>
      <c r="V56" s="191">
        <v>5.4589999999999996</v>
      </c>
      <c r="W56" s="191">
        <v>7.633</v>
      </c>
      <c r="X56" s="191">
        <v>9.8209999999999997</v>
      </c>
      <c r="Y56" s="191">
        <v>8.6389999999999993</v>
      </c>
      <c r="Z56" s="191">
        <v>8.3569999999999993</v>
      </c>
      <c r="AA56" s="191">
        <v>12.079000000000001</v>
      </c>
      <c r="AB56" s="191">
        <v>5.6820000000000004</v>
      </c>
      <c r="AC56" s="191">
        <v>13.685</v>
      </c>
      <c r="AD56" s="191">
        <v>7.4749999999999996</v>
      </c>
      <c r="AE56" s="192">
        <v>6.71</v>
      </c>
      <c r="AF56" s="191">
        <v>12.19</v>
      </c>
      <c r="AG56" s="191">
        <v>17.39</v>
      </c>
      <c r="AH56" s="191">
        <v>17.748000000000001</v>
      </c>
    </row>
    <row r="57" spans="1:1005" ht="15" x14ac:dyDescent="0.25">
      <c r="A57" s="146">
        <v>46266</v>
      </c>
      <c r="B57" s="281">
        <v>6.95</v>
      </c>
      <c r="C57" s="271">
        <v>6.95</v>
      </c>
      <c r="D57" s="276">
        <v>6.95</v>
      </c>
      <c r="E57" s="191">
        <v>13.832000000000001</v>
      </c>
      <c r="F57" s="191">
        <v>8.1950000000000003</v>
      </c>
      <c r="G57" s="191">
        <v>9.1609999999999996</v>
      </c>
      <c r="H57" s="191">
        <v>5.94</v>
      </c>
      <c r="I57" s="191">
        <v>7.8620000000000001</v>
      </c>
      <c r="J57" s="191">
        <v>5.5250000000000004</v>
      </c>
      <c r="K57" s="191">
        <v>5.2759999999999998</v>
      </c>
      <c r="L57" s="191">
        <v>3.661</v>
      </c>
      <c r="M57" s="191">
        <v>7.2889999999999997</v>
      </c>
      <c r="N57" s="191">
        <v>4.8819999999999997</v>
      </c>
      <c r="O57" s="191">
        <v>5.92</v>
      </c>
      <c r="P57" s="191">
        <v>6.6630000000000003</v>
      </c>
      <c r="Q57" s="191">
        <v>6.423</v>
      </c>
      <c r="R57" s="191">
        <v>8.3729999999999993</v>
      </c>
      <c r="S57" s="191">
        <v>6.7990000000000004</v>
      </c>
      <c r="T57" s="191">
        <v>6.024</v>
      </c>
      <c r="U57" s="191">
        <v>8.5350000000000001</v>
      </c>
      <c r="V57" s="191">
        <v>4.7919999999999998</v>
      </c>
      <c r="W57" s="191">
        <v>6.53</v>
      </c>
      <c r="X57" s="191">
        <v>9.1010000000000009</v>
      </c>
      <c r="Y57" s="191">
        <v>6.51</v>
      </c>
      <c r="Z57" s="191">
        <v>6.1020000000000003</v>
      </c>
      <c r="AA57" s="191">
        <v>7.5540000000000003</v>
      </c>
      <c r="AB57" s="191">
        <v>4.7329999999999997</v>
      </c>
      <c r="AC57" s="191">
        <v>8.06</v>
      </c>
      <c r="AD57" s="191">
        <v>7.3730000000000002</v>
      </c>
      <c r="AE57" s="192">
        <v>5.0540000000000003</v>
      </c>
      <c r="AF57" s="191">
        <v>9.4169999999999998</v>
      </c>
      <c r="AG57" s="191">
        <v>8.5139999999999993</v>
      </c>
      <c r="AH57" s="191">
        <v>10.327</v>
      </c>
    </row>
    <row r="58" spans="1:1005" ht="15" x14ac:dyDescent="0.25">
      <c r="A58" s="146">
        <v>46296</v>
      </c>
      <c r="B58" s="281">
        <v>6.15</v>
      </c>
      <c r="C58" s="271">
        <v>6.98</v>
      </c>
      <c r="D58" s="276">
        <v>6.62</v>
      </c>
      <c r="E58" s="191">
        <v>11.186999999999999</v>
      </c>
      <c r="F58" s="191">
        <v>7.9610000000000003</v>
      </c>
      <c r="G58" s="191">
        <v>8.5269999999999992</v>
      </c>
      <c r="H58" s="191">
        <v>6.68</v>
      </c>
      <c r="I58" s="191">
        <v>6.7679999999999998</v>
      </c>
      <c r="J58" s="191">
        <v>5.0629999999999997</v>
      </c>
      <c r="K58" s="191">
        <v>4.5940000000000003</v>
      </c>
      <c r="L58" s="191">
        <v>4.593</v>
      </c>
      <c r="M58" s="191">
        <v>5.5259999999999998</v>
      </c>
      <c r="N58" s="191">
        <v>5.0289999999999999</v>
      </c>
      <c r="O58" s="191">
        <v>6.6219999999999999</v>
      </c>
      <c r="P58" s="191">
        <v>8.6270000000000007</v>
      </c>
      <c r="Q58" s="191">
        <v>6.2850000000000001</v>
      </c>
      <c r="R58" s="191">
        <v>7.9489999999999998</v>
      </c>
      <c r="S58" s="191">
        <v>7.3330000000000002</v>
      </c>
      <c r="T58" s="191">
        <v>5.5279999999999996</v>
      </c>
      <c r="U58" s="191">
        <v>7.859</v>
      </c>
      <c r="V58" s="191">
        <v>4.359</v>
      </c>
      <c r="W58" s="191">
        <v>6.9649999999999999</v>
      </c>
      <c r="X58" s="191">
        <v>11.013999999999999</v>
      </c>
      <c r="Y58" s="191">
        <v>5.569</v>
      </c>
      <c r="Z58" s="191">
        <v>5.3079999999999998</v>
      </c>
      <c r="AA58" s="191">
        <v>7.851</v>
      </c>
      <c r="AB58" s="191">
        <v>4.7050000000000001</v>
      </c>
      <c r="AC58" s="191">
        <v>6.8019999999999996</v>
      </c>
      <c r="AD58" s="191">
        <v>5.8079999999999998</v>
      </c>
      <c r="AE58" s="192">
        <v>4.7329999999999997</v>
      </c>
      <c r="AF58" s="191">
        <v>7.298</v>
      </c>
      <c r="AG58" s="191">
        <v>6.8380000000000001</v>
      </c>
      <c r="AH58" s="191">
        <v>8.8629999999999995</v>
      </c>
    </row>
    <row r="59" spans="1:1005" ht="15" x14ac:dyDescent="0.25">
      <c r="A59" s="146">
        <v>46327</v>
      </c>
      <c r="B59" s="281">
        <v>4.5</v>
      </c>
      <c r="C59" s="271">
        <v>4.9400000000000004</v>
      </c>
      <c r="D59" s="276">
        <v>4.8099999999999996</v>
      </c>
      <c r="E59" s="191">
        <v>8.3469999999999995</v>
      </c>
      <c r="F59" s="191">
        <v>7.5350000000000001</v>
      </c>
      <c r="G59" s="191">
        <v>7.0449999999999999</v>
      </c>
      <c r="H59" s="191">
        <v>5.2569999999999997</v>
      </c>
      <c r="I59" s="191">
        <v>5.7389999999999999</v>
      </c>
      <c r="J59" s="191">
        <v>4.2629999999999999</v>
      </c>
      <c r="K59" s="191">
        <v>4.6989999999999998</v>
      </c>
      <c r="L59" s="191">
        <v>3.2189999999999999</v>
      </c>
      <c r="M59" s="191">
        <v>4.2779999999999996</v>
      </c>
      <c r="N59" s="191">
        <v>4.3220000000000001</v>
      </c>
      <c r="O59" s="191">
        <v>5.7889999999999997</v>
      </c>
      <c r="P59" s="191">
        <v>6.1909999999999998</v>
      </c>
      <c r="Q59" s="191">
        <v>5.2110000000000003</v>
      </c>
      <c r="R59" s="191">
        <v>6.69</v>
      </c>
      <c r="S59" s="191">
        <v>6.2510000000000003</v>
      </c>
      <c r="T59" s="191">
        <v>5.5839999999999996</v>
      </c>
      <c r="U59" s="191">
        <v>6.5570000000000004</v>
      </c>
      <c r="V59" s="191">
        <v>3.714</v>
      </c>
      <c r="W59" s="191">
        <v>4.7519999999999998</v>
      </c>
      <c r="X59" s="191">
        <v>7.0490000000000004</v>
      </c>
      <c r="Y59" s="191">
        <v>4.7889999999999997</v>
      </c>
      <c r="Z59" s="191">
        <v>4.5030000000000001</v>
      </c>
      <c r="AA59" s="191">
        <v>6.5090000000000003</v>
      </c>
      <c r="AB59" s="191">
        <v>4.3959999999999999</v>
      </c>
      <c r="AC59" s="191">
        <v>5.9320000000000004</v>
      </c>
      <c r="AD59" s="191">
        <v>5.0439999999999996</v>
      </c>
      <c r="AE59" s="192">
        <v>4.4009999999999998</v>
      </c>
      <c r="AF59" s="191">
        <v>5.766</v>
      </c>
      <c r="AG59" s="191">
        <v>5.8559999999999999</v>
      </c>
      <c r="AH59" s="191">
        <v>7.508</v>
      </c>
    </row>
    <row r="60" spans="1:1005" ht="15" x14ac:dyDescent="0.25">
      <c r="A60" s="146">
        <v>46357</v>
      </c>
      <c r="B60" s="281">
        <v>4.4400000000000004</v>
      </c>
      <c r="C60" s="271">
        <v>4.4400000000000004</v>
      </c>
      <c r="D60" s="276">
        <v>4.4400000000000004</v>
      </c>
      <c r="E60" s="191">
        <v>7.673</v>
      </c>
      <c r="F60" s="191">
        <v>6.617</v>
      </c>
      <c r="G60" s="191">
        <v>6.2910000000000004</v>
      </c>
      <c r="H60" s="191">
        <v>5.0750000000000002</v>
      </c>
      <c r="I60" s="191">
        <v>5.1890000000000001</v>
      </c>
      <c r="J60" s="191">
        <v>3.9620000000000002</v>
      </c>
      <c r="K60" s="191">
        <v>3.9529999999999998</v>
      </c>
      <c r="L60" s="191">
        <v>2.8450000000000002</v>
      </c>
      <c r="M60" s="191">
        <v>3.895</v>
      </c>
      <c r="N60" s="191">
        <v>3.72</v>
      </c>
      <c r="O60" s="191">
        <v>4.6120000000000001</v>
      </c>
      <c r="P60" s="191">
        <v>4.9269999999999996</v>
      </c>
      <c r="Q60" s="191">
        <v>4.1609999999999996</v>
      </c>
      <c r="R60" s="191">
        <v>5.9340000000000002</v>
      </c>
      <c r="S60" s="191">
        <v>5.173</v>
      </c>
      <c r="T60" s="191">
        <v>4.665</v>
      </c>
      <c r="U60" s="191">
        <v>5.8490000000000002</v>
      </c>
      <c r="V60" s="191">
        <v>3.3809999999999998</v>
      </c>
      <c r="W60" s="191">
        <v>4.0670000000000002</v>
      </c>
      <c r="X60" s="191">
        <v>5.45</v>
      </c>
      <c r="Y60" s="191">
        <v>4.5369999999999999</v>
      </c>
      <c r="Z60" s="191">
        <v>4.1459999999999999</v>
      </c>
      <c r="AA60" s="191">
        <v>6.0460000000000003</v>
      </c>
      <c r="AB60" s="191">
        <v>3.73</v>
      </c>
      <c r="AC60" s="191">
        <v>5.5810000000000004</v>
      </c>
      <c r="AD60" s="191">
        <v>4.8109999999999999</v>
      </c>
      <c r="AE60" s="192">
        <v>3.968</v>
      </c>
      <c r="AF60" s="191">
        <v>5.1230000000000002</v>
      </c>
      <c r="AG60" s="191">
        <v>5.2850000000000001</v>
      </c>
      <c r="AH60" s="191">
        <v>6.8440000000000003</v>
      </c>
    </row>
    <row r="61" spans="1:1005" ht="15" x14ac:dyDescent="0.25">
      <c r="A61" s="146">
        <v>46388</v>
      </c>
      <c r="B61" s="281">
        <v>4.66</v>
      </c>
      <c r="C61" s="271">
        <v>4.66</v>
      </c>
      <c r="D61" s="276">
        <v>4.66</v>
      </c>
      <c r="E61" s="191">
        <v>6.6109999999999998</v>
      </c>
      <c r="F61" s="191">
        <v>5.6289999999999996</v>
      </c>
      <c r="G61" s="191">
        <v>5.67</v>
      </c>
      <c r="H61" s="191">
        <v>4.28</v>
      </c>
      <c r="I61" s="191">
        <v>4.7619999999999996</v>
      </c>
      <c r="J61" s="191">
        <v>3.64</v>
      </c>
      <c r="K61" s="191">
        <v>3.508</v>
      </c>
      <c r="L61" s="191">
        <v>2.609</v>
      </c>
      <c r="M61" s="191">
        <v>3.488</v>
      </c>
      <c r="N61" s="191">
        <v>3.36</v>
      </c>
      <c r="O61" s="191">
        <v>4.0270000000000001</v>
      </c>
      <c r="P61" s="191">
        <v>4.28</v>
      </c>
      <c r="Q61" s="191">
        <v>3.5950000000000002</v>
      </c>
      <c r="R61" s="191">
        <v>5.3239999999999998</v>
      </c>
      <c r="S61" s="191">
        <v>4.6260000000000003</v>
      </c>
      <c r="T61" s="191">
        <v>4.0949999999999998</v>
      </c>
      <c r="U61" s="191">
        <v>5.3650000000000002</v>
      </c>
      <c r="V61" s="191">
        <v>3.08</v>
      </c>
      <c r="W61" s="191">
        <v>3.7</v>
      </c>
      <c r="X61" s="191">
        <v>4.8220000000000001</v>
      </c>
      <c r="Y61" s="191">
        <v>4.1550000000000002</v>
      </c>
      <c r="Z61" s="191">
        <v>3.7210000000000001</v>
      </c>
      <c r="AA61" s="191">
        <v>5.1059999999999999</v>
      </c>
      <c r="AB61" s="191">
        <v>3.38</v>
      </c>
      <c r="AC61" s="191">
        <v>5.069</v>
      </c>
      <c r="AD61" s="191">
        <v>4.4260000000000002</v>
      </c>
      <c r="AE61" s="192">
        <v>3.4630000000000001</v>
      </c>
      <c r="AF61" s="191">
        <v>4.6029999999999998</v>
      </c>
      <c r="AG61" s="191">
        <v>4.7460000000000004</v>
      </c>
      <c r="AH61" s="191">
        <v>6.0730000000000004</v>
      </c>
    </row>
    <row r="62" spans="1:1005" ht="15" x14ac:dyDescent="0.25">
      <c r="A62" s="146">
        <v>46419</v>
      </c>
      <c r="B62" s="281">
        <v>3.95</v>
      </c>
      <c r="C62" s="271">
        <v>3.95</v>
      </c>
      <c r="D62" s="276">
        <v>3.95</v>
      </c>
      <c r="E62" s="191">
        <v>5.3789999999999996</v>
      </c>
      <c r="F62" s="191">
        <v>4.5839999999999996</v>
      </c>
      <c r="G62" s="191">
        <v>4.6550000000000002</v>
      </c>
      <c r="H62" s="191">
        <v>3.5630000000000002</v>
      </c>
      <c r="I62" s="191">
        <v>3.98</v>
      </c>
      <c r="J62" s="191">
        <v>3.04</v>
      </c>
      <c r="K62" s="191">
        <v>2.8780000000000001</v>
      </c>
      <c r="L62" s="191">
        <v>2.3130000000000002</v>
      </c>
      <c r="M62" s="191">
        <v>2.8759999999999999</v>
      </c>
      <c r="N62" s="191">
        <v>2.7759999999999998</v>
      </c>
      <c r="O62" s="191">
        <v>3.286</v>
      </c>
      <c r="P62" s="191">
        <v>3.5649999999999999</v>
      </c>
      <c r="Q62" s="191">
        <v>2.9180000000000001</v>
      </c>
      <c r="R62" s="191">
        <v>4.4029999999999996</v>
      </c>
      <c r="S62" s="191">
        <v>3.7989999999999999</v>
      </c>
      <c r="T62" s="191">
        <v>3.351</v>
      </c>
      <c r="U62" s="191">
        <v>4.399</v>
      </c>
      <c r="V62" s="191">
        <v>2.6080000000000001</v>
      </c>
      <c r="W62" s="191">
        <v>3.0470000000000002</v>
      </c>
      <c r="X62" s="191">
        <v>4.5590000000000002</v>
      </c>
      <c r="Y62" s="191">
        <v>3.5939999999999999</v>
      </c>
      <c r="Z62" s="191">
        <v>3.101</v>
      </c>
      <c r="AA62" s="191">
        <v>4.2770000000000001</v>
      </c>
      <c r="AB62" s="191">
        <v>2.819</v>
      </c>
      <c r="AC62" s="191">
        <v>4.1669999999999998</v>
      </c>
      <c r="AD62" s="191">
        <v>3.694</v>
      </c>
      <c r="AE62" s="192">
        <v>2.859</v>
      </c>
      <c r="AF62" s="191">
        <v>3.8740000000000001</v>
      </c>
      <c r="AG62" s="191">
        <v>3.931</v>
      </c>
      <c r="AH62" s="191">
        <v>4.9710000000000001</v>
      </c>
    </row>
    <row r="63" spans="1:1005" ht="15" x14ac:dyDescent="0.25">
      <c r="A63" s="146">
        <v>46447</v>
      </c>
      <c r="B63" s="281">
        <v>4.5999999999999996</v>
      </c>
      <c r="C63" s="271">
        <v>4.5999999999999996</v>
      </c>
      <c r="D63" s="276">
        <v>4.5999999999999996</v>
      </c>
      <c r="E63" s="191">
        <v>5.7110000000000003</v>
      </c>
      <c r="F63" s="191">
        <v>5.7519999999999998</v>
      </c>
      <c r="G63" s="191">
        <v>5.274</v>
      </c>
      <c r="H63" s="191">
        <v>4.6500000000000004</v>
      </c>
      <c r="I63" s="191">
        <v>4.3319999999999999</v>
      </c>
      <c r="J63" s="191">
        <v>3.496</v>
      </c>
      <c r="K63" s="191">
        <v>3.028</v>
      </c>
      <c r="L63" s="191">
        <v>2.9119999999999999</v>
      </c>
      <c r="M63" s="191">
        <v>4.7590000000000003</v>
      </c>
      <c r="N63" s="191">
        <v>2.9830000000000001</v>
      </c>
      <c r="O63" s="191">
        <v>3.4950000000000001</v>
      </c>
      <c r="P63" s="191">
        <v>6.0570000000000004</v>
      </c>
      <c r="Q63" s="191">
        <v>2.9489999999999998</v>
      </c>
      <c r="R63" s="191">
        <v>5.3630000000000004</v>
      </c>
      <c r="S63" s="191">
        <v>3.835</v>
      </c>
      <c r="T63" s="191">
        <v>3.6779999999999999</v>
      </c>
      <c r="U63" s="191">
        <v>5.4569999999999999</v>
      </c>
      <c r="V63" s="191">
        <v>2.8029999999999999</v>
      </c>
      <c r="W63" s="191">
        <v>3.0430000000000001</v>
      </c>
      <c r="X63" s="191">
        <v>5.7350000000000003</v>
      </c>
      <c r="Y63" s="191">
        <v>4.3730000000000002</v>
      </c>
      <c r="Z63" s="191">
        <v>4.9610000000000003</v>
      </c>
      <c r="AA63" s="191">
        <v>4.508</v>
      </c>
      <c r="AB63" s="191">
        <v>2.843</v>
      </c>
      <c r="AC63" s="191">
        <v>4.5410000000000004</v>
      </c>
      <c r="AD63" s="191">
        <v>3.97</v>
      </c>
      <c r="AE63" s="192">
        <v>3.3119999999999998</v>
      </c>
      <c r="AF63" s="191">
        <v>5.1580000000000004</v>
      </c>
      <c r="AG63" s="191">
        <v>3.9430000000000001</v>
      </c>
      <c r="AH63" s="191">
        <v>5.9109999999999996</v>
      </c>
    </row>
    <row r="64" spans="1:1005" ht="15" x14ac:dyDescent="0.25">
      <c r="A64" s="146">
        <v>46478</v>
      </c>
      <c r="B64" s="281">
        <v>9.09</v>
      </c>
      <c r="C64" s="271">
        <v>9.09</v>
      </c>
      <c r="D64" s="276">
        <v>9.09</v>
      </c>
      <c r="E64" s="191">
        <v>10.115</v>
      </c>
      <c r="F64" s="191">
        <v>8.1110000000000007</v>
      </c>
      <c r="G64" s="191">
        <v>7.0419999999999998</v>
      </c>
      <c r="H64" s="191">
        <v>6.5519999999999996</v>
      </c>
      <c r="I64" s="191">
        <v>9.734</v>
      </c>
      <c r="J64" s="191">
        <v>7.056</v>
      </c>
      <c r="K64" s="191">
        <v>7.3730000000000002</v>
      </c>
      <c r="L64" s="191">
        <v>5.7480000000000002</v>
      </c>
      <c r="M64" s="191">
        <v>9.9600000000000009</v>
      </c>
      <c r="N64" s="191">
        <v>6.4130000000000003</v>
      </c>
      <c r="O64" s="191">
        <v>9.1839999999999993</v>
      </c>
      <c r="P64" s="191">
        <v>9.3829999999999991</v>
      </c>
      <c r="Q64" s="191">
        <v>3.7120000000000002</v>
      </c>
      <c r="R64" s="191">
        <v>7.0229999999999997</v>
      </c>
      <c r="S64" s="191">
        <v>7.0570000000000004</v>
      </c>
      <c r="T64" s="191">
        <v>6.6319999999999997</v>
      </c>
      <c r="U64" s="191">
        <v>12.868</v>
      </c>
      <c r="V64" s="191">
        <v>4.835</v>
      </c>
      <c r="W64" s="191">
        <v>5.3849999999999998</v>
      </c>
      <c r="X64" s="191">
        <v>9.6829999999999998</v>
      </c>
      <c r="Y64" s="191">
        <v>7.1559999999999997</v>
      </c>
      <c r="Z64" s="191">
        <v>9.8019999999999996</v>
      </c>
      <c r="AA64" s="191">
        <v>7.226</v>
      </c>
      <c r="AB64" s="191">
        <v>6.4779999999999998</v>
      </c>
      <c r="AC64" s="191">
        <v>7.0960000000000001</v>
      </c>
      <c r="AD64" s="191">
        <v>8.7100000000000009</v>
      </c>
      <c r="AE64" s="192">
        <v>4.7009999999999996</v>
      </c>
      <c r="AF64" s="191">
        <v>5.5970000000000004</v>
      </c>
      <c r="AG64" s="191">
        <v>4.7919999999999998</v>
      </c>
      <c r="AH64" s="191">
        <v>4.7919999999999998</v>
      </c>
      <c r="ALQ64" s="167" t="e">
        <v>#N/A</v>
      </c>
    </row>
    <row r="65" spans="1:1005" ht="15" x14ac:dyDescent="0.25">
      <c r="A65" s="146">
        <v>46508</v>
      </c>
      <c r="B65" s="281">
        <v>26.11</v>
      </c>
      <c r="C65" s="271">
        <v>26.11</v>
      </c>
      <c r="D65" s="276">
        <v>26.11</v>
      </c>
      <c r="E65" s="191">
        <v>56.121000000000002</v>
      </c>
      <c r="F65" s="191">
        <v>38.398000000000003</v>
      </c>
      <c r="G65" s="191">
        <v>22.988</v>
      </c>
      <c r="H65" s="191">
        <v>22.213999999999999</v>
      </c>
      <c r="I65" s="191">
        <v>33.89</v>
      </c>
      <c r="J65" s="191">
        <v>25.734000000000002</v>
      </c>
      <c r="K65" s="191">
        <v>17.376999999999999</v>
      </c>
      <c r="L65" s="191">
        <v>19.774000000000001</v>
      </c>
      <c r="M65" s="191">
        <v>27.552</v>
      </c>
      <c r="N65" s="191">
        <v>24.268000000000001</v>
      </c>
      <c r="O65" s="191">
        <v>31.678999999999998</v>
      </c>
      <c r="P65" s="191">
        <v>29.545000000000002</v>
      </c>
      <c r="Q65" s="191">
        <v>24.402999999999999</v>
      </c>
      <c r="R65" s="191">
        <v>37.908999999999999</v>
      </c>
      <c r="S65" s="191">
        <v>16.36</v>
      </c>
      <c r="T65" s="191">
        <v>20.327999999999999</v>
      </c>
      <c r="U65" s="191">
        <v>24.584</v>
      </c>
      <c r="V65" s="191">
        <v>16.329999999999998</v>
      </c>
      <c r="W65" s="191">
        <v>26.734999999999999</v>
      </c>
      <c r="X65" s="191">
        <v>19.46</v>
      </c>
      <c r="Y65" s="191">
        <v>17.196999999999999</v>
      </c>
      <c r="Z65" s="191">
        <v>31.52</v>
      </c>
      <c r="AA65" s="191">
        <v>30.34</v>
      </c>
      <c r="AB65" s="191">
        <v>20.719000000000001</v>
      </c>
      <c r="AC65" s="191">
        <v>26.33</v>
      </c>
      <c r="AD65" s="191">
        <v>22.216000000000001</v>
      </c>
      <c r="AE65" s="192">
        <v>18.559999999999999</v>
      </c>
      <c r="AF65" s="191">
        <v>17.056999999999999</v>
      </c>
      <c r="AG65" s="191">
        <v>37.372</v>
      </c>
      <c r="AH65" s="191">
        <v>37.372</v>
      </c>
      <c r="ALQ65" s="167" t="e">
        <v>#N/A</v>
      </c>
    </row>
    <row r="66" spans="1:1005" ht="15" x14ac:dyDescent="0.25">
      <c r="A66" s="146">
        <v>46539</v>
      </c>
      <c r="B66" s="281">
        <v>40.090000000000003</v>
      </c>
      <c r="C66" s="271">
        <v>40.090000000000003</v>
      </c>
      <c r="D66" s="276">
        <v>40.090000000000003</v>
      </c>
      <c r="E66" s="191">
        <v>61.817999999999998</v>
      </c>
      <c r="F66" s="191">
        <v>73.078999999999994</v>
      </c>
      <c r="G66" s="191">
        <v>32.615000000000002</v>
      </c>
      <c r="H66" s="191">
        <v>48.228000000000002</v>
      </c>
      <c r="I66" s="191">
        <v>26.091000000000001</v>
      </c>
      <c r="J66" s="191">
        <v>26.216999999999999</v>
      </c>
      <c r="K66" s="191">
        <v>13.4</v>
      </c>
      <c r="L66" s="191">
        <v>35.002000000000002</v>
      </c>
      <c r="M66" s="191">
        <v>22.157</v>
      </c>
      <c r="N66" s="191">
        <v>35.646000000000001</v>
      </c>
      <c r="O66" s="191">
        <v>36.652999999999999</v>
      </c>
      <c r="P66" s="191">
        <v>28.263000000000002</v>
      </c>
      <c r="Q66" s="191">
        <v>75.141000000000005</v>
      </c>
      <c r="R66" s="191">
        <v>41.749000000000002</v>
      </c>
      <c r="S66" s="191">
        <v>42.24</v>
      </c>
      <c r="T66" s="191">
        <v>65.602000000000004</v>
      </c>
      <c r="U66" s="191">
        <v>11.766999999999999</v>
      </c>
      <c r="V66" s="191">
        <v>29.71</v>
      </c>
      <c r="W66" s="191">
        <v>51.466000000000001</v>
      </c>
      <c r="X66" s="191">
        <v>51.636000000000003</v>
      </c>
      <c r="Y66" s="191">
        <v>42.311</v>
      </c>
      <c r="Z66" s="191">
        <v>53.56</v>
      </c>
      <c r="AA66" s="191">
        <v>18.834</v>
      </c>
      <c r="AB66" s="191">
        <v>55.874000000000002</v>
      </c>
      <c r="AC66" s="191">
        <v>33.680999999999997</v>
      </c>
      <c r="AD66" s="191">
        <v>28.318999999999999</v>
      </c>
      <c r="AE66" s="192">
        <v>45.564999999999998</v>
      </c>
      <c r="AF66" s="191">
        <v>53.37</v>
      </c>
      <c r="AG66" s="191">
        <v>82.61</v>
      </c>
      <c r="AH66" s="191">
        <v>82.61</v>
      </c>
      <c r="ALQ66" s="167" t="e">
        <v>#N/A</v>
      </c>
    </row>
    <row r="67" spans="1:1005" ht="15" x14ac:dyDescent="0.25">
      <c r="A67" s="146">
        <v>46569</v>
      </c>
      <c r="B67" s="281">
        <v>14.86</v>
      </c>
      <c r="C67" s="271">
        <v>14.86</v>
      </c>
      <c r="D67" s="276">
        <v>14.86</v>
      </c>
      <c r="E67" s="191">
        <v>23.896999999999998</v>
      </c>
      <c r="F67" s="191">
        <v>27.911000000000001</v>
      </c>
      <c r="G67" s="191">
        <v>16.332000000000001</v>
      </c>
      <c r="H67" s="191">
        <v>30.550999999999998</v>
      </c>
      <c r="I67" s="191">
        <v>10.909000000000001</v>
      </c>
      <c r="J67" s="191">
        <v>10.282999999999999</v>
      </c>
      <c r="K67" s="191">
        <v>6.3070000000000004</v>
      </c>
      <c r="L67" s="191">
        <v>12.47</v>
      </c>
      <c r="M67" s="191">
        <v>9.1859999999999999</v>
      </c>
      <c r="N67" s="191">
        <v>15.237</v>
      </c>
      <c r="O67" s="191">
        <v>13.041</v>
      </c>
      <c r="P67" s="191">
        <v>12.065</v>
      </c>
      <c r="Q67" s="191">
        <v>37.481999999999999</v>
      </c>
      <c r="R67" s="191">
        <v>22.073</v>
      </c>
      <c r="S67" s="191">
        <v>14.379</v>
      </c>
      <c r="T67" s="191">
        <v>42.789000000000001</v>
      </c>
      <c r="U67" s="191">
        <v>7.3090000000000002</v>
      </c>
      <c r="V67" s="191">
        <v>12.236000000000001</v>
      </c>
      <c r="W67" s="191">
        <v>18.844999999999999</v>
      </c>
      <c r="X67" s="191">
        <v>18.62</v>
      </c>
      <c r="Y67" s="191">
        <v>15.384</v>
      </c>
      <c r="Z67" s="191">
        <v>20.6</v>
      </c>
      <c r="AA67" s="191">
        <v>8.3290000000000006</v>
      </c>
      <c r="AB67" s="191">
        <v>39.341000000000001</v>
      </c>
      <c r="AC67" s="191">
        <v>12.377000000000001</v>
      </c>
      <c r="AD67" s="191">
        <v>10.933</v>
      </c>
      <c r="AE67" s="192">
        <v>29.33</v>
      </c>
      <c r="AF67" s="191">
        <v>34.11</v>
      </c>
      <c r="AG67" s="191">
        <v>43.401000000000003</v>
      </c>
      <c r="AH67" s="191">
        <v>43.401000000000003</v>
      </c>
      <c r="ALQ67" s="167" t="e">
        <v>#N/A</v>
      </c>
    </row>
    <row r="68" spans="1:1005" ht="15" x14ac:dyDescent="0.25">
      <c r="A68" s="146">
        <v>46600</v>
      </c>
      <c r="B68" s="281">
        <v>8.24</v>
      </c>
      <c r="C68" s="271">
        <v>8.24</v>
      </c>
      <c r="D68" s="276">
        <v>8.24</v>
      </c>
      <c r="E68" s="191">
        <v>10.866</v>
      </c>
      <c r="F68" s="191">
        <v>13.54</v>
      </c>
      <c r="G68" s="191">
        <v>8.3970000000000002</v>
      </c>
      <c r="H68" s="191">
        <v>12.717000000000001</v>
      </c>
      <c r="I68" s="191">
        <v>7.157</v>
      </c>
      <c r="J68" s="191">
        <v>7.0590000000000002</v>
      </c>
      <c r="K68" s="191">
        <v>4.3639999999999999</v>
      </c>
      <c r="L68" s="191">
        <v>6.75</v>
      </c>
      <c r="M68" s="191">
        <v>6</v>
      </c>
      <c r="N68" s="191">
        <v>8.8960000000000008</v>
      </c>
      <c r="O68" s="191">
        <v>8.0830000000000002</v>
      </c>
      <c r="P68" s="191">
        <v>7.516</v>
      </c>
      <c r="Q68" s="191">
        <v>13.222</v>
      </c>
      <c r="R68" s="191">
        <v>9.6989999999999998</v>
      </c>
      <c r="S68" s="191">
        <v>9.1110000000000007</v>
      </c>
      <c r="T68" s="191">
        <v>14.984</v>
      </c>
      <c r="U68" s="191">
        <v>5.4589999999999996</v>
      </c>
      <c r="V68" s="191">
        <v>7.633</v>
      </c>
      <c r="W68" s="191">
        <v>9.8209999999999997</v>
      </c>
      <c r="X68" s="191">
        <v>8.6389999999999993</v>
      </c>
      <c r="Y68" s="191">
        <v>8.3569999999999993</v>
      </c>
      <c r="Z68" s="191">
        <v>12.079000000000001</v>
      </c>
      <c r="AA68" s="191">
        <v>5.6820000000000004</v>
      </c>
      <c r="AB68" s="191">
        <v>13.685</v>
      </c>
      <c r="AC68" s="191">
        <v>7.4749999999999996</v>
      </c>
      <c r="AD68" s="191">
        <v>6.71</v>
      </c>
      <c r="AE68" s="192">
        <v>12.19</v>
      </c>
      <c r="AF68" s="191">
        <v>17.39</v>
      </c>
      <c r="AG68" s="191">
        <v>17.748000000000001</v>
      </c>
      <c r="AH68" s="191">
        <v>17.748000000000001</v>
      </c>
      <c r="ALQ68" s="167" t="e">
        <v>#N/A</v>
      </c>
    </row>
    <row r="69" spans="1:1005" ht="15" x14ac:dyDescent="0.25">
      <c r="A69" s="146">
        <v>46631</v>
      </c>
      <c r="B69" s="281">
        <v>6.95</v>
      </c>
      <c r="C69" s="271">
        <v>6.95</v>
      </c>
      <c r="D69" s="276">
        <v>6.95</v>
      </c>
      <c r="E69" s="191">
        <v>8.1950000000000003</v>
      </c>
      <c r="F69" s="191">
        <v>9.1609999999999996</v>
      </c>
      <c r="G69" s="191">
        <v>5.94</v>
      </c>
      <c r="H69" s="191">
        <v>7.8620000000000001</v>
      </c>
      <c r="I69" s="191">
        <v>5.5250000000000004</v>
      </c>
      <c r="J69" s="191">
        <v>5.2759999999999998</v>
      </c>
      <c r="K69" s="191">
        <v>3.661</v>
      </c>
      <c r="L69" s="191">
        <v>7.2889999999999997</v>
      </c>
      <c r="M69" s="191">
        <v>4.8819999999999997</v>
      </c>
      <c r="N69" s="191">
        <v>5.92</v>
      </c>
      <c r="O69" s="191">
        <v>6.6630000000000003</v>
      </c>
      <c r="P69" s="191">
        <v>6.423</v>
      </c>
      <c r="Q69" s="191">
        <v>8.3729999999999993</v>
      </c>
      <c r="R69" s="191">
        <v>6.7990000000000004</v>
      </c>
      <c r="S69" s="191">
        <v>6.024</v>
      </c>
      <c r="T69" s="191">
        <v>8.5350000000000001</v>
      </c>
      <c r="U69" s="191">
        <v>4.7919999999999998</v>
      </c>
      <c r="V69" s="191">
        <v>6.53</v>
      </c>
      <c r="W69" s="191">
        <v>9.1010000000000009</v>
      </c>
      <c r="X69" s="191">
        <v>6.51</v>
      </c>
      <c r="Y69" s="191">
        <v>6.1020000000000003</v>
      </c>
      <c r="Z69" s="191">
        <v>7.5540000000000003</v>
      </c>
      <c r="AA69" s="191">
        <v>4.7329999999999997</v>
      </c>
      <c r="AB69" s="191">
        <v>8.06</v>
      </c>
      <c r="AC69" s="191">
        <v>7.3730000000000002</v>
      </c>
      <c r="AD69" s="191">
        <v>5.0540000000000003</v>
      </c>
      <c r="AE69" s="192">
        <v>9.4169999999999998</v>
      </c>
      <c r="AF69" s="191">
        <v>8.5139999999999993</v>
      </c>
      <c r="AG69" s="191">
        <v>10.327</v>
      </c>
      <c r="AH69" s="191">
        <v>10.327</v>
      </c>
      <c r="ALQ69" s="167" t="e">
        <v>#N/A</v>
      </c>
    </row>
    <row r="70" spans="1:1005" ht="15" x14ac:dyDescent="0.25">
      <c r="A70" s="146"/>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5" x14ac:dyDescent="0.25">
      <c r="A71" s="146"/>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5" x14ac:dyDescent="0.25">
      <c r="A72" s="146"/>
      <c r="B72" s="281"/>
      <c r="C72" s="271"/>
      <c r="D72" s="276"/>
      <c r="ALQ72" s="167" t="e">
        <v>#N/A</v>
      </c>
    </row>
    <row r="73" spans="1:1005" ht="15" x14ac:dyDescent="0.25">
      <c r="A73" s="146"/>
      <c r="B73" s="281"/>
      <c r="C73" s="271"/>
      <c r="D73" s="276"/>
    </row>
    <row r="74" spans="1:1005" ht="15" x14ac:dyDescent="0.25">
      <c r="A74" s="146"/>
      <c r="B74" s="281"/>
      <c r="C74" s="271"/>
      <c r="D74" s="276"/>
    </row>
    <row r="75" spans="1:1005" ht="15" x14ac:dyDescent="0.25">
      <c r="A75" s="146"/>
      <c r="B75" s="281"/>
      <c r="C75" s="271"/>
      <c r="D75" s="276"/>
    </row>
    <row r="76" spans="1:1005" ht="15" x14ac:dyDescent="0.25">
      <c r="A76" s="146"/>
      <c r="B76" s="281"/>
      <c r="C76" s="271"/>
      <c r="D76" s="276"/>
    </row>
    <row r="77" spans="1:1005" ht="15" x14ac:dyDescent="0.25">
      <c r="A77" s="146"/>
      <c r="B77" s="281"/>
      <c r="C77" s="271"/>
      <c r="D77" s="276"/>
    </row>
    <row r="78" spans="1:1005" ht="15" x14ac:dyDescent="0.25">
      <c r="A78" s="146"/>
      <c r="B78" s="281"/>
      <c r="C78" s="271"/>
      <c r="D78" s="276"/>
    </row>
    <row r="79" spans="1:1005" ht="15" x14ac:dyDescent="0.25">
      <c r="A79" s="146"/>
      <c r="B79" s="281"/>
      <c r="C79" s="271"/>
      <c r="D79" s="276"/>
    </row>
    <row r="80" spans="1:1005" ht="15" x14ac:dyDescent="0.25">
      <c r="A80" s="146"/>
      <c r="B80" s="281"/>
      <c r="C80" s="271"/>
      <c r="D80" s="276"/>
    </row>
    <row r="81" spans="1:4" ht="12.75" customHeight="1" x14ac:dyDescent="0.25">
      <c r="A81" s="146"/>
      <c r="B81" s="289"/>
      <c r="C81" s="261"/>
      <c r="D81" s="27"/>
    </row>
    <row r="82" spans="1:4" ht="12.75" customHeight="1" x14ac:dyDescent="0.25">
      <c r="A82" s="146"/>
      <c r="B82" s="289"/>
      <c r="C82" s="261"/>
      <c r="D82" s="27"/>
    </row>
    <row r="83" spans="1:4" ht="12.75" customHeight="1" x14ac:dyDescent="0.25">
      <c r="A83" s="146"/>
      <c r="B83" s="289"/>
      <c r="C83" s="261"/>
      <c r="D83" s="27"/>
    </row>
    <row r="84" spans="1:4" ht="12.75" customHeight="1" x14ac:dyDescent="0.25">
      <c r="A84" s="146"/>
      <c r="B84" s="289"/>
      <c r="C84" s="261"/>
      <c r="D84" s="27"/>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4"/>
  <sheetViews>
    <sheetView workbookViewId="0">
      <selection activeCell="D4" sqref="D4"/>
    </sheetView>
  </sheetViews>
  <sheetFormatPr defaultColWidth="18.7109375" defaultRowHeight="12.75" customHeight="1" x14ac:dyDescent="0.25"/>
  <cols>
    <col min="1" max="1" width="7.5703125" style="162" customWidth="1"/>
    <col min="2" max="4" width="7.5703125" style="282"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1" s="162" customFormat="1" ht="15" x14ac:dyDescent="0.25">
      <c r="A1" s="34"/>
      <c r="B1" s="332"/>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row>
    <row r="2" spans="1:51" s="162" customFormat="1" ht="15" x14ac:dyDescent="0.25">
      <c r="A2" s="34"/>
      <c r="B2" s="155" t="s">
        <v>45</v>
      </c>
      <c r="C2" s="155" t="s">
        <v>46</v>
      </c>
      <c r="D2" s="155" t="s">
        <v>47</v>
      </c>
      <c r="E2" s="155">
        <v>1991</v>
      </c>
      <c r="F2" s="155">
        <v>1992</v>
      </c>
      <c r="G2" s="155">
        <v>1993</v>
      </c>
      <c r="H2" s="155">
        <v>1994</v>
      </c>
      <c r="I2" s="155">
        <v>1995</v>
      </c>
      <c r="J2" s="155">
        <v>1996</v>
      </c>
      <c r="K2" s="155">
        <v>1997</v>
      </c>
      <c r="L2" s="155">
        <v>1998</v>
      </c>
      <c r="M2" s="155">
        <v>1999</v>
      </c>
      <c r="N2" s="155">
        <v>2000</v>
      </c>
      <c r="O2" s="155">
        <v>2001</v>
      </c>
      <c r="P2" s="155">
        <v>2002</v>
      </c>
      <c r="Q2" s="155">
        <v>2003</v>
      </c>
      <c r="R2" s="155">
        <v>2004</v>
      </c>
      <c r="S2" s="155">
        <v>2005</v>
      </c>
      <c r="T2" s="155">
        <v>2006</v>
      </c>
      <c r="U2" s="155">
        <v>2007</v>
      </c>
      <c r="V2" s="155">
        <v>2008</v>
      </c>
      <c r="W2" s="155">
        <v>2009</v>
      </c>
      <c r="X2" s="155">
        <v>2010</v>
      </c>
      <c r="Y2" s="155">
        <v>2011</v>
      </c>
      <c r="Z2" s="155">
        <v>2012</v>
      </c>
      <c r="AA2" s="155">
        <v>2013</v>
      </c>
      <c r="AB2" s="155">
        <v>2014</v>
      </c>
      <c r="AC2" s="155">
        <v>2015</v>
      </c>
      <c r="AD2" s="155">
        <v>2016</v>
      </c>
      <c r="AE2" s="155">
        <v>2017</v>
      </c>
      <c r="AF2" s="155">
        <v>2018</v>
      </c>
      <c r="AG2" s="155">
        <v>2019</v>
      </c>
      <c r="AH2" s="155">
        <v>2020</v>
      </c>
    </row>
    <row r="3" spans="1:51" s="162" customFormat="1" ht="15" x14ac:dyDescent="0.25">
      <c r="A3" s="35"/>
      <c r="B3" s="33" t="s">
        <v>63</v>
      </c>
      <c r="C3" s="33" t="s">
        <v>64</v>
      </c>
      <c r="D3" s="33" t="s">
        <v>65</v>
      </c>
      <c r="E3" s="33" t="s">
        <v>66</v>
      </c>
      <c r="F3" s="33" t="s">
        <v>67</v>
      </c>
      <c r="G3" s="33" t="s">
        <v>68</v>
      </c>
      <c r="H3" s="33" t="s">
        <v>69</v>
      </c>
      <c r="I3" s="33" t="s">
        <v>70</v>
      </c>
      <c r="J3" s="33" t="s">
        <v>71</v>
      </c>
      <c r="K3" s="33" t="s">
        <v>72</v>
      </c>
      <c r="L3" s="33" t="s">
        <v>73</v>
      </c>
      <c r="M3" s="33" t="s">
        <v>74</v>
      </c>
      <c r="N3" s="33" t="s">
        <v>75</v>
      </c>
      <c r="O3" s="33" t="s">
        <v>76</v>
      </c>
      <c r="P3" s="33" t="s">
        <v>77</v>
      </c>
      <c r="Q3" s="33" t="s">
        <v>78</v>
      </c>
      <c r="R3" s="33" t="s">
        <v>79</v>
      </c>
      <c r="S3" s="33" t="s">
        <v>80</v>
      </c>
      <c r="T3" s="33" t="s">
        <v>81</v>
      </c>
      <c r="U3" s="33" t="s">
        <v>82</v>
      </c>
      <c r="V3" s="33" t="s">
        <v>83</v>
      </c>
      <c r="W3" s="33" t="s">
        <v>84</v>
      </c>
      <c r="X3" s="33" t="s">
        <v>85</v>
      </c>
      <c r="Y3" s="33" t="s">
        <v>86</v>
      </c>
      <c r="Z3" s="33" t="s">
        <v>87</v>
      </c>
      <c r="AA3" s="33" t="s">
        <v>88</v>
      </c>
      <c r="AB3" s="33" t="s">
        <v>89</v>
      </c>
      <c r="AC3" s="33" t="s">
        <v>90</v>
      </c>
      <c r="AD3" s="33" t="s">
        <v>91</v>
      </c>
      <c r="AE3" s="33" t="s">
        <v>92</v>
      </c>
      <c r="AF3" s="33" t="s">
        <v>93</v>
      </c>
      <c r="AG3" s="33" t="s">
        <v>94</v>
      </c>
      <c r="AH3" s="33" t="s">
        <v>95</v>
      </c>
    </row>
    <row r="4" spans="1:51" ht="14.45" customHeight="1" x14ac:dyDescent="0.25">
      <c r="A4" s="294">
        <v>44652</v>
      </c>
      <c r="B4" s="292">
        <v>14</v>
      </c>
      <c r="C4" s="293">
        <v>23</v>
      </c>
      <c r="D4" s="273">
        <v>17</v>
      </c>
      <c r="E4" s="108">
        <v>11.59</v>
      </c>
      <c r="F4" s="108">
        <v>28.754999999999999</v>
      </c>
      <c r="G4" s="108">
        <v>13.29</v>
      </c>
      <c r="H4" s="108">
        <v>25.329000000000001</v>
      </c>
      <c r="I4" s="108">
        <v>9.7989999999999995</v>
      </c>
      <c r="J4" s="108">
        <v>17.427</v>
      </c>
      <c r="K4" s="108">
        <v>14.066000000000001</v>
      </c>
      <c r="L4" s="108">
        <v>10.917999999999999</v>
      </c>
      <c r="M4" s="108">
        <v>13.893000000000001</v>
      </c>
      <c r="N4" s="108">
        <v>25.96</v>
      </c>
      <c r="O4" s="108">
        <v>25.808</v>
      </c>
      <c r="P4" s="108">
        <v>24.193999999999999</v>
      </c>
      <c r="Q4" s="108">
        <v>16.701000000000001</v>
      </c>
      <c r="R4" s="108">
        <v>26.916</v>
      </c>
      <c r="S4" s="108">
        <v>17.113</v>
      </c>
      <c r="T4" s="108">
        <v>23.672999999999998</v>
      </c>
      <c r="U4" s="108">
        <v>18.686</v>
      </c>
      <c r="V4" s="108">
        <v>12.247999999999999</v>
      </c>
      <c r="W4" s="108">
        <v>15.928000000000001</v>
      </c>
      <c r="X4" s="108">
        <v>16.584</v>
      </c>
      <c r="Y4" s="108">
        <v>15.583</v>
      </c>
      <c r="Z4" s="108">
        <v>27.553000000000001</v>
      </c>
      <c r="AA4" s="108">
        <v>14.346</v>
      </c>
      <c r="AB4" s="108">
        <v>16.887</v>
      </c>
      <c r="AC4" s="108">
        <v>13.22</v>
      </c>
      <c r="AD4" s="108">
        <v>17.797000000000001</v>
      </c>
      <c r="AE4" s="108">
        <v>19.562999999999999</v>
      </c>
      <c r="AF4" s="108">
        <v>20.884</v>
      </c>
      <c r="AG4" s="108">
        <v>20.079000000000001</v>
      </c>
      <c r="AH4" s="109">
        <v>16.254000000000001</v>
      </c>
      <c r="AI4" s="130"/>
      <c r="AJ4" s="130"/>
      <c r="AK4" s="130"/>
      <c r="AL4" s="130"/>
      <c r="AM4" s="130"/>
      <c r="AN4" s="130"/>
      <c r="AO4" s="130"/>
      <c r="AP4" s="130"/>
      <c r="AQ4" s="130"/>
      <c r="AR4" s="130"/>
      <c r="AS4" s="130"/>
      <c r="AT4" s="130"/>
      <c r="AU4" s="130"/>
      <c r="AV4" s="130"/>
      <c r="AW4" s="130"/>
      <c r="AX4" s="130"/>
      <c r="AY4" s="130"/>
    </row>
    <row r="5" spans="1:51" ht="14.45" customHeight="1" x14ac:dyDescent="0.25">
      <c r="A5" s="294">
        <v>44682</v>
      </c>
      <c r="B5" s="280">
        <v>52</v>
      </c>
      <c r="C5" s="270">
        <v>62</v>
      </c>
      <c r="D5" s="274">
        <v>55</v>
      </c>
      <c r="E5" s="108">
        <v>40.743000000000002</v>
      </c>
      <c r="F5" s="108">
        <v>66.831999999999994</v>
      </c>
      <c r="G5" s="108">
        <v>56.526000000000003</v>
      </c>
      <c r="H5" s="108">
        <v>65.94</v>
      </c>
      <c r="I5" s="108">
        <v>36.46</v>
      </c>
      <c r="J5" s="108">
        <v>60.499000000000002</v>
      </c>
      <c r="K5" s="108">
        <v>61.871000000000002</v>
      </c>
      <c r="L5" s="108">
        <v>44.048999999999999</v>
      </c>
      <c r="M5" s="108">
        <v>57.551000000000002</v>
      </c>
      <c r="N5" s="108">
        <v>54.86</v>
      </c>
      <c r="O5" s="108">
        <v>82.367000000000004</v>
      </c>
      <c r="P5" s="108">
        <v>43.527000000000001</v>
      </c>
      <c r="Q5" s="108">
        <v>56.188000000000002</v>
      </c>
      <c r="R5" s="108">
        <v>68.950999999999993</v>
      </c>
      <c r="S5" s="108">
        <v>56.46</v>
      </c>
      <c r="T5" s="108">
        <v>58.253999999999998</v>
      </c>
      <c r="U5" s="108">
        <v>71.537000000000006</v>
      </c>
      <c r="V5" s="108">
        <v>47.533999999999999</v>
      </c>
      <c r="W5" s="108">
        <v>77.39</v>
      </c>
      <c r="X5" s="108">
        <v>40.625</v>
      </c>
      <c r="Y5" s="108">
        <v>44.295999999999999</v>
      </c>
      <c r="Z5" s="108">
        <v>55.14</v>
      </c>
      <c r="AA5" s="108">
        <v>52.689</v>
      </c>
      <c r="AB5" s="108">
        <v>50.845999999999997</v>
      </c>
      <c r="AC5" s="108">
        <v>48.249000000000002</v>
      </c>
      <c r="AD5" s="108">
        <v>48.737000000000002</v>
      </c>
      <c r="AE5" s="108">
        <v>46.472000000000001</v>
      </c>
      <c r="AF5" s="108">
        <v>60.924999999999997</v>
      </c>
      <c r="AG5" s="108">
        <v>43.343000000000004</v>
      </c>
      <c r="AH5" s="109">
        <v>54.131</v>
      </c>
      <c r="AI5" s="130"/>
      <c r="AJ5" s="130"/>
      <c r="AK5" s="130"/>
      <c r="AL5" s="130"/>
      <c r="AM5" s="130"/>
      <c r="AN5" s="130"/>
      <c r="AO5" s="130"/>
      <c r="AP5" s="130"/>
      <c r="AQ5" s="130"/>
      <c r="AR5" s="130"/>
      <c r="AS5" s="130"/>
      <c r="AT5" s="130"/>
      <c r="AU5" s="130"/>
      <c r="AV5" s="130"/>
      <c r="AW5" s="130"/>
      <c r="AX5" s="130"/>
      <c r="AY5" s="130"/>
    </row>
    <row r="6" spans="1:51" ht="14.45" customHeight="1" x14ac:dyDescent="0.25">
      <c r="A6" s="294">
        <v>44713</v>
      </c>
      <c r="B6" s="280">
        <v>32</v>
      </c>
      <c r="C6" s="270">
        <v>66</v>
      </c>
      <c r="D6" s="274">
        <v>43</v>
      </c>
      <c r="E6" s="108">
        <v>55.262</v>
      </c>
      <c r="F6" s="108">
        <v>35.213000000000001</v>
      </c>
      <c r="G6" s="108">
        <v>52.508000000000003</v>
      </c>
      <c r="H6" s="108">
        <v>56.826000000000001</v>
      </c>
      <c r="I6" s="108">
        <v>75.506</v>
      </c>
      <c r="J6" s="108">
        <v>31.210999999999999</v>
      </c>
      <c r="K6" s="108">
        <v>67.596999999999994</v>
      </c>
      <c r="L6" s="108">
        <v>42.631</v>
      </c>
      <c r="M6" s="108">
        <v>93.531000000000006</v>
      </c>
      <c r="N6" s="108">
        <v>24.995999999999999</v>
      </c>
      <c r="O6" s="108">
        <v>34.109000000000002</v>
      </c>
      <c r="P6" s="108">
        <v>28.702000000000002</v>
      </c>
      <c r="Q6" s="108">
        <v>41.029000000000003</v>
      </c>
      <c r="R6" s="108">
        <v>35.331000000000003</v>
      </c>
      <c r="S6" s="108">
        <v>42.332999999999998</v>
      </c>
      <c r="T6" s="108">
        <v>30.062999999999999</v>
      </c>
      <c r="U6" s="108">
        <v>51.914000000000001</v>
      </c>
      <c r="V6" s="108">
        <v>46.548000000000002</v>
      </c>
      <c r="W6" s="108">
        <v>38.802999999999997</v>
      </c>
      <c r="X6" s="108">
        <v>45.247999999999998</v>
      </c>
      <c r="Y6" s="108">
        <v>76.290999999999997</v>
      </c>
      <c r="Z6" s="108">
        <v>22.498000000000001</v>
      </c>
      <c r="AA6" s="108">
        <v>40.427999999999997</v>
      </c>
      <c r="AB6" s="108">
        <v>53.49</v>
      </c>
      <c r="AC6" s="108">
        <v>98.317999999999998</v>
      </c>
      <c r="AD6" s="108">
        <v>67.382999999999996</v>
      </c>
      <c r="AE6" s="108">
        <v>43.369</v>
      </c>
      <c r="AF6" s="108">
        <v>23.773</v>
      </c>
      <c r="AG6" s="108">
        <v>69.745999999999995</v>
      </c>
      <c r="AH6" s="109">
        <v>28.35</v>
      </c>
      <c r="AI6" s="130"/>
      <c r="AJ6" s="130"/>
      <c r="AK6" s="130"/>
      <c r="AL6" s="130"/>
      <c r="AM6" s="130"/>
      <c r="AN6" s="130"/>
      <c r="AO6" s="130"/>
      <c r="AP6" s="130"/>
      <c r="AQ6" s="130"/>
      <c r="AR6" s="130"/>
      <c r="AS6" s="130"/>
      <c r="AT6" s="130"/>
      <c r="AU6" s="130"/>
      <c r="AV6" s="130"/>
      <c r="AW6" s="130"/>
      <c r="AX6" s="130"/>
      <c r="AY6" s="130"/>
    </row>
    <row r="7" spans="1:51" ht="14.45" customHeight="1" x14ac:dyDescent="0.25">
      <c r="A7" s="294">
        <v>44743</v>
      </c>
      <c r="B7" s="280">
        <v>11</v>
      </c>
      <c r="C7" s="270">
        <v>22</v>
      </c>
      <c r="D7" s="274">
        <v>13</v>
      </c>
      <c r="E7" s="108">
        <v>16.626999999999999</v>
      </c>
      <c r="F7" s="108">
        <v>14.115</v>
      </c>
      <c r="G7" s="108">
        <v>14.015000000000001</v>
      </c>
      <c r="H7" s="108">
        <v>13.1</v>
      </c>
      <c r="I7" s="108">
        <v>38.857999999999997</v>
      </c>
      <c r="J7" s="108">
        <v>11.927</v>
      </c>
      <c r="K7" s="108">
        <v>16.783999999999999</v>
      </c>
      <c r="L7" s="108">
        <v>17.518000000000001</v>
      </c>
      <c r="M7" s="108">
        <v>61.540999999999997</v>
      </c>
      <c r="N7" s="108">
        <v>7.7229999999999999</v>
      </c>
      <c r="O7" s="108">
        <v>10.863</v>
      </c>
      <c r="P7" s="108">
        <v>8.1069999999999993</v>
      </c>
      <c r="Q7" s="108">
        <v>11.045999999999999</v>
      </c>
      <c r="R7" s="108">
        <v>12.238</v>
      </c>
      <c r="S7" s="108">
        <v>12.487</v>
      </c>
      <c r="T7" s="108">
        <v>13.249000000000001</v>
      </c>
      <c r="U7" s="108">
        <v>16.422999999999998</v>
      </c>
      <c r="V7" s="108">
        <v>14.593</v>
      </c>
      <c r="W7" s="108">
        <v>12.618</v>
      </c>
      <c r="X7" s="108">
        <v>11.186999999999999</v>
      </c>
      <c r="Y7" s="108">
        <v>19.72</v>
      </c>
      <c r="Z7" s="108">
        <v>9.984</v>
      </c>
      <c r="AA7" s="108">
        <v>12.347</v>
      </c>
      <c r="AB7" s="108">
        <v>12.9</v>
      </c>
      <c r="AC7" s="108">
        <v>25.113</v>
      </c>
      <c r="AD7" s="108">
        <v>13.935</v>
      </c>
      <c r="AE7" s="108">
        <v>11.561999999999999</v>
      </c>
      <c r="AF7" s="108">
        <v>8.0670000000000002</v>
      </c>
      <c r="AG7" s="108">
        <v>16.809000000000001</v>
      </c>
      <c r="AH7" s="109">
        <v>9.1359999999999992</v>
      </c>
      <c r="AI7" s="130"/>
      <c r="AJ7" s="130"/>
      <c r="AK7" s="130"/>
      <c r="AL7" s="130"/>
      <c r="AM7" s="130"/>
      <c r="AN7" s="130"/>
      <c r="AO7" s="130"/>
      <c r="AP7" s="130"/>
      <c r="AQ7" s="130"/>
      <c r="AR7" s="130"/>
      <c r="AS7" s="130"/>
      <c r="AT7" s="130"/>
      <c r="AU7" s="130"/>
      <c r="AV7" s="130"/>
      <c r="AW7" s="130"/>
      <c r="AX7" s="130"/>
      <c r="AY7" s="130"/>
    </row>
    <row r="8" spans="1:51" ht="14.45" customHeight="1" x14ac:dyDescent="0.25">
      <c r="A8" s="294">
        <v>44774</v>
      </c>
      <c r="B8" s="280">
        <v>9.27</v>
      </c>
      <c r="C8" s="270">
        <v>17.3</v>
      </c>
      <c r="D8" s="274">
        <v>10</v>
      </c>
      <c r="E8" s="108">
        <v>9.6479999999999997</v>
      </c>
      <c r="F8" s="108">
        <v>13.98</v>
      </c>
      <c r="G8" s="108">
        <v>10.292</v>
      </c>
      <c r="H8" s="108">
        <v>8.6419999999999995</v>
      </c>
      <c r="I8" s="108">
        <v>14.507</v>
      </c>
      <c r="J8" s="108">
        <v>7.3520000000000003</v>
      </c>
      <c r="K8" s="108">
        <v>17.108000000000001</v>
      </c>
      <c r="L8" s="108">
        <v>10.43</v>
      </c>
      <c r="M8" s="108">
        <v>42.51</v>
      </c>
      <c r="N8" s="108">
        <v>6.5270000000000001</v>
      </c>
      <c r="O8" s="108">
        <v>16.98</v>
      </c>
      <c r="P8" s="108">
        <v>5.8339999999999996</v>
      </c>
      <c r="Q8" s="108">
        <v>9.4559999999999995</v>
      </c>
      <c r="R8" s="108">
        <v>6.6870000000000003</v>
      </c>
      <c r="S8" s="108">
        <v>11.435</v>
      </c>
      <c r="T8" s="108">
        <v>10.919</v>
      </c>
      <c r="U8" s="108">
        <v>27.064</v>
      </c>
      <c r="V8" s="108">
        <v>8.5570000000000004</v>
      </c>
      <c r="W8" s="108">
        <v>6.1909999999999998</v>
      </c>
      <c r="X8" s="108">
        <v>10.106999999999999</v>
      </c>
      <c r="Y8" s="108">
        <v>9.8930000000000007</v>
      </c>
      <c r="Z8" s="108">
        <v>6.5339999999999998</v>
      </c>
      <c r="AA8" s="108">
        <v>11.141999999999999</v>
      </c>
      <c r="AB8" s="108">
        <v>10.210000000000001</v>
      </c>
      <c r="AC8" s="108">
        <v>11.898</v>
      </c>
      <c r="AD8" s="108">
        <v>11.766</v>
      </c>
      <c r="AE8" s="108">
        <v>8.3339999999999996</v>
      </c>
      <c r="AF8" s="108">
        <v>5.194</v>
      </c>
      <c r="AG8" s="108">
        <v>6.6769999999999996</v>
      </c>
      <c r="AH8" s="109">
        <v>6.282</v>
      </c>
      <c r="AI8" s="130"/>
      <c r="AJ8" s="130"/>
      <c r="AK8" s="130"/>
      <c r="AL8" s="130"/>
      <c r="AM8" s="130"/>
      <c r="AN8" s="130"/>
      <c r="AO8" s="130"/>
      <c r="AP8" s="130"/>
      <c r="AQ8" s="130"/>
      <c r="AR8" s="130"/>
      <c r="AS8" s="130"/>
      <c r="AT8" s="130"/>
      <c r="AU8" s="130"/>
      <c r="AV8" s="130"/>
      <c r="AW8" s="130"/>
      <c r="AX8" s="130"/>
      <c r="AY8" s="130"/>
    </row>
    <row r="9" spans="1:51" ht="14.45" customHeight="1" x14ac:dyDescent="0.25">
      <c r="A9" s="294">
        <v>44805</v>
      </c>
      <c r="B9" s="280">
        <v>10.71</v>
      </c>
      <c r="C9" s="270">
        <v>18.91</v>
      </c>
      <c r="D9" s="274">
        <v>10</v>
      </c>
      <c r="E9" s="108">
        <v>24.484999999999999</v>
      </c>
      <c r="F9" s="108">
        <v>11.725</v>
      </c>
      <c r="G9" s="108">
        <v>14.412000000000001</v>
      </c>
      <c r="H9" s="108">
        <v>14.073</v>
      </c>
      <c r="I9" s="108">
        <v>10.173999999999999</v>
      </c>
      <c r="J9" s="108">
        <v>7.81</v>
      </c>
      <c r="K9" s="108">
        <v>21.431999999999999</v>
      </c>
      <c r="L9" s="108">
        <v>9.0879999999999992</v>
      </c>
      <c r="M9" s="108">
        <v>27.536000000000001</v>
      </c>
      <c r="N9" s="108">
        <v>6.431</v>
      </c>
      <c r="O9" s="108">
        <v>8.3610000000000007</v>
      </c>
      <c r="P9" s="108">
        <v>11.108000000000001</v>
      </c>
      <c r="Q9" s="108">
        <v>20.151</v>
      </c>
      <c r="R9" s="108">
        <v>16.2</v>
      </c>
      <c r="S9" s="108">
        <v>8.5280000000000005</v>
      </c>
      <c r="T9" s="108">
        <v>11.959</v>
      </c>
      <c r="U9" s="108">
        <v>17.257000000000001</v>
      </c>
      <c r="V9" s="108">
        <v>10.157</v>
      </c>
      <c r="W9" s="108">
        <v>6.1589999999999998</v>
      </c>
      <c r="X9" s="108">
        <v>8.4589999999999996</v>
      </c>
      <c r="Y9" s="108">
        <v>7.7939999999999996</v>
      </c>
      <c r="Z9" s="108">
        <v>5.41</v>
      </c>
      <c r="AA9" s="108">
        <v>29.707999999999998</v>
      </c>
      <c r="AB9" s="108">
        <v>13.186</v>
      </c>
      <c r="AC9" s="108">
        <v>9.2789999999999999</v>
      </c>
      <c r="AD9" s="108">
        <v>9.843</v>
      </c>
      <c r="AE9" s="108">
        <v>5.6429999999999998</v>
      </c>
      <c r="AF9" s="108">
        <v>4.5540000000000003</v>
      </c>
      <c r="AG9" s="108">
        <v>5.2430000000000003</v>
      </c>
      <c r="AH9" s="109">
        <v>5.4240000000000004</v>
      </c>
      <c r="AI9" s="130"/>
      <c r="AJ9" s="130"/>
      <c r="AK9" s="130"/>
      <c r="AL9" s="130"/>
      <c r="AM9" s="130"/>
      <c r="AN9" s="130"/>
      <c r="AO9" s="130"/>
      <c r="AP9" s="130"/>
      <c r="AQ9" s="130"/>
      <c r="AR9" s="130"/>
      <c r="AS9" s="130"/>
      <c r="AT9" s="130"/>
      <c r="AU9" s="130"/>
      <c r="AV9" s="130"/>
      <c r="AW9" s="130"/>
      <c r="AX9" s="130"/>
      <c r="AY9" s="130"/>
    </row>
    <row r="10" spans="1:51" ht="14.45" customHeight="1" x14ac:dyDescent="0.25">
      <c r="A10" s="294">
        <v>44835</v>
      </c>
      <c r="B10" s="280">
        <v>9.84</v>
      </c>
      <c r="C10" s="270">
        <v>16.600000000000001</v>
      </c>
      <c r="D10" s="274">
        <v>9.77</v>
      </c>
      <c r="E10" s="108">
        <v>10.015000000000001</v>
      </c>
      <c r="F10" s="108">
        <v>6.9370000000000003</v>
      </c>
      <c r="G10" s="108">
        <v>8.58</v>
      </c>
      <c r="H10" s="108">
        <v>11.231</v>
      </c>
      <c r="I10" s="108">
        <v>10.313000000000001</v>
      </c>
      <c r="J10" s="108">
        <v>12.353999999999999</v>
      </c>
      <c r="K10" s="108">
        <v>26.032</v>
      </c>
      <c r="L10" s="108">
        <v>8.6120000000000001</v>
      </c>
      <c r="M10" s="108">
        <v>12.356</v>
      </c>
      <c r="N10" s="108">
        <v>6.8559999999999999</v>
      </c>
      <c r="O10" s="108">
        <v>6.2670000000000003</v>
      </c>
      <c r="P10" s="108">
        <v>11.689</v>
      </c>
      <c r="Q10" s="108">
        <v>9.859</v>
      </c>
      <c r="R10" s="108">
        <v>19.940000000000001</v>
      </c>
      <c r="S10" s="108">
        <v>17.577999999999999</v>
      </c>
      <c r="T10" s="108">
        <v>33.731999999999999</v>
      </c>
      <c r="U10" s="108">
        <v>16.077000000000002</v>
      </c>
      <c r="V10" s="108">
        <v>8.0500000000000007</v>
      </c>
      <c r="W10" s="108">
        <v>6.83</v>
      </c>
      <c r="X10" s="108">
        <v>11.334</v>
      </c>
      <c r="Y10" s="108">
        <v>10.349</v>
      </c>
      <c r="Z10" s="108">
        <v>4.7190000000000003</v>
      </c>
      <c r="AA10" s="108">
        <v>18.126000000000001</v>
      </c>
      <c r="AB10" s="108">
        <v>22.916</v>
      </c>
      <c r="AC10" s="108">
        <v>9.6219999999999999</v>
      </c>
      <c r="AD10" s="108">
        <v>9.2129999999999992</v>
      </c>
      <c r="AE10" s="108">
        <v>6.7460000000000004</v>
      </c>
      <c r="AF10" s="108">
        <v>5.4379999999999997</v>
      </c>
      <c r="AG10" s="108">
        <v>4.8680000000000003</v>
      </c>
      <c r="AH10" s="109">
        <v>4.7949999999999999</v>
      </c>
      <c r="AI10" s="130"/>
      <c r="AJ10" s="130"/>
      <c r="AK10" s="130"/>
      <c r="AL10" s="130"/>
      <c r="AM10" s="130"/>
      <c r="AN10" s="130"/>
      <c r="AO10" s="130"/>
      <c r="AP10" s="130"/>
      <c r="AQ10" s="130"/>
      <c r="AR10" s="130"/>
      <c r="AS10" s="130"/>
      <c r="AT10" s="130"/>
      <c r="AU10" s="130"/>
      <c r="AV10" s="130"/>
      <c r="AW10" s="130"/>
      <c r="AX10" s="130"/>
      <c r="AY10" s="130"/>
    </row>
    <row r="11" spans="1:51" ht="14.45" customHeight="1" x14ac:dyDescent="0.25">
      <c r="A11" s="294">
        <v>44866</v>
      </c>
      <c r="B11" s="280">
        <v>7.88</v>
      </c>
      <c r="C11" s="270">
        <v>9.07</v>
      </c>
      <c r="D11" s="274">
        <v>7.8</v>
      </c>
      <c r="E11" s="108">
        <v>6.2320000000000002</v>
      </c>
      <c r="F11" s="108">
        <v>5.3570000000000002</v>
      </c>
      <c r="G11" s="108">
        <v>5.835</v>
      </c>
      <c r="H11" s="108">
        <v>8.2159999999999993</v>
      </c>
      <c r="I11" s="108">
        <v>7.5880000000000001</v>
      </c>
      <c r="J11" s="108">
        <v>7.7560000000000002</v>
      </c>
      <c r="K11" s="108">
        <v>11.259</v>
      </c>
      <c r="L11" s="108">
        <v>7.3739999999999997</v>
      </c>
      <c r="M11" s="108">
        <v>7.2539999999999996</v>
      </c>
      <c r="N11" s="108">
        <v>5.2610000000000001</v>
      </c>
      <c r="O11" s="108">
        <v>5.4020000000000001</v>
      </c>
      <c r="P11" s="108">
        <v>6.9790000000000001</v>
      </c>
      <c r="Q11" s="108">
        <v>6.0220000000000002</v>
      </c>
      <c r="R11" s="108">
        <v>10.895</v>
      </c>
      <c r="S11" s="108">
        <v>11.987</v>
      </c>
      <c r="T11" s="108">
        <v>13.933999999999999</v>
      </c>
      <c r="U11" s="108">
        <v>8.3109999999999999</v>
      </c>
      <c r="V11" s="108">
        <v>7.0919999999999996</v>
      </c>
      <c r="W11" s="108">
        <v>6.49</v>
      </c>
      <c r="X11" s="108">
        <v>8.4290000000000003</v>
      </c>
      <c r="Y11" s="108">
        <v>7.8010000000000002</v>
      </c>
      <c r="Z11" s="108">
        <v>4.133</v>
      </c>
      <c r="AA11" s="108">
        <v>9.4060000000000006</v>
      </c>
      <c r="AB11" s="108">
        <v>10.544</v>
      </c>
      <c r="AC11" s="108">
        <v>7.2350000000000003</v>
      </c>
      <c r="AD11" s="108">
        <v>5.9290000000000003</v>
      </c>
      <c r="AE11" s="108">
        <v>5.2320000000000002</v>
      </c>
      <c r="AF11" s="108">
        <v>4.9950000000000001</v>
      </c>
      <c r="AG11" s="108">
        <v>4.3620000000000001</v>
      </c>
      <c r="AH11" s="109">
        <v>4.9000000000000004</v>
      </c>
      <c r="AI11" s="130"/>
      <c r="AJ11" s="130"/>
      <c r="AK11" s="130"/>
      <c r="AL11" s="130"/>
      <c r="AM11" s="130"/>
      <c r="AN11" s="130"/>
      <c r="AO11" s="130"/>
      <c r="AP11" s="130"/>
      <c r="AQ11" s="130"/>
      <c r="AR11" s="130"/>
      <c r="AS11" s="130"/>
      <c r="AT11" s="130"/>
      <c r="AU11" s="130"/>
      <c r="AV11" s="130"/>
      <c r="AW11" s="130"/>
      <c r="AX11" s="130"/>
      <c r="AY11" s="130"/>
    </row>
    <row r="12" spans="1:51" ht="14.45" customHeight="1" x14ac:dyDescent="0.25">
      <c r="A12" s="294">
        <v>44896</v>
      </c>
      <c r="B12" s="280">
        <v>6.43</v>
      </c>
      <c r="C12" s="270">
        <v>6.38</v>
      </c>
      <c r="D12" s="274">
        <v>6.72</v>
      </c>
      <c r="E12" s="108">
        <v>5.1070000000000002</v>
      </c>
      <c r="F12" s="108">
        <v>4.7160000000000002</v>
      </c>
      <c r="G12" s="108">
        <v>4.923</v>
      </c>
      <c r="H12" s="108">
        <v>5.7190000000000003</v>
      </c>
      <c r="I12" s="108">
        <v>6.1929999999999996</v>
      </c>
      <c r="J12" s="108">
        <v>5.7969999999999997</v>
      </c>
      <c r="K12" s="108">
        <v>6.8739999999999997</v>
      </c>
      <c r="L12" s="108">
        <v>6.4980000000000002</v>
      </c>
      <c r="M12" s="108">
        <v>5.9619999999999997</v>
      </c>
      <c r="N12" s="108">
        <v>4.41</v>
      </c>
      <c r="O12" s="108">
        <v>4.6230000000000002</v>
      </c>
      <c r="P12" s="108">
        <v>5.4379999999999997</v>
      </c>
      <c r="Q12" s="108">
        <v>5.1379999999999999</v>
      </c>
      <c r="R12" s="108">
        <v>6.944</v>
      </c>
      <c r="S12" s="108">
        <v>6.9969999999999999</v>
      </c>
      <c r="T12" s="108">
        <v>7.86</v>
      </c>
      <c r="U12" s="108">
        <v>6.36</v>
      </c>
      <c r="V12" s="108">
        <v>5.55</v>
      </c>
      <c r="W12" s="108">
        <v>4.8070000000000004</v>
      </c>
      <c r="X12" s="108">
        <v>5.452</v>
      </c>
      <c r="Y12" s="108">
        <v>5.9039999999999999</v>
      </c>
      <c r="Z12" s="108">
        <v>4.024</v>
      </c>
      <c r="AA12" s="108">
        <v>6.4009999999999998</v>
      </c>
      <c r="AB12" s="108">
        <v>6.8819999999999997</v>
      </c>
      <c r="AC12" s="108">
        <v>5.7859999999999996</v>
      </c>
      <c r="AD12" s="108">
        <v>4.9039999999999999</v>
      </c>
      <c r="AE12" s="108">
        <v>4.9509999999999996</v>
      </c>
      <c r="AF12" s="108">
        <v>4.0640000000000001</v>
      </c>
      <c r="AG12" s="108">
        <v>4.1529999999999996</v>
      </c>
      <c r="AH12" s="109">
        <v>4.6280000000000001</v>
      </c>
      <c r="AI12" s="130"/>
      <c r="AJ12" s="130"/>
      <c r="AK12" s="130"/>
      <c r="AL12" s="130"/>
      <c r="AM12" s="130"/>
      <c r="AN12" s="130"/>
      <c r="AO12" s="130"/>
      <c r="AP12" s="130"/>
      <c r="AQ12" s="130"/>
      <c r="AR12" s="130"/>
      <c r="AS12" s="130"/>
      <c r="AT12" s="130"/>
      <c r="AU12" s="130"/>
      <c r="AV12" s="130"/>
      <c r="AW12" s="130"/>
      <c r="AX12" s="130"/>
      <c r="AY12" s="130"/>
    </row>
    <row r="13" spans="1:51" ht="14.45" customHeight="1" x14ac:dyDescent="0.25">
      <c r="A13" s="294">
        <v>44927</v>
      </c>
      <c r="B13" s="280">
        <v>5.9</v>
      </c>
      <c r="C13" s="270">
        <v>5.58</v>
      </c>
      <c r="D13" s="274">
        <v>5.9</v>
      </c>
      <c r="E13" s="108">
        <v>4.4569999999999999</v>
      </c>
      <c r="F13" s="108">
        <v>4.2069999999999999</v>
      </c>
      <c r="G13" s="108">
        <v>4.492</v>
      </c>
      <c r="H13" s="108">
        <v>4.8490000000000002</v>
      </c>
      <c r="I13" s="108">
        <v>5.0199999999999996</v>
      </c>
      <c r="J13" s="108">
        <v>4.6459999999999999</v>
      </c>
      <c r="K13" s="108">
        <v>5.508</v>
      </c>
      <c r="L13" s="108">
        <v>5.016</v>
      </c>
      <c r="M13" s="108">
        <v>5.46</v>
      </c>
      <c r="N13" s="108">
        <v>4.008</v>
      </c>
      <c r="O13" s="108">
        <v>4.2</v>
      </c>
      <c r="P13" s="108">
        <v>4.5469999999999997</v>
      </c>
      <c r="Q13" s="108">
        <v>4.4249999999999998</v>
      </c>
      <c r="R13" s="108">
        <v>5.8789999999999996</v>
      </c>
      <c r="S13" s="108">
        <v>5.42</v>
      </c>
      <c r="T13" s="108">
        <v>5.7949999999999999</v>
      </c>
      <c r="U13" s="108">
        <v>5.1920000000000002</v>
      </c>
      <c r="V13" s="108">
        <v>4.4020000000000001</v>
      </c>
      <c r="W13" s="108">
        <v>4.0819999999999999</v>
      </c>
      <c r="X13" s="108">
        <v>4.415</v>
      </c>
      <c r="Y13" s="108">
        <v>5.3419999999999996</v>
      </c>
      <c r="Z13" s="108">
        <v>3.673</v>
      </c>
      <c r="AA13" s="108">
        <v>5.3159999999999998</v>
      </c>
      <c r="AB13" s="108">
        <v>5.7229999999999999</v>
      </c>
      <c r="AC13" s="108">
        <v>4.8579999999999997</v>
      </c>
      <c r="AD13" s="108">
        <v>4.4269999999999996</v>
      </c>
      <c r="AE13" s="108">
        <v>4.1920000000000002</v>
      </c>
      <c r="AF13" s="108">
        <v>3.61</v>
      </c>
      <c r="AG13" s="108">
        <v>3.855</v>
      </c>
      <c r="AH13" s="109">
        <v>4.4160000000000004</v>
      </c>
      <c r="AI13" s="130"/>
      <c r="AJ13" s="130"/>
      <c r="AK13" s="130"/>
      <c r="AL13" s="130"/>
      <c r="AM13" s="130"/>
      <c r="AN13" s="130"/>
      <c r="AO13" s="130"/>
      <c r="AP13" s="130"/>
      <c r="AQ13" s="130"/>
      <c r="AR13" s="130"/>
      <c r="AS13" s="130"/>
      <c r="AT13" s="130"/>
      <c r="AU13" s="130"/>
      <c r="AV13" s="130"/>
      <c r="AW13" s="130"/>
      <c r="AX13" s="130"/>
      <c r="AY13" s="130"/>
    </row>
    <row r="14" spans="1:51" ht="14.45" customHeight="1" x14ac:dyDescent="0.25">
      <c r="A14" s="294">
        <v>44958</v>
      </c>
      <c r="B14" s="280">
        <v>5.27</v>
      </c>
      <c r="C14" s="270">
        <v>5.18</v>
      </c>
      <c r="D14" s="274">
        <v>5.43</v>
      </c>
      <c r="E14" s="108">
        <v>3.95</v>
      </c>
      <c r="F14" s="108">
        <v>3.4780000000000002</v>
      </c>
      <c r="G14" s="108">
        <v>3.7370000000000001</v>
      </c>
      <c r="H14" s="108">
        <v>5.4329999999999998</v>
      </c>
      <c r="I14" s="108">
        <v>5.2850000000000001</v>
      </c>
      <c r="J14" s="108">
        <v>3.77</v>
      </c>
      <c r="K14" s="108">
        <v>4.4359999999999999</v>
      </c>
      <c r="L14" s="108">
        <v>4.3129999999999997</v>
      </c>
      <c r="M14" s="108">
        <v>4.9729999999999999</v>
      </c>
      <c r="N14" s="108">
        <v>3.2869999999999999</v>
      </c>
      <c r="O14" s="108">
        <v>3.629</v>
      </c>
      <c r="P14" s="108">
        <v>4.3339999999999996</v>
      </c>
      <c r="Q14" s="108">
        <v>3.7559999999999998</v>
      </c>
      <c r="R14" s="108">
        <v>4.9210000000000003</v>
      </c>
      <c r="S14" s="108">
        <v>4.3250000000000002</v>
      </c>
      <c r="T14" s="108">
        <v>5.6109999999999998</v>
      </c>
      <c r="U14" s="108">
        <v>4.0750000000000002</v>
      </c>
      <c r="V14" s="108">
        <v>3.8420000000000001</v>
      </c>
      <c r="W14" s="108">
        <v>3.343</v>
      </c>
      <c r="X14" s="108">
        <v>3.6240000000000001</v>
      </c>
      <c r="Y14" s="108">
        <v>4.0609999999999999</v>
      </c>
      <c r="Z14" s="108">
        <v>3.218</v>
      </c>
      <c r="AA14" s="108">
        <v>5.1180000000000003</v>
      </c>
      <c r="AB14" s="108">
        <v>6.7089999999999996</v>
      </c>
      <c r="AC14" s="108">
        <v>5.4189999999999996</v>
      </c>
      <c r="AD14" s="108">
        <v>4.3719999999999999</v>
      </c>
      <c r="AE14" s="108">
        <v>3.835</v>
      </c>
      <c r="AF14" s="108">
        <v>2.99</v>
      </c>
      <c r="AG14" s="108">
        <v>3.2970000000000002</v>
      </c>
      <c r="AH14" s="109">
        <v>3.8159999999999998</v>
      </c>
      <c r="AI14" s="130"/>
      <c r="AJ14" s="130"/>
      <c r="AK14" s="130"/>
      <c r="AL14" s="130"/>
      <c r="AM14" s="130"/>
      <c r="AN14" s="130"/>
      <c r="AO14" s="130"/>
      <c r="AP14" s="130"/>
      <c r="AQ14" s="130"/>
      <c r="AR14" s="130"/>
      <c r="AS14" s="130"/>
      <c r="AT14" s="130"/>
      <c r="AU14" s="130"/>
      <c r="AV14" s="130"/>
      <c r="AW14" s="130"/>
      <c r="AX14" s="130"/>
      <c r="AY14" s="130"/>
    </row>
    <row r="15" spans="1:51" ht="14.45" customHeight="1" x14ac:dyDescent="0.25">
      <c r="A15" s="294">
        <v>44986</v>
      </c>
      <c r="B15" s="280">
        <v>7.87</v>
      </c>
      <c r="C15" s="270">
        <v>10.9</v>
      </c>
      <c r="D15" s="274">
        <v>9.6999999999999993</v>
      </c>
      <c r="E15" s="108">
        <v>5.6029999999999998</v>
      </c>
      <c r="F15" s="108">
        <v>5.5970000000000004</v>
      </c>
      <c r="G15" s="108">
        <v>7.3970000000000002</v>
      </c>
      <c r="H15" s="108">
        <v>10.68</v>
      </c>
      <c r="I15" s="108">
        <v>6.0579999999999998</v>
      </c>
      <c r="J15" s="108">
        <v>12.638999999999999</v>
      </c>
      <c r="K15" s="108">
        <v>7.0309999999999997</v>
      </c>
      <c r="L15" s="108">
        <v>7.0979999999999999</v>
      </c>
      <c r="M15" s="108">
        <v>6.194</v>
      </c>
      <c r="N15" s="108">
        <v>6.4189999999999996</v>
      </c>
      <c r="O15" s="108">
        <v>4.7510000000000003</v>
      </c>
      <c r="P15" s="108">
        <v>6.1360000000000001</v>
      </c>
      <c r="Q15" s="108">
        <v>11.907</v>
      </c>
      <c r="R15" s="108">
        <v>8.6980000000000004</v>
      </c>
      <c r="S15" s="108">
        <v>5.6440000000000001</v>
      </c>
      <c r="T15" s="108">
        <v>16.545999999999999</v>
      </c>
      <c r="U15" s="108">
        <v>5.0540000000000003</v>
      </c>
      <c r="V15" s="108">
        <v>6.7830000000000004</v>
      </c>
      <c r="W15" s="108">
        <v>3.7559999999999998</v>
      </c>
      <c r="X15" s="108">
        <v>5.5170000000000003</v>
      </c>
      <c r="Y15" s="108">
        <v>7.6459999999999999</v>
      </c>
      <c r="Z15" s="108">
        <v>4.5469999999999997</v>
      </c>
      <c r="AA15" s="108">
        <v>7.9589999999999996</v>
      </c>
      <c r="AB15" s="108">
        <v>11.833</v>
      </c>
      <c r="AC15" s="108">
        <v>8.4179999999999993</v>
      </c>
      <c r="AD15" s="108">
        <v>11.436</v>
      </c>
      <c r="AE15" s="108">
        <v>4.4619999999999997</v>
      </c>
      <c r="AF15" s="108">
        <v>3.7320000000000002</v>
      </c>
      <c r="AG15" s="108">
        <v>4.7279999999999998</v>
      </c>
      <c r="AH15" s="109">
        <v>4.6349999999999998</v>
      </c>
      <c r="AI15" s="130"/>
      <c r="AJ15" s="130"/>
      <c r="AK15" s="130"/>
      <c r="AL15" s="130"/>
      <c r="AM15" s="130"/>
      <c r="AN15" s="130"/>
      <c r="AO15" s="130"/>
      <c r="AP15" s="130"/>
      <c r="AQ15" s="130"/>
      <c r="AR15" s="130"/>
      <c r="AS15" s="130"/>
      <c r="AT15" s="130"/>
      <c r="AU15" s="130"/>
      <c r="AV15" s="130"/>
      <c r="AW15" s="130"/>
      <c r="AX15" s="130"/>
      <c r="AY15" s="130"/>
    </row>
    <row r="16" spans="1:51" ht="14.45" customHeight="1" x14ac:dyDescent="0.25">
      <c r="A16" s="294">
        <v>45017</v>
      </c>
      <c r="B16" s="280">
        <v>19.489999999999998</v>
      </c>
      <c r="C16" s="270">
        <v>27.78</v>
      </c>
      <c r="D16" s="274">
        <v>23.48</v>
      </c>
      <c r="E16" s="108">
        <v>29.725000000000001</v>
      </c>
      <c r="F16" s="108">
        <v>16.417999999999999</v>
      </c>
      <c r="G16" s="108">
        <v>24.927</v>
      </c>
      <c r="H16" s="108">
        <v>17.399999999999999</v>
      </c>
      <c r="I16" s="108">
        <v>16.492000000000001</v>
      </c>
      <c r="J16" s="108">
        <v>25.164999999999999</v>
      </c>
      <c r="K16" s="108">
        <v>13.821</v>
      </c>
      <c r="L16" s="108">
        <v>14.664</v>
      </c>
      <c r="M16" s="108">
        <v>25.312000000000001</v>
      </c>
      <c r="N16" s="108">
        <v>28.01</v>
      </c>
      <c r="O16" s="108">
        <v>15.64</v>
      </c>
      <c r="P16" s="108">
        <v>16.827000000000002</v>
      </c>
      <c r="Q16" s="108">
        <v>37.261000000000003</v>
      </c>
      <c r="R16" s="108">
        <v>29.702999999999999</v>
      </c>
      <c r="S16" s="108">
        <v>23.693000000000001</v>
      </c>
      <c r="T16" s="108">
        <v>25.550999999999998</v>
      </c>
      <c r="U16" s="108">
        <v>13.436</v>
      </c>
      <c r="V16" s="108">
        <v>15.055999999999999</v>
      </c>
      <c r="W16" s="108">
        <v>13.430999999999999</v>
      </c>
      <c r="X16" s="108">
        <v>14.134</v>
      </c>
      <c r="Y16" s="108">
        <v>32.71</v>
      </c>
      <c r="Z16" s="108">
        <v>9.1539999999999999</v>
      </c>
      <c r="AA16" s="108">
        <v>21.757999999999999</v>
      </c>
      <c r="AB16" s="108">
        <v>17.966000000000001</v>
      </c>
      <c r="AC16" s="108">
        <v>17.992000000000001</v>
      </c>
      <c r="AD16" s="108">
        <v>26.01</v>
      </c>
      <c r="AE16" s="108">
        <v>12.321999999999999</v>
      </c>
      <c r="AF16" s="108">
        <v>19.207999999999998</v>
      </c>
      <c r="AG16" s="108">
        <v>10.672000000000001</v>
      </c>
      <c r="AH16" s="109">
        <v>16.791</v>
      </c>
      <c r="AI16" s="130"/>
      <c r="AJ16" s="130"/>
      <c r="AK16" s="130"/>
      <c r="AL16" s="130"/>
      <c r="AM16" s="130"/>
      <c r="AN16" s="130"/>
      <c r="AO16" s="130"/>
      <c r="AP16" s="130"/>
      <c r="AQ16" s="130"/>
      <c r="AR16" s="130"/>
      <c r="AS16" s="130"/>
      <c r="AT16" s="130"/>
      <c r="AU16" s="130"/>
      <c r="AV16" s="130"/>
      <c r="AW16" s="130"/>
      <c r="AX16" s="130"/>
      <c r="AY16" s="130"/>
    </row>
    <row r="17" spans="1:51" ht="14.45" customHeight="1" x14ac:dyDescent="0.25">
      <c r="A17" s="294">
        <v>45047</v>
      </c>
      <c r="B17" s="280">
        <v>56.35</v>
      </c>
      <c r="C17" s="270">
        <v>78.06</v>
      </c>
      <c r="D17" s="274">
        <v>67.98</v>
      </c>
      <c r="E17" s="108">
        <v>83.525999999999996</v>
      </c>
      <c r="F17" s="108">
        <v>90.71</v>
      </c>
      <c r="G17" s="108">
        <v>72.820999999999998</v>
      </c>
      <c r="H17" s="108">
        <v>55.811</v>
      </c>
      <c r="I17" s="108">
        <v>65.962999999999994</v>
      </c>
      <c r="J17" s="108">
        <v>93.953999999999994</v>
      </c>
      <c r="K17" s="108">
        <v>64.268000000000001</v>
      </c>
      <c r="L17" s="108">
        <v>64.131</v>
      </c>
      <c r="M17" s="108">
        <v>66.067999999999998</v>
      </c>
      <c r="N17" s="108">
        <v>110.108</v>
      </c>
      <c r="O17" s="108">
        <v>28.356999999999999</v>
      </c>
      <c r="P17" s="108">
        <v>62.273000000000003</v>
      </c>
      <c r="Q17" s="108">
        <v>87.271000000000001</v>
      </c>
      <c r="R17" s="108">
        <v>114.59699999999999</v>
      </c>
      <c r="S17" s="108">
        <v>66.471999999999994</v>
      </c>
      <c r="T17" s="108">
        <v>78.834000000000003</v>
      </c>
      <c r="U17" s="108">
        <v>74.894000000000005</v>
      </c>
      <c r="V17" s="108">
        <v>93.471999999999994</v>
      </c>
      <c r="W17" s="108">
        <v>48.926000000000002</v>
      </c>
      <c r="X17" s="108">
        <v>52.146999999999998</v>
      </c>
      <c r="Y17" s="108">
        <v>65.375</v>
      </c>
      <c r="Z17" s="108">
        <v>42.311999999999998</v>
      </c>
      <c r="AA17" s="108">
        <v>64.984999999999999</v>
      </c>
      <c r="AB17" s="108">
        <v>49.052</v>
      </c>
      <c r="AC17" s="108">
        <v>52.014000000000003</v>
      </c>
      <c r="AD17" s="108">
        <v>62.81</v>
      </c>
      <c r="AE17" s="108">
        <v>36.508000000000003</v>
      </c>
      <c r="AF17" s="108">
        <v>62.155000000000001</v>
      </c>
      <c r="AG17" s="108">
        <v>60.034999999999997</v>
      </c>
      <c r="AH17" s="109">
        <v>50.741</v>
      </c>
      <c r="AI17" s="130"/>
      <c r="AJ17" s="130"/>
      <c r="AK17" s="130"/>
      <c r="AL17" s="130"/>
      <c r="AM17" s="130"/>
      <c r="AN17" s="130"/>
      <c r="AO17" s="130"/>
      <c r="AP17" s="130"/>
      <c r="AQ17" s="130"/>
      <c r="AR17" s="130"/>
      <c r="AS17" s="130"/>
      <c r="AT17" s="130"/>
      <c r="AU17" s="130"/>
      <c r="AV17" s="130"/>
      <c r="AW17" s="130"/>
      <c r="AX17" s="130"/>
      <c r="AY17" s="130"/>
    </row>
    <row r="18" spans="1:51" ht="14.45" customHeight="1" x14ac:dyDescent="0.25">
      <c r="A18" s="294">
        <v>45078</v>
      </c>
      <c r="B18" s="280">
        <v>39.6</v>
      </c>
      <c r="C18" s="270">
        <v>84</v>
      </c>
      <c r="D18" s="274">
        <v>61.6</v>
      </c>
      <c r="E18" s="108">
        <v>50.445999999999998</v>
      </c>
      <c r="F18" s="108">
        <v>109.339</v>
      </c>
      <c r="G18" s="108">
        <v>68.418999999999997</v>
      </c>
      <c r="H18" s="108">
        <v>126.126</v>
      </c>
      <c r="I18" s="108">
        <v>35.295999999999999</v>
      </c>
      <c r="J18" s="108">
        <v>121.82899999999999</v>
      </c>
      <c r="K18" s="108">
        <v>58.847000000000001</v>
      </c>
      <c r="L18" s="108">
        <v>105.673</v>
      </c>
      <c r="M18" s="108">
        <v>33.527000000000001</v>
      </c>
      <c r="N18" s="108">
        <v>68.120999999999995</v>
      </c>
      <c r="O18" s="108">
        <v>12.512</v>
      </c>
      <c r="P18" s="108">
        <v>46.555999999999997</v>
      </c>
      <c r="Q18" s="108">
        <v>50.345999999999997</v>
      </c>
      <c r="R18" s="108">
        <v>111.16800000000001</v>
      </c>
      <c r="S18" s="108">
        <v>35.331000000000003</v>
      </c>
      <c r="T18" s="108">
        <v>61.637</v>
      </c>
      <c r="U18" s="108">
        <v>103.96599999999999</v>
      </c>
      <c r="V18" s="108">
        <v>50.878</v>
      </c>
      <c r="W18" s="108">
        <v>66.076999999999998</v>
      </c>
      <c r="X18" s="108">
        <v>97.744</v>
      </c>
      <c r="Y18" s="108">
        <v>32.125</v>
      </c>
      <c r="Z18" s="108">
        <v>33.969000000000001</v>
      </c>
      <c r="AA18" s="108">
        <v>78.619</v>
      </c>
      <c r="AB18" s="108">
        <v>95.418999999999997</v>
      </c>
      <c r="AC18" s="108">
        <v>80.373999999999995</v>
      </c>
      <c r="AD18" s="108">
        <v>80.534000000000006</v>
      </c>
      <c r="AE18" s="108">
        <v>12.211</v>
      </c>
      <c r="AF18" s="108">
        <v>129.434</v>
      </c>
      <c r="AG18" s="108">
        <v>41.058</v>
      </c>
      <c r="AH18" s="109">
        <v>46.161999999999999</v>
      </c>
      <c r="AI18" s="130"/>
      <c r="AJ18" s="130"/>
      <c r="AK18" s="130"/>
      <c r="AL18" s="130"/>
      <c r="AM18" s="130"/>
      <c r="AN18" s="130"/>
      <c r="AO18" s="130"/>
      <c r="AP18" s="130"/>
      <c r="AQ18" s="130"/>
      <c r="AR18" s="130"/>
      <c r="AS18" s="130"/>
      <c r="AT18" s="130"/>
      <c r="AU18" s="130"/>
      <c r="AV18" s="130"/>
      <c r="AW18" s="130"/>
      <c r="AX18" s="130"/>
      <c r="AY18" s="130"/>
    </row>
    <row r="19" spans="1:51" ht="14.45" customHeight="1" x14ac:dyDescent="0.25">
      <c r="A19" s="294">
        <v>45108</v>
      </c>
      <c r="B19" s="280">
        <v>13.02</v>
      </c>
      <c r="C19" s="270">
        <v>32.64</v>
      </c>
      <c r="D19" s="274">
        <v>21.28</v>
      </c>
      <c r="E19" s="108">
        <v>19.739999999999998</v>
      </c>
      <c r="F19" s="108">
        <v>37.402999999999999</v>
      </c>
      <c r="G19" s="108">
        <v>15.494999999999999</v>
      </c>
      <c r="H19" s="108">
        <v>83.423000000000002</v>
      </c>
      <c r="I19" s="108">
        <v>14.173</v>
      </c>
      <c r="J19" s="108">
        <v>34.180999999999997</v>
      </c>
      <c r="K19" s="108">
        <v>26.15</v>
      </c>
      <c r="L19" s="108">
        <v>73.924999999999997</v>
      </c>
      <c r="M19" s="108">
        <v>9.8190000000000008</v>
      </c>
      <c r="N19" s="108">
        <v>19.966999999999999</v>
      </c>
      <c r="O19" s="108">
        <v>5.8250000000000002</v>
      </c>
      <c r="P19" s="108">
        <v>12.532</v>
      </c>
      <c r="Q19" s="108">
        <v>18.696999999999999</v>
      </c>
      <c r="R19" s="108">
        <v>39.009</v>
      </c>
      <c r="S19" s="108">
        <v>15.212999999999999</v>
      </c>
      <c r="T19" s="108">
        <v>19.369</v>
      </c>
      <c r="U19" s="108">
        <v>34.390999999999998</v>
      </c>
      <c r="V19" s="108">
        <v>16.288</v>
      </c>
      <c r="W19" s="108">
        <v>15.779</v>
      </c>
      <c r="X19" s="108">
        <v>31.059000000000001</v>
      </c>
      <c r="Y19" s="108">
        <v>12.85</v>
      </c>
      <c r="Z19" s="108">
        <v>11.702</v>
      </c>
      <c r="AA19" s="108">
        <v>18.344999999999999</v>
      </c>
      <c r="AB19" s="108">
        <v>24.323</v>
      </c>
      <c r="AC19" s="108">
        <v>17.138999999999999</v>
      </c>
      <c r="AD19" s="108">
        <v>19.463999999999999</v>
      </c>
      <c r="AE19" s="108">
        <v>5.5919999999999996</v>
      </c>
      <c r="AF19" s="108">
        <v>53.877000000000002</v>
      </c>
      <c r="AG19" s="108">
        <v>11.721</v>
      </c>
      <c r="AH19" s="109">
        <v>21.593</v>
      </c>
      <c r="AI19" s="130"/>
      <c r="AJ19" s="130"/>
      <c r="AK19" s="130"/>
      <c r="AL19" s="130"/>
      <c r="AM19" s="130"/>
      <c r="AN19" s="130"/>
      <c r="AO19" s="130"/>
      <c r="AP19" s="130"/>
      <c r="AQ19" s="130"/>
      <c r="AR19" s="130"/>
      <c r="AS19" s="130"/>
      <c r="AT19" s="130"/>
      <c r="AU19" s="130"/>
      <c r="AV19" s="130"/>
      <c r="AW19" s="130"/>
      <c r="AX19" s="130"/>
      <c r="AY19" s="130"/>
    </row>
    <row r="20" spans="1:51" ht="14.45" customHeight="1" x14ac:dyDescent="0.25">
      <c r="A20" s="294">
        <v>45139</v>
      </c>
      <c r="B20" s="280">
        <v>11.79</v>
      </c>
      <c r="C20" s="270">
        <v>19.899999999999999</v>
      </c>
      <c r="D20" s="274">
        <v>15.48</v>
      </c>
      <c r="E20" s="108">
        <v>16.236000000000001</v>
      </c>
      <c r="F20" s="108">
        <v>16.459</v>
      </c>
      <c r="G20" s="108">
        <v>9.1750000000000007</v>
      </c>
      <c r="H20" s="108">
        <v>23.600999999999999</v>
      </c>
      <c r="I20" s="108">
        <v>7.7229999999999999</v>
      </c>
      <c r="J20" s="108">
        <v>24.69</v>
      </c>
      <c r="K20" s="108">
        <v>12.840999999999999</v>
      </c>
      <c r="L20" s="108">
        <v>44.133000000000003</v>
      </c>
      <c r="M20" s="108">
        <v>7.3479999999999999</v>
      </c>
      <c r="N20" s="108">
        <v>21.521999999999998</v>
      </c>
      <c r="O20" s="108">
        <v>4.6970000000000001</v>
      </c>
      <c r="P20" s="108">
        <v>9.8789999999999996</v>
      </c>
      <c r="Q20" s="108">
        <v>7.8940000000000001</v>
      </c>
      <c r="R20" s="108">
        <v>19.855</v>
      </c>
      <c r="S20" s="108">
        <v>11.566000000000001</v>
      </c>
      <c r="T20" s="108">
        <v>28.734000000000002</v>
      </c>
      <c r="U20" s="108">
        <v>14.374000000000001</v>
      </c>
      <c r="V20" s="108">
        <v>7.0220000000000002</v>
      </c>
      <c r="W20" s="108">
        <v>12.010999999999999</v>
      </c>
      <c r="X20" s="108">
        <v>11.927</v>
      </c>
      <c r="Y20" s="108">
        <v>7.423</v>
      </c>
      <c r="Z20" s="108">
        <v>10.294</v>
      </c>
      <c r="AA20" s="108">
        <v>12.342000000000001</v>
      </c>
      <c r="AB20" s="108">
        <v>11.443</v>
      </c>
      <c r="AC20" s="108">
        <v>12.635999999999999</v>
      </c>
      <c r="AD20" s="108">
        <v>11.253</v>
      </c>
      <c r="AE20" s="108">
        <v>4.0970000000000004</v>
      </c>
      <c r="AF20" s="108">
        <v>12.565</v>
      </c>
      <c r="AG20" s="108">
        <v>7.0339999999999998</v>
      </c>
      <c r="AH20" s="109">
        <v>12.702</v>
      </c>
      <c r="AI20" s="130"/>
      <c r="AJ20" s="130"/>
      <c r="AK20" s="130"/>
      <c r="AL20" s="130"/>
      <c r="AM20" s="130"/>
      <c r="AN20" s="130"/>
      <c r="AO20" s="130"/>
      <c r="AP20" s="130"/>
      <c r="AQ20" s="130"/>
      <c r="AR20" s="130"/>
      <c r="AS20" s="130"/>
      <c r="AT20" s="130"/>
      <c r="AU20" s="130"/>
      <c r="AV20" s="130"/>
      <c r="AW20" s="130"/>
      <c r="AX20" s="130"/>
      <c r="AY20" s="130"/>
    </row>
    <row r="21" spans="1:51" ht="14.45" customHeight="1" x14ac:dyDescent="0.25">
      <c r="A21" s="294">
        <v>45170</v>
      </c>
      <c r="B21" s="280">
        <v>11.48</v>
      </c>
      <c r="C21" s="270">
        <v>19.23</v>
      </c>
      <c r="D21" s="274">
        <v>15.74</v>
      </c>
      <c r="E21" s="108">
        <v>13.156000000000001</v>
      </c>
      <c r="F21" s="108">
        <v>17.869</v>
      </c>
      <c r="G21" s="108">
        <v>14.343999999999999</v>
      </c>
      <c r="H21" s="108">
        <v>13.911</v>
      </c>
      <c r="I21" s="108">
        <v>7.92</v>
      </c>
      <c r="J21" s="108">
        <v>24.716000000000001</v>
      </c>
      <c r="K21" s="108">
        <v>10.339</v>
      </c>
      <c r="L21" s="108">
        <v>27.48</v>
      </c>
      <c r="M21" s="108">
        <v>7.1020000000000003</v>
      </c>
      <c r="N21" s="108">
        <v>9.6170000000000009</v>
      </c>
      <c r="O21" s="108">
        <v>9.2260000000000009</v>
      </c>
      <c r="P21" s="108">
        <v>20.306999999999999</v>
      </c>
      <c r="Q21" s="108">
        <v>16.338000000000001</v>
      </c>
      <c r="R21" s="108">
        <v>11.999000000000001</v>
      </c>
      <c r="S21" s="108">
        <v>12.244</v>
      </c>
      <c r="T21" s="108">
        <v>17.61</v>
      </c>
      <c r="U21" s="108">
        <v>13.28</v>
      </c>
      <c r="V21" s="108">
        <v>6.5609999999999999</v>
      </c>
      <c r="W21" s="108">
        <v>9.17</v>
      </c>
      <c r="X21" s="108">
        <v>8.468</v>
      </c>
      <c r="Y21" s="108">
        <v>5.8419999999999996</v>
      </c>
      <c r="Z21" s="108">
        <v>27.998999999999999</v>
      </c>
      <c r="AA21" s="108">
        <v>14.483000000000001</v>
      </c>
      <c r="AB21" s="108">
        <v>8.9830000000000005</v>
      </c>
      <c r="AC21" s="108">
        <v>10.095000000000001</v>
      </c>
      <c r="AD21" s="108">
        <v>6.7709999999999999</v>
      </c>
      <c r="AE21" s="108">
        <v>3.4870000000000001</v>
      </c>
      <c r="AF21" s="108">
        <v>6.99</v>
      </c>
      <c r="AG21" s="108">
        <v>5.742</v>
      </c>
      <c r="AH21" s="109">
        <v>7.0190000000000001</v>
      </c>
      <c r="AI21" s="130"/>
      <c r="AJ21" s="130"/>
      <c r="AK21" s="130"/>
      <c r="AL21" s="130"/>
      <c r="AM21" s="130"/>
      <c r="AN21" s="130"/>
      <c r="AO21" s="130"/>
      <c r="AP21" s="130"/>
      <c r="AQ21" s="130"/>
      <c r="AR21" s="130"/>
      <c r="AS21" s="130"/>
      <c r="AT21" s="130"/>
      <c r="AU21" s="130"/>
      <c r="AV21" s="130"/>
      <c r="AW21" s="130"/>
      <c r="AX21" s="130"/>
      <c r="AY21" s="130"/>
    </row>
    <row r="22" spans="1:51" ht="14.45" customHeight="1" x14ac:dyDescent="0.25">
      <c r="A22" s="294">
        <v>45200</v>
      </c>
      <c r="B22" s="280">
        <v>9.98</v>
      </c>
      <c r="C22" s="270">
        <v>16.89</v>
      </c>
      <c r="D22" s="274">
        <v>12.92</v>
      </c>
      <c r="E22" s="108">
        <v>7.7830000000000004</v>
      </c>
      <c r="F22" s="108">
        <v>10.468999999999999</v>
      </c>
      <c r="G22" s="108">
        <v>11.467000000000001</v>
      </c>
      <c r="H22" s="108">
        <v>12.372999999999999</v>
      </c>
      <c r="I22" s="108">
        <v>12.707000000000001</v>
      </c>
      <c r="J22" s="108">
        <v>28.067</v>
      </c>
      <c r="K22" s="108">
        <v>9.8209999999999997</v>
      </c>
      <c r="L22" s="108">
        <v>12.382999999999999</v>
      </c>
      <c r="M22" s="108">
        <v>7.5529999999999999</v>
      </c>
      <c r="N22" s="108">
        <v>7.08</v>
      </c>
      <c r="O22" s="108">
        <v>10.201000000000001</v>
      </c>
      <c r="P22" s="108">
        <v>9.9879999999999995</v>
      </c>
      <c r="Q22" s="108">
        <v>21.702999999999999</v>
      </c>
      <c r="R22" s="108">
        <v>20.977</v>
      </c>
      <c r="S22" s="108">
        <v>34.31</v>
      </c>
      <c r="T22" s="108">
        <v>16.382999999999999</v>
      </c>
      <c r="U22" s="108">
        <v>10.044</v>
      </c>
      <c r="V22" s="108">
        <v>7.2480000000000002</v>
      </c>
      <c r="W22" s="108">
        <v>12.025</v>
      </c>
      <c r="X22" s="108">
        <v>10.983000000000001</v>
      </c>
      <c r="Y22" s="108">
        <v>5.109</v>
      </c>
      <c r="Z22" s="108">
        <v>17.43</v>
      </c>
      <c r="AA22" s="108">
        <v>24.414999999999999</v>
      </c>
      <c r="AB22" s="108">
        <v>9.4779999999999998</v>
      </c>
      <c r="AC22" s="108">
        <v>9.9079999999999995</v>
      </c>
      <c r="AD22" s="108">
        <v>7.8849999999999998</v>
      </c>
      <c r="AE22" s="108">
        <v>4.34</v>
      </c>
      <c r="AF22" s="108">
        <v>6.0250000000000004</v>
      </c>
      <c r="AG22" s="108">
        <v>5.0949999999999998</v>
      </c>
      <c r="AH22" s="109">
        <v>16.785</v>
      </c>
      <c r="AI22" s="130"/>
      <c r="AJ22" s="130"/>
      <c r="AK22" s="130"/>
      <c r="AL22" s="130"/>
      <c r="AM22" s="130"/>
      <c r="AN22" s="130"/>
      <c r="AO22" s="130"/>
      <c r="AP22" s="130"/>
      <c r="AQ22" s="130"/>
      <c r="AR22" s="130"/>
      <c r="AS22" s="130"/>
      <c r="AT22" s="130"/>
      <c r="AU22" s="130"/>
      <c r="AV22" s="130"/>
      <c r="AW22" s="130"/>
      <c r="AX22" s="130"/>
      <c r="AY22" s="130"/>
    </row>
    <row r="23" spans="1:51" ht="14.45" customHeight="1" x14ac:dyDescent="0.25">
      <c r="A23" s="294">
        <v>45231</v>
      </c>
      <c r="B23" s="280">
        <v>8.11</v>
      </c>
      <c r="C23" s="270">
        <v>9.39</v>
      </c>
      <c r="D23" s="274">
        <v>8.8699999999999992</v>
      </c>
      <c r="E23" s="108">
        <v>5.9820000000000002</v>
      </c>
      <c r="F23" s="108">
        <v>7.1059999999999999</v>
      </c>
      <c r="G23" s="108">
        <v>8.3719999999999999</v>
      </c>
      <c r="H23" s="108">
        <v>8.8010000000000002</v>
      </c>
      <c r="I23" s="108">
        <v>7.992</v>
      </c>
      <c r="J23" s="108">
        <v>12.257</v>
      </c>
      <c r="K23" s="108">
        <v>8.4359999999999999</v>
      </c>
      <c r="L23" s="108">
        <v>7.2560000000000002</v>
      </c>
      <c r="M23" s="108">
        <v>5.8959999999999999</v>
      </c>
      <c r="N23" s="108">
        <v>6.03</v>
      </c>
      <c r="O23" s="108">
        <v>6.109</v>
      </c>
      <c r="P23" s="108">
        <v>6.0970000000000004</v>
      </c>
      <c r="Q23" s="108">
        <v>11.779</v>
      </c>
      <c r="R23" s="108">
        <v>13.839</v>
      </c>
      <c r="S23" s="108">
        <v>14.111000000000001</v>
      </c>
      <c r="T23" s="108">
        <v>8.4879999999999995</v>
      </c>
      <c r="U23" s="108">
        <v>8.8140000000000001</v>
      </c>
      <c r="V23" s="108">
        <v>6.8440000000000003</v>
      </c>
      <c r="W23" s="108">
        <v>8.8719999999999999</v>
      </c>
      <c r="X23" s="108">
        <v>8.2059999999999995</v>
      </c>
      <c r="Y23" s="108">
        <v>4.452</v>
      </c>
      <c r="Z23" s="108">
        <v>8.9909999999999997</v>
      </c>
      <c r="AA23" s="108">
        <v>11.217000000000001</v>
      </c>
      <c r="AB23" s="108">
        <v>7.1369999999999996</v>
      </c>
      <c r="AC23" s="108">
        <v>6.2569999999999997</v>
      </c>
      <c r="AD23" s="108">
        <v>6.1059999999999999</v>
      </c>
      <c r="AE23" s="108">
        <v>4.0659999999999998</v>
      </c>
      <c r="AF23" s="108">
        <v>5.3319999999999999</v>
      </c>
      <c r="AG23" s="108">
        <v>5.1920000000000002</v>
      </c>
      <c r="AH23" s="109">
        <v>10.244999999999999</v>
      </c>
      <c r="AI23" s="130"/>
      <c r="AJ23" s="130"/>
      <c r="AK23" s="130"/>
      <c r="AL23" s="130"/>
      <c r="AM23" s="130"/>
      <c r="AN23" s="130"/>
      <c r="AO23" s="130"/>
      <c r="AP23" s="130"/>
      <c r="AQ23" s="130"/>
      <c r="AR23" s="130"/>
      <c r="AS23" s="130"/>
      <c r="AT23" s="130"/>
      <c r="AU23" s="130"/>
      <c r="AV23" s="130"/>
      <c r="AW23" s="130"/>
      <c r="AX23" s="130"/>
      <c r="AY23" s="130"/>
    </row>
    <row r="24" spans="1:51" ht="14.45" customHeight="1" x14ac:dyDescent="0.25">
      <c r="A24" s="294">
        <v>45261</v>
      </c>
      <c r="B24" s="280">
        <v>6.72</v>
      </c>
      <c r="C24" s="270">
        <v>6.72</v>
      </c>
      <c r="D24" s="274">
        <v>6.72</v>
      </c>
      <c r="E24" s="108">
        <v>5.2649999999999997</v>
      </c>
      <c r="F24" s="108">
        <v>6.0460000000000003</v>
      </c>
      <c r="G24" s="108">
        <v>5.8330000000000002</v>
      </c>
      <c r="H24" s="108">
        <v>7.1950000000000003</v>
      </c>
      <c r="I24" s="108">
        <v>5.9930000000000003</v>
      </c>
      <c r="J24" s="108">
        <v>7.6890000000000001</v>
      </c>
      <c r="K24" s="108">
        <v>7.335</v>
      </c>
      <c r="L24" s="108">
        <v>5.9569999999999999</v>
      </c>
      <c r="M24" s="108">
        <v>4.91</v>
      </c>
      <c r="N24" s="108">
        <v>5.1760000000000002</v>
      </c>
      <c r="O24" s="108">
        <v>4.7309999999999999</v>
      </c>
      <c r="P24" s="108">
        <v>5.202</v>
      </c>
      <c r="Q24" s="108">
        <v>7.3330000000000002</v>
      </c>
      <c r="R24" s="108">
        <v>8.3670000000000009</v>
      </c>
      <c r="S24" s="108">
        <v>7.99</v>
      </c>
      <c r="T24" s="108">
        <v>6.516</v>
      </c>
      <c r="U24" s="108">
        <v>6.9039999999999999</v>
      </c>
      <c r="V24" s="108">
        <v>5.0830000000000002</v>
      </c>
      <c r="W24" s="108">
        <v>5.7729999999999997</v>
      </c>
      <c r="X24" s="108">
        <v>6.2130000000000001</v>
      </c>
      <c r="Y24" s="108">
        <v>4.343</v>
      </c>
      <c r="Z24" s="108">
        <v>6.08</v>
      </c>
      <c r="AA24" s="108">
        <v>7.4260000000000002</v>
      </c>
      <c r="AB24" s="108">
        <v>5.7119999999999997</v>
      </c>
      <c r="AC24" s="108">
        <v>5.1420000000000003</v>
      </c>
      <c r="AD24" s="108">
        <v>5.8079999999999998</v>
      </c>
      <c r="AE24" s="108">
        <v>3.258</v>
      </c>
      <c r="AF24" s="108">
        <v>5.0629999999999997</v>
      </c>
      <c r="AG24" s="108">
        <v>4.8550000000000004</v>
      </c>
      <c r="AH24" s="109">
        <v>6.2069999999999999</v>
      </c>
      <c r="AI24" s="130"/>
      <c r="AJ24" s="130"/>
      <c r="AK24" s="130"/>
      <c r="AL24" s="130"/>
      <c r="AM24" s="130"/>
      <c r="AN24" s="130"/>
      <c r="AO24" s="130"/>
      <c r="AP24" s="130"/>
      <c r="AQ24" s="130"/>
      <c r="AR24" s="130"/>
      <c r="AS24" s="130"/>
      <c r="AT24" s="130"/>
      <c r="AU24" s="130"/>
      <c r="AV24" s="130"/>
      <c r="AW24" s="130"/>
      <c r="AX24" s="130"/>
      <c r="AY24" s="130"/>
    </row>
    <row r="25" spans="1:51" ht="14.45" customHeight="1" x14ac:dyDescent="0.25">
      <c r="A25" s="294">
        <v>45292</v>
      </c>
      <c r="B25" s="280">
        <v>5.9</v>
      </c>
      <c r="C25" s="270">
        <v>5.9</v>
      </c>
      <c r="D25" s="274">
        <v>5.9</v>
      </c>
      <c r="E25" s="108">
        <v>4.6859999999999999</v>
      </c>
      <c r="F25" s="108">
        <v>5.52</v>
      </c>
      <c r="G25" s="108">
        <v>4.9470000000000001</v>
      </c>
      <c r="H25" s="108">
        <v>5.91</v>
      </c>
      <c r="I25" s="108">
        <v>4.7750000000000004</v>
      </c>
      <c r="J25" s="108">
        <v>6.242</v>
      </c>
      <c r="K25" s="108">
        <v>5.6980000000000004</v>
      </c>
      <c r="L25" s="108">
        <v>5.4530000000000003</v>
      </c>
      <c r="M25" s="108">
        <v>4.4480000000000004</v>
      </c>
      <c r="N25" s="108">
        <v>4.7050000000000001</v>
      </c>
      <c r="O25" s="108">
        <v>3.9369999999999998</v>
      </c>
      <c r="P25" s="108">
        <v>4.4859999999999998</v>
      </c>
      <c r="Q25" s="108">
        <v>6.4669999999999996</v>
      </c>
      <c r="R25" s="108">
        <v>6.63</v>
      </c>
      <c r="S25" s="108">
        <v>5.9029999999999996</v>
      </c>
      <c r="T25" s="108">
        <v>5.3220000000000001</v>
      </c>
      <c r="U25" s="108">
        <v>5.5149999999999997</v>
      </c>
      <c r="V25" s="108">
        <v>4.3179999999999996</v>
      </c>
      <c r="W25" s="108">
        <v>4.6840000000000002</v>
      </c>
      <c r="X25" s="108">
        <v>5.6130000000000004</v>
      </c>
      <c r="Y25" s="108">
        <v>3.9420000000000002</v>
      </c>
      <c r="Z25" s="108">
        <v>5.0369999999999999</v>
      </c>
      <c r="AA25" s="108">
        <v>6.2060000000000004</v>
      </c>
      <c r="AB25" s="108">
        <v>4.798</v>
      </c>
      <c r="AC25" s="108">
        <v>4.6239999999999997</v>
      </c>
      <c r="AD25" s="108">
        <v>4.9059999999999997</v>
      </c>
      <c r="AE25" s="108">
        <v>2.8849999999999998</v>
      </c>
      <c r="AF25" s="108">
        <v>4.6950000000000003</v>
      </c>
      <c r="AG25" s="108">
        <v>4.6909999999999998</v>
      </c>
      <c r="AH25" s="109">
        <v>4.6429999999999998</v>
      </c>
      <c r="AI25" s="130"/>
      <c r="AJ25" s="130"/>
      <c r="AK25" s="130"/>
      <c r="AL25" s="130"/>
      <c r="AM25" s="130"/>
      <c r="AN25" s="130"/>
      <c r="AO25" s="130"/>
      <c r="AP25" s="130"/>
      <c r="AQ25" s="130"/>
      <c r="AR25" s="130"/>
      <c r="AS25" s="130"/>
      <c r="AT25" s="130"/>
      <c r="AU25" s="130"/>
      <c r="AV25" s="130"/>
      <c r="AW25" s="130"/>
      <c r="AX25" s="130"/>
      <c r="AY25" s="130"/>
    </row>
    <row r="26" spans="1:51" ht="14.45" customHeight="1" x14ac:dyDescent="0.25">
      <c r="A26" s="294">
        <v>45323</v>
      </c>
      <c r="B26" s="280">
        <v>5.43</v>
      </c>
      <c r="C26" s="270">
        <v>5.43</v>
      </c>
      <c r="D26" s="274">
        <v>5.43</v>
      </c>
      <c r="E26" s="108">
        <v>4.0049999999999999</v>
      </c>
      <c r="F26" s="108">
        <v>4.7469999999999999</v>
      </c>
      <c r="G26" s="108">
        <v>5.8090000000000002</v>
      </c>
      <c r="H26" s="108">
        <v>6.43</v>
      </c>
      <c r="I26" s="108">
        <v>3.99</v>
      </c>
      <c r="J26" s="108">
        <v>5.2140000000000004</v>
      </c>
      <c r="K26" s="108">
        <v>5.1210000000000004</v>
      </c>
      <c r="L26" s="108">
        <v>5.1260000000000003</v>
      </c>
      <c r="M26" s="108">
        <v>3.7730000000000001</v>
      </c>
      <c r="N26" s="108">
        <v>4.2080000000000002</v>
      </c>
      <c r="O26" s="108">
        <v>3.9260000000000002</v>
      </c>
      <c r="P26" s="108">
        <v>3.98</v>
      </c>
      <c r="Q26" s="108">
        <v>5.5030000000000001</v>
      </c>
      <c r="R26" s="108">
        <v>5.5919999999999996</v>
      </c>
      <c r="S26" s="108">
        <v>5.9059999999999997</v>
      </c>
      <c r="T26" s="108">
        <v>4.3259999999999996</v>
      </c>
      <c r="U26" s="108">
        <v>4.9749999999999996</v>
      </c>
      <c r="V26" s="108">
        <v>3.6560000000000001</v>
      </c>
      <c r="W26" s="108">
        <v>3.9740000000000002</v>
      </c>
      <c r="X26" s="108">
        <v>4.41</v>
      </c>
      <c r="Y26" s="108">
        <v>3.577</v>
      </c>
      <c r="Z26" s="108">
        <v>5.1230000000000002</v>
      </c>
      <c r="AA26" s="108">
        <v>7.44</v>
      </c>
      <c r="AB26" s="108">
        <v>5.6210000000000004</v>
      </c>
      <c r="AC26" s="108">
        <v>4.7009999999999996</v>
      </c>
      <c r="AD26" s="108">
        <v>4.5990000000000002</v>
      </c>
      <c r="AE26" s="108">
        <v>2.4740000000000002</v>
      </c>
      <c r="AF26" s="108">
        <v>4.149</v>
      </c>
      <c r="AG26" s="108">
        <v>4.1479999999999997</v>
      </c>
      <c r="AH26" s="109">
        <v>3.8010000000000002</v>
      </c>
      <c r="AI26" s="130"/>
      <c r="AJ26" s="130"/>
      <c r="AK26" s="130"/>
      <c r="AL26" s="130"/>
      <c r="AM26" s="130"/>
      <c r="AN26" s="130"/>
      <c r="AO26" s="130"/>
      <c r="AP26" s="130"/>
      <c r="AQ26" s="130"/>
      <c r="AR26" s="130"/>
      <c r="AS26" s="130"/>
      <c r="AT26" s="130"/>
      <c r="AU26" s="130"/>
      <c r="AV26" s="130"/>
      <c r="AW26" s="130"/>
      <c r="AX26" s="130"/>
      <c r="AY26" s="130"/>
    </row>
    <row r="27" spans="1:51" ht="15" x14ac:dyDescent="0.25">
      <c r="A27" s="294">
        <v>45352</v>
      </c>
      <c r="B27" s="280">
        <v>9.6999999999999993</v>
      </c>
      <c r="C27" s="270">
        <v>9.6999999999999993</v>
      </c>
      <c r="D27" s="274">
        <v>9.6999999999999993</v>
      </c>
      <c r="E27" s="108">
        <v>6.2169999999999996</v>
      </c>
      <c r="F27" s="108">
        <v>9.01</v>
      </c>
      <c r="G27" s="108">
        <v>10.72</v>
      </c>
      <c r="H27" s="108">
        <v>7.101</v>
      </c>
      <c r="I27" s="108">
        <v>12.741</v>
      </c>
      <c r="J27" s="108">
        <v>8.0809999999999995</v>
      </c>
      <c r="K27" s="108">
        <v>8.0749999999999993</v>
      </c>
      <c r="L27" s="108">
        <v>6.2539999999999996</v>
      </c>
      <c r="M27" s="108">
        <v>7.0110000000000001</v>
      </c>
      <c r="N27" s="108">
        <v>5.4169999999999998</v>
      </c>
      <c r="O27" s="108">
        <v>5.593</v>
      </c>
      <c r="P27" s="108">
        <v>12.287000000000001</v>
      </c>
      <c r="Q27" s="108">
        <v>9.2409999999999997</v>
      </c>
      <c r="R27" s="108">
        <v>6.8659999999999997</v>
      </c>
      <c r="S27" s="108">
        <v>17.109000000000002</v>
      </c>
      <c r="T27" s="108">
        <v>5.3179999999999996</v>
      </c>
      <c r="U27" s="108">
        <v>8.2799999999999994</v>
      </c>
      <c r="V27" s="108">
        <v>4.0449999999999999</v>
      </c>
      <c r="W27" s="108">
        <v>5.9409999999999998</v>
      </c>
      <c r="X27" s="108">
        <v>8.3989999999999991</v>
      </c>
      <c r="Y27" s="108">
        <v>4.8179999999999996</v>
      </c>
      <c r="Z27" s="108">
        <v>7.625</v>
      </c>
      <c r="AA27" s="108">
        <v>13.266</v>
      </c>
      <c r="AB27" s="108">
        <v>8.2469999999999999</v>
      </c>
      <c r="AC27" s="108">
        <v>11.837</v>
      </c>
      <c r="AD27" s="108">
        <v>5.2080000000000002</v>
      </c>
      <c r="AE27" s="108">
        <v>3.0939999999999999</v>
      </c>
      <c r="AF27" s="108">
        <v>5.7</v>
      </c>
      <c r="AG27" s="108">
        <v>4.8390000000000004</v>
      </c>
      <c r="AH27" s="109">
        <v>4.2240000000000002</v>
      </c>
      <c r="AI27" s="130"/>
      <c r="AJ27" s="130"/>
      <c r="AK27" s="130"/>
      <c r="AL27" s="130"/>
      <c r="AM27" s="130"/>
      <c r="AN27" s="130"/>
      <c r="AO27" s="130"/>
      <c r="AP27" s="130"/>
      <c r="AQ27" s="130"/>
      <c r="AR27" s="130"/>
      <c r="AS27" s="130"/>
      <c r="AT27" s="130"/>
      <c r="AU27" s="130"/>
      <c r="AV27" s="130"/>
      <c r="AW27" s="130"/>
      <c r="AX27" s="130"/>
      <c r="AY27" s="130"/>
    </row>
    <row r="28" spans="1:51" ht="14.45" customHeight="1" x14ac:dyDescent="0.25">
      <c r="A28" s="294">
        <v>45383</v>
      </c>
      <c r="B28" s="280">
        <v>23.48</v>
      </c>
      <c r="C28" s="270">
        <v>23.48</v>
      </c>
      <c r="D28" s="274">
        <v>23.48</v>
      </c>
      <c r="E28" s="108">
        <v>17.584</v>
      </c>
      <c r="F28" s="108">
        <v>28.106999999999999</v>
      </c>
      <c r="G28" s="108">
        <v>18.518999999999998</v>
      </c>
      <c r="H28" s="108">
        <v>18.568000000000001</v>
      </c>
      <c r="I28" s="108">
        <v>25.332999999999998</v>
      </c>
      <c r="J28" s="108">
        <v>15.917999999999999</v>
      </c>
      <c r="K28" s="108">
        <v>16.510999999999999</v>
      </c>
      <c r="L28" s="108">
        <v>26.925000000000001</v>
      </c>
      <c r="M28" s="108">
        <v>29.384</v>
      </c>
      <c r="N28" s="108">
        <v>16.600999999999999</v>
      </c>
      <c r="O28" s="108">
        <v>16.401</v>
      </c>
      <c r="P28" s="108">
        <v>38.307000000000002</v>
      </c>
      <c r="Q28" s="108">
        <v>30.87</v>
      </c>
      <c r="R28" s="108">
        <v>27.219000000000001</v>
      </c>
      <c r="S28" s="108">
        <v>27.231000000000002</v>
      </c>
      <c r="T28" s="108">
        <v>14.193</v>
      </c>
      <c r="U28" s="108">
        <v>17.213999999999999</v>
      </c>
      <c r="V28" s="108">
        <v>14.129</v>
      </c>
      <c r="W28" s="108">
        <v>15.038</v>
      </c>
      <c r="X28" s="108">
        <v>34.073999999999998</v>
      </c>
      <c r="Y28" s="108">
        <v>9.5329999999999995</v>
      </c>
      <c r="Z28" s="108">
        <v>21.414000000000001</v>
      </c>
      <c r="AA28" s="108">
        <v>18.574999999999999</v>
      </c>
      <c r="AB28" s="108">
        <v>18.23</v>
      </c>
      <c r="AC28" s="108">
        <v>26.564</v>
      </c>
      <c r="AD28" s="108">
        <v>13.989000000000001</v>
      </c>
      <c r="AE28" s="108">
        <v>19.068000000000001</v>
      </c>
      <c r="AF28" s="108">
        <v>13.305</v>
      </c>
      <c r="AG28" s="108">
        <v>17.279</v>
      </c>
      <c r="AH28" s="109">
        <v>10.084</v>
      </c>
      <c r="AI28" s="130"/>
      <c r="AJ28" s="130"/>
      <c r="AK28" s="130"/>
      <c r="AL28" s="130"/>
      <c r="AM28" s="130"/>
      <c r="AN28" s="130"/>
      <c r="AO28" s="130"/>
      <c r="AP28" s="130"/>
      <c r="AQ28" s="130"/>
      <c r="AR28" s="130"/>
      <c r="AS28" s="130"/>
      <c r="AT28" s="130"/>
      <c r="AU28" s="130"/>
      <c r="AV28" s="130"/>
      <c r="AW28" s="130"/>
      <c r="AX28" s="130"/>
      <c r="AY28" s="130"/>
    </row>
    <row r="29" spans="1:51" ht="14.45" customHeight="1" x14ac:dyDescent="0.25">
      <c r="A29" s="294">
        <v>45413</v>
      </c>
      <c r="B29" s="280">
        <v>67.98</v>
      </c>
      <c r="C29" s="270">
        <v>67.98</v>
      </c>
      <c r="D29" s="274">
        <v>67.98</v>
      </c>
      <c r="E29" s="108">
        <v>92.867999999999995</v>
      </c>
      <c r="F29" s="108">
        <v>78.248000000000005</v>
      </c>
      <c r="G29" s="108">
        <v>57.24</v>
      </c>
      <c r="H29" s="108">
        <v>68.88</v>
      </c>
      <c r="I29" s="108">
        <v>94.426000000000002</v>
      </c>
      <c r="J29" s="108">
        <v>68.058999999999997</v>
      </c>
      <c r="K29" s="108">
        <v>68.311000000000007</v>
      </c>
      <c r="L29" s="108">
        <v>66.753</v>
      </c>
      <c r="M29" s="108">
        <v>111.636</v>
      </c>
      <c r="N29" s="108">
        <v>29.262</v>
      </c>
      <c r="O29" s="108">
        <v>62.929000000000002</v>
      </c>
      <c r="P29" s="108">
        <v>87.561000000000007</v>
      </c>
      <c r="Q29" s="108">
        <v>115.90300000000001</v>
      </c>
      <c r="R29" s="108">
        <v>69.397000000000006</v>
      </c>
      <c r="S29" s="108">
        <v>79.703000000000003</v>
      </c>
      <c r="T29" s="108">
        <v>78.507999999999996</v>
      </c>
      <c r="U29" s="108">
        <v>96.992999999999995</v>
      </c>
      <c r="V29" s="108">
        <v>51.715000000000003</v>
      </c>
      <c r="W29" s="108">
        <v>54.969000000000001</v>
      </c>
      <c r="X29" s="108">
        <v>66.381</v>
      </c>
      <c r="Y29" s="108">
        <v>43.189</v>
      </c>
      <c r="Z29" s="108">
        <v>67.724999999999994</v>
      </c>
      <c r="AA29" s="108">
        <v>51.651000000000003</v>
      </c>
      <c r="AB29" s="108">
        <v>53.335000000000001</v>
      </c>
      <c r="AC29" s="108">
        <v>63.27</v>
      </c>
      <c r="AD29" s="108">
        <v>37.54</v>
      </c>
      <c r="AE29" s="108">
        <v>58.987000000000002</v>
      </c>
      <c r="AF29" s="108">
        <v>64.373000000000005</v>
      </c>
      <c r="AG29" s="108">
        <v>51.279000000000003</v>
      </c>
      <c r="AH29" s="109">
        <v>64.41</v>
      </c>
      <c r="AI29" s="130"/>
      <c r="AJ29" s="130"/>
      <c r="AK29" s="130"/>
      <c r="AL29" s="130"/>
      <c r="AM29" s="130"/>
      <c r="AN29" s="130"/>
      <c r="AO29" s="130"/>
      <c r="AP29" s="130"/>
      <c r="AQ29" s="130"/>
      <c r="AR29" s="130"/>
      <c r="AS29" s="130"/>
      <c r="AT29" s="130"/>
      <c r="AU29" s="130"/>
      <c r="AV29" s="130"/>
      <c r="AW29" s="130"/>
      <c r="AX29" s="130"/>
      <c r="AY29" s="130"/>
    </row>
    <row r="30" spans="1:51" ht="14.45" customHeight="1" x14ac:dyDescent="0.25">
      <c r="A30" s="294">
        <v>45444</v>
      </c>
      <c r="B30" s="280">
        <v>61.6</v>
      </c>
      <c r="C30" s="270">
        <v>61.6</v>
      </c>
      <c r="D30" s="274">
        <v>61.6</v>
      </c>
      <c r="E30" s="108">
        <v>109.876</v>
      </c>
      <c r="F30" s="108">
        <v>67.22</v>
      </c>
      <c r="G30" s="108">
        <v>128.36500000000001</v>
      </c>
      <c r="H30" s="108">
        <v>35.667999999999999</v>
      </c>
      <c r="I30" s="108">
        <v>121.995</v>
      </c>
      <c r="J30" s="108">
        <v>58.171999999999997</v>
      </c>
      <c r="K30" s="108">
        <v>106.883</v>
      </c>
      <c r="L30" s="108">
        <v>31.843</v>
      </c>
      <c r="M30" s="108">
        <v>68.385000000000005</v>
      </c>
      <c r="N30" s="108">
        <v>12.52</v>
      </c>
      <c r="O30" s="108">
        <v>43.454000000000001</v>
      </c>
      <c r="P30" s="108">
        <v>51.366</v>
      </c>
      <c r="Q30" s="108">
        <v>111.401</v>
      </c>
      <c r="R30" s="108">
        <v>35.447000000000003</v>
      </c>
      <c r="S30" s="108">
        <v>60.466999999999999</v>
      </c>
      <c r="T30" s="108">
        <v>102.613</v>
      </c>
      <c r="U30" s="108">
        <v>51.643999999999998</v>
      </c>
      <c r="V30" s="108">
        <v>64.912000000000006</v>
      </c>
      <c r="W30" s="108">
        <v>98.067999999999998</v>
      </c>
      <c r="X30" s="108">
        <v>31.724</v>
      </c>
      <c r="Y30" s="108">
        <v>34.335000000000001</v>
      </c>
      <c r="Z30" s="108">
        <v>75.706999999999994</v>
      </c>
      <c r="AA30" s="108">
        <v>94.820999999999998</v>
      </c>
      <c r="AB30" s="108">
        <v>79.572000000000003</v>
      </c>
      <c r="AC30" s="108">
        <v>80.73</v>
      </c>
      <c r="AD30" s="108">
        <v>12.396000000000001</v>
      </c>
      <c r="AE30" s="108">
        <v>130.227</v>
      </c>
      <c r="AF30" s="108">
        <v>40.720999999999997</v>
      </c>
      <c r="AG30" s="108">
        <v>46.481000000000002</v>
      </c>
      <c r="AH30" s="109">
        <v>106.32</v>
      </c>
      <c r="AI30" s="130"/>
      <c r="AJ30" s="130"/>
      <c r="AK30" s="130"/>
      <c r="AL30" s="130"/>
      <c r="AM30" s="130"/>
      <c r="AN30" s="130"/>
      <c r="AO30" s="130"/>
      <c r="AP30" s="130"/>
      <c r="AQ30" s="130"/>
      <c r="AR30" s="130"/>
      <c r="AS30" s="130"/>
      <c r="AT30" s="130"/>
      <c r="AU30" s="130"/>
      <c r="AV30" s="130"/>
      <c r="AW30" s="130"/>
      <c r="AX30" s="130"/>
      <c r="AY30" s="130"/>
    </row>
    <row r="31" spans="1:51" ht="14.45" customHeight="1" x14ac:dyDescent="0.25">
      <c r="A31" s="294">
        <v>45474</v>
      </c>
      <c r="B31" s="280">
        <v>21.28</v>
      </c>
      <c r="C31" s="270">
        <v>21.28</v>
      </c>
      <c r="D31" s="274">
        <v>21.28</v>
      </c>
      <c r="E31" s="108">
        <v>37.493000000000002</v>
      </c>
      <c r="F31" s="108">
        <v>15.323</v>
      </c>
      <c r="G31" s="108">
        <v>80.733000000000004</v>
      </c>
      <c r="H31" s="108">
        <v>13.849</v>
      </c>
      <c r="I31" s="108">
        <v>34.215000000000003</v>
      </c>
      <c r="J31" s="108">
        <v>25.911000000000001</v>
      </c>
      <c r="K31" s="108">
        <v>72.161000000000001</v>
      </c>
      <c r="L31" s="108">
        <v>9.5990000000000002</v>
      </c>
      <c r="M31" s="108">
        <v>20.068000000000001</v>
      </c>
      <c r="N31" s="108">
        <v>5.9820000000000002</v>
      </c>
      <c r="O31" s="108">
        <v>12.478999999999999</v>
      </c>
      <c r="P31" s="108">
        <v>17.268000000000001</v>
      </c>
      <c r="Q31" s="108">
        <v>39.078000000000003</v>
      </c>
      <c r="R31" s="108">
        <v>15.656000000000001</v>
      </c>
      <c r="S31" s="108">
        <v>19.172999999999998</v>
      </c>
      <c r="T31" s="108">
        <v>33.265000000000001</v>
      </c>
      <c r="U31" s="108">
        <v>16.651</v>
      </c>
      <c r="V31" s="108">
        <v>15.686</v>
      </c>
      <c r="W31" s="108">
        <v>30.184999999999999</v>
      </c>
      <c r="X31" s="108">
        <v>12.865</v>
      </c>
      <c r="Y31" s="108">
        <v>11.811999999999999</v>
      </c>
      <c r="Z31" s="108">
        <v>17.963999999999999</v>
      </c>
      <c r="AA31" s="108">
        <v>23.986000000000001</v>
      </c>
      <c r="AB31" s="108">
        <v>16.626999999999999</v>
      </c>
      <c r="AC31" s="108">
        <v>19.515999999999998</v>
      </c>
      <c r="AD31" s="108">
        <v>5.8209999999999997</v>
      </c>
      <c r="AE31" s="108">
        <v>50.75</v>
      </c>
      <c r="AF31" s="108">
        <v>11.845000000000001</v>
      </c>
      <c r="AG31" s="108">
        <v>21.728999999999999</v>
      </c>
      <c r="AH31" s="109">
        <v>52.276000000000003</v>
      </c>
      <c r="AI31" s="130"/>
      <c r="AJ31" s="130"/>
      <c r="AK31" s="130"/>
      <c r="AL31" s="130"/>
      <c r="AM31" s="130"/>
      <c r="AN31" s="130"/>
      <c r="AO31" s="130"/>
      <c r="AP31" s="130"/>
      <c r="AQ31" s="130"/>
      <c r="AR31" s="130"/>
      <c r="AS31" s="130"/>
      <c r="AT31" s="130"/>
      <c r="AU31" s="130"/>
      <c r="AV31" s="130"/>
      <c r="AW31" s="130"/>
      <c r="AX31" s="130"/>
      <c r="AY31" s="130"/>
    </row>
    <row r="32" spans="1:51" ht="14.45" customHeight="1" x14ac:dyDescent="0.25">
      <c r="A32" s="294">
        <v>45505</v>
      </c>
      <c r="B32" s="280">
        <v>15.48</v>
      </c>
      <c r="C32" s="270">
        <v>15.48</v>
      </c>
      <c r="D32" s="274">
        <v>15.48</v>
      </c>
      <c r="E32" s="108">
        <v>16.506</v>
      </c>
      <c r="F32" s="108">
        <v>9.4659999999999993</v>
      </c>
      <c r="G32" s="108">
        <v>23.201000000000001</v>
      </c>
      <c r="H32" s="108">
        <v>8.0419999999999998</v>
      </c>
      <c r="I32" s="108">
        <v>24.704999999999998</v>
      </c>
      <c r="J32" s="108">
        <v>12.853999999999999</v>
      </c>
      <c r="K32" s="108">
        <v>44.113</v>
      </c>
      <c r="L32" s="108">
        <v>7.3879999999999999</v>
      </c>
      <c r="M32" s="108">
        <v>21.648</v>
      </c>
      <c r="N32" s="108">
        <v>4.8860000000000001</v>
      </c>
      <c r="O32" s="108">
        <v>9.7539999999999996</v>
      </c>
      <c r="P32" s="108">
        <v>7.7750000000000004</v>
      </c>
      <c r="Q32" s="108">
        <v>19.888000000000002</v>
      </c>
      <c r="R32" s="108">
        <v>12.022</v>
      </c>
      <c r="S32" s="108">
        <v>28.742999999999999</v>
      </c>
      <c r="T32" s="108">
        <v>14.067</v>
      </c>
      <c r="U32" s="108">
        <v>7.3070000000000004</v>
      </c>
      <c r="V32" s="108">
        <v>12.114000000000001</v>
      </c>
      <c r="W32" s="108">
        <v>11.625999999999999</v>
      </c>
      <c r="X32" s="108">
        <v>7.4450000000000003</v>
      </c>
      <c r="Y32" s="108">
        <v>10.404999999999999</v>
      </c>
      <c r="Z32" s="108">
        <v>12.112</v>
      </c>
      <c r="AA32" s="108">
        <v>11.429</v>
      </c>
      <c r="AB32" s="108">
        <v>12.693</v>
      </c>
      <c r="AC32" s="108">
        <v>11.3</v>
      </c>
      <c r="AD32" s="108">
        <v>4.3289999999999997</v>
      </c>
      <c r="AE32" s="108">
        <v>12.164</v>
      </c>
      <c r="AF32" s="108">
        <v>7.242</v>
      </c>
      <c r="AG32" s="108">
        <v>12.792999999999999</v>
      </c>
      <c r="AH32" s="109">
        <v>32.698999999999998</v>
      </c>
      <c r="AI32" s="130"/>
      <c r="AJ32" s="130"/>
      <c r="AK32" s="130"/>
      <c r="AL32" s="130"/>
      <c r="AM32" s="130"/>
      <c r="AN32" s="130"/>
      <c r="AO32" s="130"/>
      <c r="AP32" s="130"/>
      <c r="AQ32" s="130"/>
      <c r="AR32" s="130"/>
      <c r="AS32" s="130"/>
      <c r="AT32" s="130"/>
      <c r="AU32" s="130"/>
      <c r="AV32" s="130"/>
      <c r="AW32" s="130"/>
      <c r="AX32" s="130"/>
      <c r="AY32" s="130"/>
    </row>
    <row r="33" spans="1:51" ht="14.45" customHeight="1" x14ac:dyDescent="0.25">
      <c r="A33" s="294">
        <v>45536</v>
      </c>
      <c r="B33" s="280">
        <v>15.74</v>
      </c>
      <c r="C33" s="270">
        <v>15.74</v>
      </c>
      <c r="D33" s="274">
        <v>15.74</v>
      </c>
      <c r="E33" s="108">
        <v>17.911999999999999</v>
      </c>
      <c r="F33" s="108">
        <v>14.73</v>
      </c>
      <c r="G33" s="108">
        <v>13.641</v>
      </c>
      <c r="H33" s="108">
        <v>8.2520000000000007</v>
      </c>
      <c r="I33" s="108">
        <v>24.724</v>
      </c>
      <c r="J33" s="108">
        <v>10.445</v>
      </c>
      <c r="K33" s="108">
        <v>27.148</v>
      </c>
      <c r="L33" s="108">
        <v>7.0060000000000002</v>
      </c>
      <c r="M33" s="108">
        <v>9.69</v>
      </c>
      <c r="N33" s="108">
        <v>9.657</v>
      </c>
      <c r="O33" s="108">
        <v>19.943999999999999</v>
      </c>
      <c r="P33" s="108">
        <v>17.263000000000002</v>
      </c>
      <c r="Q33" s="108">
        <v>12.023</v>
      </c>
      <c r="R33" s="108">
        <v>13.061999999999999</v>
      </c>
      <c r="S33" s="108">
        <v>17.646000000000001</v>
      </c>
      <c r="T33" s="108">
        <v>13.199</v>
      </c>
      <c r="U33" s="108">
        <v>6.8280000000000003</v>
      </c>
      <c r="V33" s="108">
        <v>8.9499999999999993</v>
      </c>
      <c r="W33" s="108">
        <v>8.4589999999999996</v>
      </c>
      <c r="X33" s="108">
        <v>5.875</v>
      </c>
      <c r="Y33" s="108">
        <v>28.161999999999999</v>
      </c>
      <c r="Z33" s="108">
        <v>15.039</v>
      </c>
      <c r="AA33" s="108">
        <v>9.0329999999999995</v>
      </c>
      <c r="AB33" s="108">
        <v>10.156000000000001</v>
      </c>
      <c r="AC33" s="108">
        <v>6.806</v>
      </c>
      <c r="AD33" s="108">
        <v>3.74</v>
      </c>
      <c r="AE33" s="108">
        <v>6.8550000000000004</v>
      </c>
      <c r="AF33" s="108">
        <v>5.9669999999999996</v>
      </c>
      <c r="AG33" s="108">
        <v>7.0759999999999996</v>
      </c>
      <c r="AH33" s="109">
        <v>31.756</v>
      </c>
      <c r="AI33" s="130"/>
      <c r="AJ33" s="130"/>
      <c r="AK33" s="130"/>
      <c r="AL33" s="130"/>
      <c r="AM33" s="130"/>
      <c r="AN33" s="130"/>
      <c r="AO33" s="130"/>
      <c r="AP33" s="130"/>
      <c r="AQ33" s="130"/>
      <c r="AR33" s="130"/>
      <c r="AS33" s="130"/>
      <c r="AT33" s="130"/>
      <c r="AU33" s="130"/>
      <c r="AV33" s="130"/>
      <c r="AW33" s="130"/>
      <c r="AX33" s="130"/>
      <c r="AY33" s="130"/>
    </row>
    <row r="34" spans="1:51" ht="14.45" customHeight="1" x14ac:dyDescent="0.25">
      <c r="A34" s="294">
        <v>45566</v>
      </c>
      <c r="B34" s="279">
        <v>9.98</v>
      </c>
      <c r="C34" s="269">
        <v>16.89</v>
      </c>
      <c r="D34" s="274">
        <v>12.92</v>
      </c>
      <c r="E34" s="108">
        <v>10.504</v>
      </c>
      <c r="F34" s="108">
        <v>11.605</v>
      </c>
      <c r="G34" s="108">
        <v>12.192</v>
      </c>
      <c r="H34" s="108">
        <v>12.917</v>
      </c>
      <c r="I34" s="108">
        <v>28.077999999999999</v>
      </c>
      <c r="J34" s="108">
        <v>10.16</v>
      </c>
      <c r="K34" s="108">
        <v>12.137</v>
      </c>
      <c r="L34" s="108">
        <v>7.5350000000000001</v>
      </c>
      <c r="M34" s="108">
        <v>7.1429999999999998</v>
      </c>
      <c r="N34" s="108">
        <v>10.305</v>
      </c>
      <c r="O34" s="108">
        <v>9.6359999999999992</v>
      </c>
      <c r="P34" s="108">
        <v>21.048999999999999</v>
      </c>
      <c r="Q34" s="108">
        <v>21.004999999999999</v>
      </c>
      <c r="R34" s="108">
        <v>34.865000000000002</v>
      </c>
      <c r="S34" s="108">
        <v>16.052</v>
      </c>
      <c r="T34" s="108">
        <v>10.065</v>
      </c>
      <c r="U34" s="108">
        <v>7.5170000000000003</v>
      </c>
      <c r="V34" s="108">
        <v>12.034000000000001</v>
      </c>
      <c r="W34" s="108">
        <v>11.138</v>
      </c>
      <c r="X34" s="108">
        <v>5.1420000000000003</v>
      </c>
      <c r="Y34" s="108">
        <v>17.530999999999999</v>
      </c>
      <c r="Z34" s="108">
        <v>23.734999999999999</v>
      </c>
      <c r="AA34" s="108">
        <v>9.57</v>
      </c>
      <c r="AB34" s="108">
        <v>9.5280000000000005</v>
      </c>
      <c r="AC34" s="108">
        <v>7.92</v>
      </c>
      <c r="AD34" s="108">
        <v>4.6820000000000004</v>
      </c>
      <c r="AE34" s="108">
        <v>5.931</v>
      </c>
      <c r="AF34" s="108">
        <v>5.3179999999999996</v>
      </c>
      <c r="AG34" s="108">
        <v>16.86</v>
      </c>
      <c r="AH34" s="109">
        <v>16.225999999999999</v>
      </c>
      <c r="AI34" s="130"/>
      <c r="AJ34" s="130"/>
      <c r="AK34" s="130"/>
      <c r="AL34" s="130"/>
      <c r="AM34" s="130"/>
      <c r="AN34" s="130"/>
      <c r="AO34" s="130"/>
      <c r="AP34" s="130"/>
      <c r="AQ34" s="130"/>
      <c r="AR34" s="130"/>
      <c r="AS34" s="130"/>
      <c r="AT34" s="130"/>
      <c r="AU34" s="130"/>
      <c r="AV34" s="130"/>
      <c r="AW34" s="130"/>
      <c r="AX34" s="130"/>
      <c r="AY34" s="130"/>
    </row>
    <row r="35" spans="1:51" ht="14.45" customHeight="1" x14ac:dyDescent="0.25">
      <c r="A35" s="294">
        <v>45597</v>
      </c>
      <c r="B35" s="279">
        <v>8.11</v>
      </c>
      <c r="C35" s="269">
        <v>9.39</v>
      </c>
      <c r="D35" s="274">
        <v>8.8699999999999992</v>
      </c>
      <c r="E35" s="108">
        <v>7.133</v>
      </c>
      <c r="F35" s="108">
        <v>8.4130000000000003</v>
      </c>
      <c r="G35" s="108">
        <v>8.6690000000000005</v>
      </c>
      <c r="H35" s="108">
        <v>8.1929999999999996</v>
      </c>
      <c r="I35" s="108">
        <v>12.262</v>
      </c>
      <c r="J35" s="108">
        <v>8.5039999999999996</v>
      </c>
      <c r="K35" s="108">
        <v>7.2530000000000001</v>
      </c>
      <c r="L35" s="108">
        <v>5.7859999999999996</v>
      </c>
      <c r="M35" s="108">
        <v>6.0860000000000003</v>
      </c>
      <c r="N35" s="108">
        <v>6.2210000000000001</v>
      </c>
      <c r="O35" s="108">
        <v>5.9610000000000003</v>
      </c>
      <c r="P35" s="108">
        <v>11.555</v>
      </c>
      <c r="Q35" s="108">
        <v>13.856999999999999</v>
      </c>
      <c r="R35" s="108">
        <v>14.045999999999999</v>
      </c>
      <c r="S35" s="108">
        <v>8.2949999999999999</v>
      </c>
      <c r="T35" s="108">
        <v>8.6430000000000007</v>
      </c>
      <c r="U35" s="108">
        <v>7.0709999999999997</v>
      </c>
      <c r="V35" s="108">
        <v>8.7270000000000003</v>
      </c>
      <c r="W35" s="108">
        <v>8.0630000000000006</v>
      </c>
      <c r="X35" s="108">
        <v>4.4960000000000004</v>
      </c>
      <c r="Y35" s="108">
        <v>9.0579999999999998</v>
      </c>
      <c r="Z35" s="108">
        <v>10.929</v>
      </c>
      <c r="AA35" s="108">
        <v>7.0869999999999997</v>
      </c>
      <c r="AB35" s="108">
        <v>6.141</v>
      </c>
      <c r="AC35" s="108">
        <v>6.1360000000000001</v>
      </c>
      <c r="AD35" s="108">
        <v>4.2469999999999999</v>
      </c>
      <c r="AE35" s="108">
        <v>5.266</v>
      </c>
      <c r="AF35" s="108">
        <v>5.4180000000000001</v>
      </c>
      <c r="AG35" s="108">
        <v>10.292</v>
      </c>
      <c r="AH35" s="109">
        <v>9.3350000000000009</v>
      </c>
      <c r="AI35" s="130"/>
      <c r="AJ35" s="130"/>
      <c r="AK35" s="130"/>
      <c r="AL35" s="130"/>
      <c r="AM35" s="130"/>
      <c r="AN35" s="130"/>
      <c r="AO35" s="130"/>
      <c r="AP35" s="130"/>
      <c r="AQ35" s="130"/>
      <c r="AR35" s="130"/>
      <c r="AS35" s="130"/>
      <c r="AT35" s="130"/>
      <c r="AU35" s="130"/>
      <c r="AV35" s="130"/>
      <c r="AW35" s="130"/>
      <c r="AX35" s="130"/>
      <c r="AY35" s="130"/>
    </row>
    <row r="36" spans="1:51" ht="15" x14ac:dyDescent="0.25">
      <c r="A36" s="294">
        <v>45627</v>
      </c>
      <c r="B36" s="279">
        <v>6.72</v>
      </c>
      <c r="C36" s="269">
        <v>6.72</v>
      </c>
      <c r="D36" s="276">
        <v>6.72</v>
      </c>
      <c r="E36" s="108">
        <v>6.0720000000000001</v>
      </c>
      <c r="F36" s="108">
        <v>5.9870000000000001</v>
      </c>
      <c r="G36" s="108">
        <v>7.1029999999999998</v>
      </c>
      <c r="H36" s="108">
        <v>6.1609999999999996</v>
      </c>
      <c r="I36" s="108">
        <v>7.6929999999999996</v>
      </c>
      <c r="J36" s="108">
        <v>7.4020000000000001</v>
      </c>
      <c r="K36" s="108">
        <v>6.0069999999999997</v>
      </c>
      <c r="L36" s="108">
        <v>4.8710000000000004</v>
      </c>
      <c r="M36" s="108">
        <v>5.23</v>
      </c>
      <c r="N36" s="108">
        <v>4.8109999999999999</v>
      </c>
      <c r="O36" s="108">
        <v>5.0999999999999996</v>
      </c>
      <c r="P36" s="108">
        <v>7.4</v>
      </c>
      <c r="Q36" s="108">
        <v>8.3819999999999997</v>
      </c>
      <c r="R36" s="108">
        <v>8.1259999999999994</v>
      </c>
      <c r="S36" s="108">
        <v>6.4649999999999999</v>
      </c>
      <c r="T36" s="108">
        <v>6.8179999999999996</v>
      </c>
      <c r="U36" s="108">
        <v>5.2939999999999996</v>
      </c>
      <c r="V36" s="108">
        <v>5.7439999999999998</v>
      </c>
      <c r="W36" s="108">
        <v>6.16</v>
      </c>
      <c r="X36" s="108">
        <v>4.3719999999999999</v>
      </c>
      <c r="Y36" s="108">
        <v>6.1340000000000003</v>
      </c>
      <c r="Z36" s="108">
        <v>7.2549999999999999</v>
      </c>
      <c r="AA36" s="108">
        <v>5.7480000000000002</v>
      </c>
      <c r="AB36" s="108">
        <v>5.09</v>
      </c>
      <c r="AC36" s="108">
        <v>5.8360000000000003</v>
      </c>
      <c r="AD36" s="108">
        <v>3.45</v>
      </c>
      <c r="AE36" s="109">
        <v>5</v>
      </c>
      <c r="AF36" s="108">
        <v>5.1020000000000003</v>
      </c>
      <c r="AG36" s="108">
        <v>6.2450000000000001</v>
      </c>
      <c r="AH36" s="108">
        <v>6.8579999999999997</v>
      </c>
      <c r="AI36" s="130"/>
      <c r="AJ36" s="130"/>
      <c r="AK36" s="130"/>
      <c r="AL36" s="130"/>
      <c r="AM36" s="130"/>
      <c r="AN36" s="130"/>
      <c r="AO36" s="130"/>
      <c r="AP36" s="130"/>
      <c r="AQ36" s="130"/>
      <c r="AR36" s="130"/>
      <c r="AS36" s="130"/>
      <c r="AT36" s="130"/>
      <c r="AU36" s="130"/>
      <c r="AV36" s="130"/>
      <c r="AW36" s="130"/>
      <c r="AX36" s="130"/>
      <c r="AY36" s="130"/>
    </row>
    <row r="37" spans="1:51" ht="15" x14ac:dyDescent="0.25">
      <c r="A37" s="294">
        <v>45658</v>
      </c>
      <c r="B37" s="281">
        <v>5.9</v>
      </c>
      <c r="C37" s="271">
        <v>5.9</v>
      </c>
      <c r="D37" s="276">
        <v>5.9</v>
      </c>
      <c r="E37" s="108">
        <v>5.5449999999999999</v>
      </c>
      <c r="F37" s="108">
        <v>5.1109999999999998</v>
      </c>
      <c r="G37" s="108">
        <v>5.8769999999999998</v>
      </c>
      <c r="H37" s="108">
        <v>4.9569999999999999</v>
      </c>
      <c r="I37" s="108">
        <v>6.2450000000000001</v>
      </c>
      <c r="J37" s="108">
        <v>5.7770000000000001</v>
      </c>
      <c r="K37" s="108">
        <v>5.5220000000000002</v>
      </c>
      <c r="L37" s="108">
        <v>4.4180000000000001</v>
      </c>
      <c r="M37" s="108">
        <v>4.7549999999999999</v>
      </c>
      <c r="N37" s="108">
        <v>4.0919999999999996</v>
      </c>
      <c r="O37" s="108">
        <v>4.4029999999999996</v>
      </c>
      <c r="P37" s="108">
        <v>6.2930000000000001</v>
      </c>
      <c r="Q37" s="108">
        <v>6.6440000000000001</v>
      </c>
      <c r="R37" s="108">
        <v>6.1079999999999997</v>
      </c>
      <c r="S37" s="108">
        <v>5.2960000000000003</v>
      </c>
      <c r="T37" s="108">
        <v>5.492</v>
      </c>
      <c r="U37" s="108">
        <v>4.5110000000000001</v>
      </c>
      <c r="V37" s="108">
        <v>4.6849999999999996</v>
      </c>
      <c r="W37" s="108">
        <v>5.6120000000000001</v>
      </c>
      <c r="X37" s="108">
        <v>3.9849999999999999</v>
      </c>
      <c r="Y37" s="108">
        <v>5.0839999999999996</v>
      </c>
      <c r="Z37" s="108">
        <v>6.1440000000000001</v>
      </c>
      <c r="AA37" s="108">
        <v>4.8460000000000001</v>
      </c>
      <c r="AB37" s="108">
        <v>4.5949999999999998</v>
      </c>
      <c r="AC37" s="108">
        <v>4.931</v>
      </c>
      <c r="AD37" s="108">
        <v>3.0680000000000001</v>
      </c>
      <c r="AE37" s="109">
        <v>4.6379999999999999</v>
      </c>
      <c r="AF37" s="108">
        <v>4.851</v>
      </c>
      <c r="AG37" s="108">
        <v>4.6779999999999999</v>
      </c>
      <c r="AH37" s="108">
        <v>5.8310000000000004</v>
      </c>
      <c r="AI37" s="130"/>
      <c r="AJ37" s="130"/>
      <c r="AK37" s="130"/>
      <c r="AL37" s="130"/>
      <c r="AM37" s="130"/>
      <c r="AN37" s="130"/>
      <c r="AO37" s="130"/>
      <c r="AP37" s="130"/>
      <c r="AQ37" s="130"/>
      <c r="AR37" s="130"/>
      <c r="AS37" s="130"/>
      <c r="AT37" s="130"/>
      <c r="AU37" s="130"/>
      <c r="AV37" s="130"/>
      <c r="AW37" s="130"/>
      <c r="AX37" s="130"/>
      <c r="AY37" s="130"/>
    </row>
    <row r="38" spans="1:51" ht="15" x14ac:dyDescent="0.25">
      <c r="A38" s="294">
        <v>45689</v>
      </c>
      <c r="B38" s="281">
        <v>5.43</v>
      </c>
      <c r="C38" s="271">
        <v>5.43</v>
      </c>
      <c r="D38" s="276">
        <v>5.43</v>
      </c>
      <c r="E38" s="108">
        <v>4.6070000000000002</v>
      </c>
      <c r="F38" s="108">
        <v>5.8390000000000004</v>
      </c>
      <c r="G38" s="108">
        <v>6.2210000000000001</v>
      </c>
      <c r="H38" s="108">
        <v>4.0250000000000004</v>
      </c>
      <c r="I38" s="108">
        <v>5.0460000000000003</v>
      </c>
      <c r="J38" s="108">
        <v>5.0670000000000002</v>
      </c>
      <c r="K38" s="108">
        <v>5.0229999999999997</v>
      </c>
      <c r="L38" s="108">
        <v>3.6240000000000001</v>
      </c>
      <c r="M38" s="108">
        <v>4.1040000000000001</v>
      </c>
      <c r="N38" s="108">
        <v>3.8940000000000001</v>
      </c>
      <c r="O38" s="108">
        <v>3.786</v>
      </c>
      <c r="P38" s="108">
        <v>5.2450000000000001</v>
      </c>
      <c r="Q38" s="108">
        <v>5.3470000000000004</v>
      </c>
      <c r="R38" s="108">
        <v>5.8959999999999999</v>
      </c>
      <c r="S38" s="108">
        <v>4.1710000000000003</v>
      </c>
      <c r="T38" s="108">
        <v>4.8</v>
      </c>
      <c r="U38" s="108">
        <v>3.6970000000000001</v>
      </c>
      <c r="V38" s="108">
        <v>3.8479999999999999</v>
      </c>
      <c r="W38" s="108">
        <v>4.2699999999999996</v>
      </c>
      <c r="X38" s="108">
        <v>3.4769999999999999</v>
      </c>
      <c r="Y38" s="108">
        <v>4.9020000000000001</v>
      </c>
      <c r="Z38" s="108">
        <v>7.1529999999999996</v>
      </c>
      <c r="AA38" s="108">
        <v>5.5149999999999997</v>
      </c>
      <c r="AB38" s="108">
        <v>4.5270000000000001</v>
      </c>
      <c r="AC38" s="108">
        <v>4.4800000000000004</v>
      </c>
      <c r="AD38" s="108">
        <v>2.5459999999999998</v>
      </c>
      <c r="AE38" s="109">
        <v>3.968</v>
      </c>
      <c r="AF38" s="108">
        <v>4.1849999999999996</v>
      </c>
      <c r="AG38" s="108">
        <v>3.702</v>
      </c>
      <c r="AH38" s="108">
        <v>4.8600000000000003</v>
      </c>
      <c r="AI38" s="130"/>
      <c r="AJ38" s="130"/>
      <c r="AK38" s="130"/>
      <c r="AL38" s="130"/>
      <c r="AM38" s="130"/>
      <c r="AN38" s="130"/>
      <c r="AO38" s="130"/>
      <c r="AP38" s="130"/>
      <c r="AQ38" s="130"/>
      <c r="AR38" s="130"/>
      <c r="AS38" s="130"/>
      <c r="AT38" s="130"/>
      <c r="AU38" s="130"/>
      <c r="AV38" s="130"/>
      <c r="AW38" s="130"/>
      <c r="AX38" s="130"/>
      <c r="AY38" s="130"/>
    </row>
    <row r="39" spans="1:51" ht="15" x14ac:dyDescent="0.25">
      <c r="A39" s="294">
        <v>45717</v>
      </c>
      <c r="B39" s="281">
        <v>9.6999999999999993</v>
      </c>
      <c r="C39" s="271">
        <v>9.6999999999999993</v>
      </c>
      <c r="D39" s="276">
        <v>9.6999999999999993</v>
      </c>
      <c r="E39" s="108">
        <v>8.9570000000000007</v>
      </c>
      <c r="F39" s="108">
        <v>10.994</v>
      </c>
      <c r="G39" s="108">
        <v>7.0810000000000004</v>
      </c>
      <c r="H39" s="108">
        <v>13.167999999999999</v>
      </c>
      <c r="I39" s="108">
        <v>8.0389999999999997</v>
      </c>
      <c r="J39" s="108">
        <v>8.1790000000000003</v>
      </c>
      <c r="K39" s="108">
        <v>6.34</v>
      </c>
      <c r="L39" s="108">
        <v>6.9530000000000003</v>
      </c>
      <c r="M39" s="108">
        <v>5.33</v>
      </c>
      <c r="N39" s="108">
        <v>5.75</v>
      </c>
      <c r="O39" s="108">
        <v>12.077</v>
      </c>
      <c r="P39" s="108">
        <v>9.18</v>
      </c>
      <c r="Q39" s="108">
        <v>6.9249999999999998</v>
      </c>
      <c r="R39" s="108">
        <v>17.494</v>
      </c>
      <c r="S39" s="108">
        <v>5.2930000000000001</v>
      </c>
      <c r="T39" s="108">
        <v>8.2669999999999995</v>
      </c>
      <c r="U39" s="108">
        <v>4.1340000000000003</v>
      </c>
      <c r="V39" s="108">
        <v>5.952</v>
      </c>
      <c r="W39" s="108">
        <v>8.4090000000000007</v>
      </c>
      <c r="X39" s="108">
        <v>4.8570000000000002</v>
      </c>
      <c r="Y39" s="108">
        <v>7.6929999999999996</v>
      </c>
      <c r="Z39" s="108">
        <v>13.069000000000001</v>
      </c>
      <c r="AA39" s="108">
        <v>8.3109999999999999</v>
      </c>
      <c r="AB39" s="108">
        <v>11.742000000000001</v>
      </c>
      <c r="AC39" s="108">
        <v>5.1829999999999998</v>
      </c>
      <c r="AD39" s="108">
        <v>3.2919999999999998</v>
      </c>
      <c r="AE39" s="109">
        <v>5.649</v>
      </c>
      <c r="AF39" s="108">
        <v>5.0519999999999996</v>
      </c>
      <c r="AG39" s="108">
        <v>4.2430000000000003</v>
      </c>
      <c r="AH39" s="108">
        <v>6.452</v>
      </c>
      <c r="AI39" s="130"/>
      <c r="AJ39" s="130"/>
      <c r="AK39" s="130"/>
      <c r="AL39" s="130"/>
      <c r="AM39" s="130"/>
      <c r="AN39" s="130"/>
      <c r="AO39" s="130"/>
      <c r="AP39" s="130"/>
      <c r="AQ39" s="130"/>
      <c r="AR39" s="130"/>
      <c r="AS39" s="130"/>
      <c r="AT39" s="130"/>
      <c r="AU39" s="130"/>
      <c r="AV39" s="130"/>
      <c r="AW39" s="130"/>
      <c r="AX39" s="130"/>
      <c r="AY39" s="130"/>
    </row>
    <row r="40" spans="1:51" ht="15" x14ac:dyDescent="0.25">
      <c r="A40" s="294">
        <v>45748</v>
      </c>
      <c r="B40" s="281">
        <v>23.48</v>
      </c>
      <c r="C40" s="271">
        <v>23.48</v>
      </c>
      <c r="D40" s="276">
        <v>23.48</v>
      </c>
      <c r="E40" s="108">
        <v>27.771000000000001</v>
      </c>
      <c r="F40" s="108">
        <v>18.928999999999998</v>
      </c>
      <c r="G40" s="108">
        <v>18.446999999999999</v>
      </c>
      <c r="H40" s="108">
        <v>25.829000000000001</v>
      </c>
      <c r="I40" s="108">
        <v>15.231</v>
      </c>
      <c r="J40" s="108">
        <v>16.667999999999999</v>
      </c>
      <c r="K40" s="108">
        <v>26.77</v>
      </c>
      <c r="L40" s="108">
        <v>29.202999999999999</v>
      </c>
      <c r="M40" s="108">
        <v>16.420000000000002</v>
      </c>
      <c r="N40" s="108">
        <v>16.542000000000002</v>
      </c>
      <c r="O40" s="108">
        <v>37.874000000000002</v>
      </c>
      <c r="P40" s="108">
        <v>30.766999999999999</v>
      </c>
      <c r="Q40" s="108">
        <v>26.675999999999998</v>
      </c>
      <c r="R40" s="108">
        <v>27.565000000000001</v>
      </c>
      <c r="S40" s="108">
        <v>14.066000000000001</v>
      </c>
      <c r="T40" s="108">
        <v>17.135000000000002</v>
      </c>
      <c r="U40" s="108">
        <v>14.291</v>
      </c>
      <c r="V40" s="108">
        <v>15.01</v>
      </c>
      <c r="W40" s="108">
        <v>34.017000000000003</v>
      </c>
      <c r="X40" s="108">
        <v>9.5820000000000007</v>
      </c>
      <c r="Y40" s="108">
        <v>21.298999999999999</v>
      </c>
      <c r="Z40" s="108">
        <v>18.474</v>
      </c>
      <c r="AA40" s="108">
        <v>18.216000000000001</v>
      </c>
      <c r="AB40" s="108">
        <v>26.411999999999999</v>
      </c>
      <c r="AC40" s="108">
        <v>13.337</v>
      </c>
      <c r="AD40" s="108">
        <v>19.535</v>
      </c>
      <c r="AE40" s="109">
        <v>13.196999999999999</v>
      </c>
      <c r="AF40" s="108">
        <v>17.526</v>
      </c>
      <c r="AG40" s="108">
        <v>9.359</v>
      </c>
      <c r="AH40" s="108">
        <v>11.792</v>
      </c>
      <c r="AI40" s="130"/>
      <c r="AJ40" s="130"/>
      <c r="AK40" s="130"/>
      <c r="AL40" s="130"/>
      <c r="AM40" s="130"/>
      <c r="AN40" s="130"/>
      <c r="AO40" s="130"/>
      <c r="AP40" s="130"/>
      <c r="AQ40" s="130"/>
      <c r="AR40" s="130"/>
      <c r="AS40" s="130"/>
      <c r="AT40" s="130"/>
      <c r="AU40" s="130"/>
      <c r="AV40" s="130"/>
      <c r="AW40" s="130"/>
      <c r="AX40" s="130"/>
      <c r="AY40" s="130"/>
    </row>
    <row r="41" spans="1:51" ht="15" x14ac:dyDescent="0.25">
      <c r="A41" s="294">
        <v>45778</v>
      </c>
      <c r="B41" s="281">
        <v>67.98</v>
      </c>
      <c r="C41" s="271">
        <v>67.98</v>
      </c>
      <c r="D41" s="276">
        <v>67.98</v>
      </c>
      <c r="E41" s="108">
        <v>75.599999999999994</v>
      </c>
      <c r="F41" s="108">
        <v>57.631</v>
      </c>
      <c r="G41" s="108">
        <v>68.855000000000004</v>
      </c>
      <c r="H41" s="108">
        <v>94.801000000000002</v>
      </c>
      <c r="I41" s="108">
        <v>66.231999999999999</v>
      </c>
      <c r="J41" s="108">
        <v>68.507999999999996</v>
      </c>
      <c r="K41" s="108">
        <v>66.653000000000006</v>
      </c>
      <c r="L41" s="108">
        <v>111.486</v>
      </c>
      <c r="M41" s="108">
        <v>29.088000000000001</v>
      </c>
      <c r="N41" s="108">
        <v>63.128999999999998</v>
      </c>
      <c r="O41" s="108">
        <v>87.290999999999997</v>
      </c>
      <c r="P41" s="108">
        <v>115.849</v>
      </c>
      <c r="Q41" s="108">
        <v>68.688000000000002</v>
      </c>
      <c r="R41" s="108">
        <v>79.972999999999999</v>
      </c>
      <c r="S41" s="108">
        <v>78.302999999999997</v>
      </c>
      <c r="T41" s="108">
        <v>96.942999999999998</v>
      </c>
      <c r="U41" s="108">
        <v>49.932000000000002</v>
      </c>
      <c r="V41" s="108">
        <v>55.000999999999998</v>
      </c>
      <c r="W41" s="108">
        <v>66.352000000000004</v>
      </c>
      <c r="X41" s="108">
        <v>43.121000000000002</v>
      </c>
      <c r="Y41" s="108">
        <v>64.417000000000002</v>
      </c>
      <c r="Z41" s="108">
        <v>51.530999999999999</v>
      </c>
      <c r="AA41" s="108">
        <v>53.383000000000003</v>
      </c>
      <c r="AB41" s="108">
        <v>63.192999999999998</v>
      </c>
      <c r="AC41" s="108">
        <v>37.726999999999997</v>
      </c>
      <c r="AD41" s="108">
        <v>59.579000000000001</v>
      </c>
      <c r="AE41" s="109">
        <v>64.206000000000003</v>
      </c>
      <c r="AF41" s="108">
        <v>51.555</v>
      </c>
      <c r="AG41" s="108">
        <v>62.756</v>
      </c>
      <c r="AH41" s="108">
        <v>56.555</v>
      </c>
      <c r="AI41" s="130"/>
      <c r="AJ41" s="130"/>
      <c r="AK41" s="130"/>
      <c r="AL41" s="130"/>
      <c r="AM41" s="130"/>
      <c r="AN41" s="130"/>
      <c r="AO41" s="130"/>
      <c r="AP41" s="130"/>
      <c r="AQ41" s="130"/>
      <c r="AR41" s="130"/>
      <c r="AS41" s="130"/>
      <c r="AT41" s="130"/>
      <c r="AU41" s="130"/>
      <c r="AV41" s="130"/>
      <c r="AW41" s="130"/>
      <c r="AX41" s="130"/>
      <c r="AY41" s="130"/>
    </row>
    <row r="42" spans="1:51" ht="15" x14ac:dyDescent="0.25">
      <c r="A42" s="294">
        <v>45809</v>
      </c>
      <c r="B42" s="281">
        <v>61.6</v>
      </c>
      <c r="C42" s="271">
        <v>61.6</v>
      </c>
      <c r="D42" s="276">
        <v>61.6</v>
      </c>
      <c r="E42" s="108">
        <v>69.262</v>
      </c>
      <c r="F42" s="108">
        <v>128.43700000000001</v>
      </c>
      <c r="G42" s="108">
        <v>35.648000000000003</v>
      </c>
      <c r="H42" s="108">
        <v>122.065</v>
      </c>
      <c r="I42" s="108">
        <v>59.408999999999999</v>
      </c>
      <c r="J42" s="108">
        <v>106.893</v>
      </c>
      <c r="K42" s="108">
        <v>31.858000000000001</v>
      </c>
      <c r="L42" s="108">
        <v>68.343000000000004</v>
      </c>
      <c r="M42" s="108">
        <v>12.872</v>
      </c>
      <c r="N42" s="108">
        <v>43.491999999999997</v>
      </c>
      <c r="O42" s="108">
        <v>51.311999999999998</v>
      </c>
      <c r="P42" s="108">
        <v>111.34399999999999</v>
      </c>
      <c r="Q42" s="108">
        <v>36.033999999999999</v>
      </c>
      <c r="R42" s="108">
        <v>60.433</v>
      </c>
      <c r="S42" s="108">
        <v>102.56699999999999</v>
      </c>
      <c r="T42" s="108">
        <v>51.628999999999998</v>
      </c>
      <c r="U42" s="108">
        <v>66.528000000000006</v>
      </c>
      <c r="V42" s="108">
        <v>98.046999999999997</v>
      </c>
      <c r="W42" s="108">
        <v>31.683</v>
      </c>
      <c r="X42" s="108">
        <v>34.33</v>
      </c>
      <c r="Y42" s="108">
        <v>78.39</v>
      </c>
      <c r="Z42" s="108">
        <v>94.751999999999995</v>
      </c>
      <c r="AA42" s="108">
        <v>79.569999999999993</v>
      </c>
      <c r="AB42" s="108">
        <v>80.686000000000007</v>
      </c>
      <c r="AC42" s="108">
        <v>12.673</v>
      </c>
      <c r="AD42" s="108">
        <v>130.387</v>
      </c>
      <c r="AE42" s="109">
        <v>40.659999999999997</v>
      </c>
      <c r="AF42" s="108">
        <v>46.545000000000002</v>
      </c>
      <c r="AG42" s="108">
        <v>105.01300000000001</v>
      </c>
      <c r="AH42" s="108">
        <v>110.41800000000001</v>
      </c>
      <c r="AI42" s="130"/>
      <c r="AJ42" s="130"/>
      <c r="AK42" s="130"/>
      <c r="AL42" s="130"/>
      <c r="AM42" s="130"/>
      <c r="AN42" s="130"/>
      <c r="AO42" s="130"/>
      <c r="AP42" s="130"/>
      <c r="AQ42" s="130"/>
      <c r="AR42" s="130"/>
      <c r="AS42" s="130"/>
      <c r="AT42" s="130"/>
      <c r="AU42" s="130"/>
      <c r="AV42" s="130"/>
      <c r="AW42" s="130"/>
      <c r="AX42" s="130"/>
      <c r="AY42" s="130"/>
    </row>
    <row r="43" spans="1:51" ht="15" x14ac:dyDescent="0.25">
      <c r="A43" s="294">
        <v>45839</v>
      </c>
      <c r="B43" s="281">
        <v>21.28</v>
      </c>
      <c r="C43" s="271">
        <v>21.28</v>
      </c>
      <c r="D43" s="276">
        <v>21.28</v>
      </c>
      <c r="E43" s="108">
        <v>15.824999999999999</v>
      </c>
      <c r="F43" s="108">
        <v>80.766000000000005</v>
      </c>
      <c r="G43" s="108">
        <v>13.843</v>
      </c>
      <c r="H43" s="108">
        <v>34.249000000000002</v>
      </c>
      <c r="I43" s="108">
        <v>26.416</v>
      </c>
      <c r="J43" s="108">
        <v>72.176000000000002</v>
      </c>
      <c r="K43" s="108">
        <v>9.6270000000000007</v>
      </c>
      <c r="L43" s="108">
        <v>20.053999999999998</v>
      </c>
      <c r="M43" s="108">
        <v>6.056</v>
      </c>
      <c r="N43" s="108">
        <v>12.521000000000001</v>
      </c>
      <c r="O43" s="108">
        <v>17.245999999999999</v>
      </c>
      <c r="P43" s="108">
        <v>39.049999999999997</v>
      </c>
      <c r="Q43" s="108">
        <v>15.74</v>
      </c>
      <c r="R43" s="108">
        <v>19.228000000000002</v>
      </c>
      <c r="S43" s="108">
        <v>33.255000000000003</v>
      </c>
      <c r="T43" s="108">
        <v>16.648</v>
      </c>
      <c r="U43" s="108">
        <v>15.95</v>
      </c>
      <c r="V43" s="108">
        <v>30.172000000000001</v>
      </c>
      <c r="W43" s="108">
        <v>12.861000000000001</v>
      </c>
      <c r="X43" s="108">
        <v>11.824999999999999</v>
      </c>
      <c r="Y43" s="108">
        <v>18.288</v>
      </c>
      <c r="Z43" s="108">
        <v>23.959</v>
      </c>
      <c r="AA43" s="108">
        <v>16.646000000000001</v>
      </c>
      <c r="AB43" s="108">
        <v>19.507000000000001</v>
      </c>
      <c r="AC43" s="108">
        <v>5.8920000000000003</v>
      </c>
      <c r="AD43" s="108">
        <v>50.777000000000001</v>
      </c>
      <c r="AE43" s="109">
        <v>11.817</v>
      </c>
      <c r="AF43" s="108">
        <v>21.811</v>
      </c>
      <c r="AG43" s="108">
        <v>54.802999999999997</v>
      </c>
      <c r="AH43" s="108">
        <v>56.206000000000003</v>
      </c>
      <c r="AI43" s="130"/>
      <c r="AJ43" s="130"/>
      <c r="AK43" s="130"/>
      <c r="AL43" s="130"/>
      <c r="AM43" s="130"/>
      <c r="AN43" s="130"/>
      <c r="AO43" s="130"/>
      <c r="AP43" s="130"/>
      <c r="AQ43" s="130"/>
      <c r="AR43" s="130"/>
      <c r="AS43" s="130"/>
      <c r="AT43" s="130"/>
      <c r="AU43" s="130"/>
      <c r="AV43" s="130"/>
      <c r="AW43" s="130"/>
      <c r="AX43" s="130"/>
      <c r="AY43" s="130"/>
    </row>
    <row r="44" spans="1:51" ht="15" x14ac:dyDescent="0.25">
      <c r="A44" s="294">
        <v>45870</v>
      </c>
      <c r="B44" s="281">
        <v>15.48</v>
      </c>
      <c r="C44" s="271">
        <v>15.48</v>
      </c>
      <c r="D44" s="276">
        <v>15.48</v>
      </c>
      <c r="E44" s="108">
        <v>9.5050000000000008</v>
      </c>
      <c r="F44" s="108">
        <v>23.234999999999999</v>
      </c>
      <c r="G44" s="108">
        <v>8.0340000000000007</v>
      </c>
      <c r="H44" s="108">
        <v>24.748000000000001</v>
      </c>
      <c r="I44" s="108">
        <v>13.023999999999999</v>
      </c>
      <c r="J44" s="108">
        <v>44.176000000000002</v>
      </c>
      <c r="K44" s="108">
        <v>7.4109999999999996</v>
      </c>
      <c r="L44" s="108">
        <v>21.626000000000001</v>
      </c>
      <c r="M44" s="108">
        <v>4.9210000000000003</v>
      </c>
      <c r="N44" s="108">
        <v>9.7970000000000006</v>
      </c>
      <c r="O44" s="108">
        <v>7.7530000000000001</v>
      </c>
      <c r="P44" s="108">
        <v>19.876000000000001</v>
      </c>
      <c r="Q44" s="108">
        <v>12.03</v>
      </c>
      <c r="R44" s="108">
        <v>28.844000000000001</v>
      </c>
      <c r="S44" s="108">
        <v>14.057</v>
      </c>
      <c r="T44" s="108">
        <v>7.3019999999999996</v>
      </c>
      <c r="U44" s="108">
        <v>12.175000000000001</v>
      </c>
      <c r="V44" s="108">
        <v>11.619</v>
      </c>
      <c r="W44" s="108">
        <v>7.4409999999999998</v>
      </c>
      <c r="X44" s="108">
        <v>10.414</v>
      </c>
      <c r="Y44" s="108">
        <v>12.276</v>
      </c>
      <c r="Z44" s="108">
        <v>11.407</v>
      </c>
      <c r="AA44" s="108">
        <v>12.707000000000001</v>
      </c>
      <c r="AB44" s="108">
        <v>11.289</v>
      </c>
      <c r="AC44" s="108">
        <v>4.3520000000000003</v>
      </c>
      <c r="AD44" s="108">
        <v>12.188000000000001</v>
      </c>
      <c r="AE44" s="109">
        <v>7.2149999999999999</v>
      </c>
      <c r="AF44" s="108">
        <v>12.881</v>
      </c>
      <c r="AG44" s="108">
        <v>32.965000000000003</v>
      </c>
      <c r="AH44" s="108">
        <v>18.448</v>
      </c>
      <c r="AI44" s="130"/>
      <c r="AJ44" s="130"/>
      <c r="AK44" s="130"/>
      <c r="AL44" s="130"/>
      <c r="AM44" s="130"/>
      <c r="AN44" s="130"/>
      <c r="AO44" s="130"/>
      <c r="AP44" s="130"/>
      <c r="AQ44" s="130"/>
      <c r="AR44" s="130"/>
      <c r="AS44" s="130"/>
      <c r="AT44" s="130"/>
      <c r="AU44" s="130"/>
      <c r="AV44" s="130"/>
      <c r="AW44" s="130"/>
      <c r="AX44" s="130"/>
      <c r="AY44" s="130"/>
    </row>
    <row r="45" spans="1:51" ht="15" x14ac:dyDescent="0.25">
      <c r="A45" s="294">
        <v>45901</v>
      </c>
      <c r="B45" s="281">
        <v>15.74</v>
      </c>
      <c r="C45" s="271">
        <v>15.74</v>
      </c>
      <c r="D45" s="276">
        <v>15.74</v>
      </c>
      <c r="E45" s="108">
        <v>14.67</v>
      </c>
      <c r="F45" s="108">
        <v>13.672000000000001</v>
      </c>
      <c r="G45" s="108">
        <v>8.25</v>
      </c>
      <c r="H45" s="108">
        <v>24.797000000000001</v>
      </c>
      <c r="I45" s="108">
        <v>10.528</v>
      </c>
      <c r="J45" s="108">
        <v>27.196999999999999</v>
      </c>
      <c r="K45" s="108">
        <v>7.03</v>
      </c>
      <c r="L45" s="108">
        <v>9.6809999999999992</v>
      </c>
      <c r="M45" s="108">
        <v>9.5150000000000006</v>
      </c>
      <c r="N45" s="108">
        <v>20.001000000000001</v>
      </c>
      <c r="O45" s="108">
        <v>17.234999999999999</v>
      </c>
      <c r="P45" s="108">
        <v>12.02</v>
      </c>
      <c r="Q45" s="108">
        <v>12.7</v>
      </c>
      <c r="R45" s="108">
        <v>17.716000000000001</v>
      </c>
      <c r="S45" s="108">
        <v>13.198</v>
      </c>
      <c r="T45" s="108">
        <v>6.8280000000000003</v>
      </c>
      <c r="U45" s="108">
        <v>9.3149999999999995</v>
      </c>
      <c r="V45" s="108">
        <v>8.4580000000000002</v>
      </c>
      <c r="W45" s="108">
        <v>5.8769999999999998</v>
      </c>
      <c r="X45" s="108">
        <v>28.181000000000001</v>
      </c>
      <c r="Y45" s="108">
        <v>14.423999999999999</v>
      </c>
      <c r="Z45" s="108">
        <v>9.0150000000000006</v>
      </c>
      <c r="AA45" s="108">
        <v>10.173</v>
      </c>
      <c r="AB45" s="108">
        <v>6.8010000000000002</v>
      </c>
      <c r="AC45" s="108">
        <v>3.7570000000000001</v>
      </c>
      <c r="AD45" s="108">
        <v>6.8780000000000001</v>
      </c>
      <c r="AE45" s="109">
        <v>5.9509999999999996</v>
      </c>
      <c r="AF45" s="108">
        <v>7.1509999999999998</v>
      </c>
      <c r="AG45" s="108">
        <v>31.934999999999999</v>
      </c>
      <c r="AH45" s="108">
        <v>9.7609999999999992</v>
      </c>
      <c r="AI45" s="130"/>
      <c r="AJ45" s="130"/>
      <c r="AK45" s="130"/>
      <c r="AL45" s="130"/>
      <c r="AM45" s="130"/>
      <c r="AN45" s="130"/>
      <c r="AO45" s="130"/>
      <c r="AP45" s="130"/>
      <c r="AQ45" s="130"/>
      <c r="AR45" s="130"/>
      <c r="AS45" s="130"/>
      <c r="AT45" s="130"/>
      <c r="AU45" s="130"/>
      <c r="AV45" s="130"/>
      <c r="AW45" s="130"/>
      <c r="AX45" s="130"/>
      <c r="AY45" s="130"/>
    </row>
    <row r="46" spans="1:51" ht="15" x14ac:dyDescent="0.25">
      <c r="A46" s="294">
        <v>45931</v>
      </c>
      <c r="B46" s="281">
        <v>9.98</v>
      </c>
      <c r="C46" s="271">
        <v>16.89</v>
      </c>
      <c r="D46" s="276">
        <v>12.92</v>
      </c>
      <c r="E46" s="108">
        <v>11.749000000000001</v>
      </c>
      <c r="F46" s="108">
        <v>12.218999999999999</v>
      </c>
      <c r="G46" s="108">
        <v>12.913</v>
      </c>
      <c r="H46" s="108">
        <v>28.113</v>
      </c>
      <c r="I46" s="108">
        <v>10.045</v>
      </c>
      <c r="J46" s="108">
        <v>12.167</v>
      </c>
      <c r="K46" s="108">
        <v>7.5629999999999997</v>
      </c>
      <c r="L46" s="108">
        <v>7.1349999999999998</v>
      </c>
      <c r="M46" s="108">
        <v>10.465999999999999</v>
      </c>
      <c r="N46" s="108">
        <v>9.6780000000000008</v>
      </c>
      <c r="O46" s="108">
        <v>21.021000000000001</v>
      </c>
      <c r="P46" s="108">
        <v>21.001000000000001</v>
      </c>
      <c r="Q46" s="108">
        <v>34.984999999999999</v>
      </c>
      <c r="R46" s="108">
        <v>16.117999999999999</v>
      </c>
      <c r="S46" s="108">
        <v>10.06</v>
      </c>
      <c r="T46" s="108">
        <v>7.5179999999999998</v>
      </c>
      <c r="U46" s="108">
        <v>12.17</v>
      </c>
      <c r="V46" s="108">
        <v>11.137</v>
      </c>
      <c r="W46" s="108">
        <v>5.1449999999999996</v>
      </c>
      <c r="X46" s="108">
        <v>17.544</v>
      </c>
      <c r="Y46" s="108">
        <v>24.352</v>
      </c>
      <c r="Z46" s="108">
        <v>9.548</v>
      </c>
      <c r="AA46" s="108">
        <v>9.5440000000000005</v>
      </c>
      <c r="AB46" s="108">
        <v>7.9139999999999997</v>
      </c>
      <c r="AC46" s="108">
        <v>4.6360000000000001</v>
      </c>
      <c r="AD46" s="108">
        <v>5.9539999999999997</v>
      </c>
      <c r="AE46" s="109">
        <v>5.3010000000000002</v>
      </c>
      <c r="AF46" s="108">
        <v>16.956</v>
      </c>
      <c r="AG46" s="108">
        <v>16.850000000000001</v>
      </c>
      <c r="AH46" s="108">
        <v>12.864000000000001</v>
      </c>
      <c r="AI46" s="130"/>
      <c r="AJ46" s="130"/>
      <c r="AK46" s="130"/>
      <c r="AL46" s="130"/>
      <c r="AM46" s="130"/>
      <c r="AN46" s="130"/>
      <c r="AO46" s="130"/>
      <c r="AP46" s="130"/>
      <c r="AQ46" s="130"/>
      <c r="AR46" s="130"/>
      <c r="AS46" s="130"/>
      <c r="AT46" s="130"/>
      <c r="AU46" s="130"/>
      <c r="AV46" s="130"/>
      <c r="AW46" s="130"/>
      <c r="AX46" s="130"/>
      <c r="AY46" s="130"/>
    </row>
    <row r="47" spans="1:51" ht="15" x14ac:dyDescent="0.25">
      <c r="A47" s="294">
        <v>45962</v>
      </c>
      <c r="B47" s="281">
        <v>8.11</v>
      </c>
      <c r="C47" s="271">
        <v>9.39</v>
      </c>
      <c r="D47" s="276">
        <v>8.8699999999999992</v>
      </c>
      <c r="E47" s="108">
        <v>8.6280000000000001</v>
      </c>
      <c r="F47" s="108">
        <v>8.6920000000000002</v>
      </c>
      <c r="G47" s="108">
        <v>8.19</v>
      </c>
      <c r="H47" s="108">
        <v>12.291</v>
      </c>
      <c r="I47" s="108">
        <v>8.6720000000000006</v>
      </c>
      <c r="J47" s="108">
        <v>7.2789999999999999</v>
      </c>
      <c r="K47" s="108">
        <v>5.81</v>
      </c>
      <c r="L47" s="108">
        <v>6.0789999999999997</v>
      </c>
      <c r="M47" s="108">
        <v>6.3140000000000001</v>
      </c>
      <c r="N47" s="108">
        <v>6</v>
      </c>
      <c r="O47" s="108">
        <v>11.536</v>
      </c>
      <c r="P47" s="108">
        <v>13.856</v>
      </c>
      <c r="Q47" s="108">
        <v>14.438000000000001</v>
      </c>
      <c r="R47" s="108">
        <v>8.35</v>
      </c>
      <c r="S47" s="108">
        <v>8.64</v>
      </c>
      <c r="T47" s="108">
        <v>7.0720000000000001</v>
      </c>
      <c r="U47" s="108">
        <v>8.9830000000000005</v>
      </c>
      <c r="V47" s="108">
        <v>8.0630000000000006</v>
      </c>
      <c r="W47" s="108">
        <v>4.4980000000000002</v>
      </c>
      <c r="X47" s="108">
        <v>9.0690000000000008</v>
      </c>
      <c r="Y47" s="108">
        <v>11.178000000000001</v>
      </c>
      <c r="Z47" s="108">
        <v>7.0720000000000001</v>
      </c>
      <c r="AA47" s="108">
        <v>6.1550000000000002</v>
      </c>
      <c r="AB47" s="108">
        <v>6.1319999999999997</v>
      </c>
      <c r="AC47" s="108">
        <v>4.3170000000000002</v>
      </c>
      <c r="AD47" s="108">
        <v>5.2859999999999996</v>
      </c>
      <c r="AE47" s="109">
        <v>5.4</v>
      </c>
      <c r="AF47" s="108">
        <v>10.358000000000001</v>
      </c>
      <c r="AG47" s="108">
        <v>9.5009999999999994</v>
      </c>
      <c r="AH47" s="108">
        <v>7.23</v>
      </c>
      <c r="AI47" s="130"/>
      <c r="AJ47" s="130"/>
      <c r="AK47" s="130"/>
      <c r="AL47" s="130"/>
      <c r="AM47" s="130"/>
      <c r="AN47" s="130"/>
      <c r="AO47" s="130"/>
      <c r="AP47" s="130"/>
      <c r="AQ47" s="130"/>
      <c r="AR47" s="130"/>
      <c r="AS47" s="130"/>
      <c r="AT47" s="130"/>
      <c r="AU47" s="130"/>
      <c r="AV47" s="130"/>
      <c r="AW47" s="130"/>
      <c r="AX47" s="130"/>
      <c r="AY47" s="130"/>
    </row>
    <row r="48" spans="1:51" ht="15" x14ac:dyDescent="0.25">
      <c r="A48" s="294">
        <v>45992</v>
      </c>
      <c r="B48" s="281">
        <v>6.72</v>
      </c>
      <c r="C48" s="271">
        <v>6.72</v>
      </c>
      <c r="D48" s="276">
        <v>6.72</v>
      </c>
      <c r="E48" s="108">
        <v>6.0490000000000004</v>
      </c>
      <c r="F48" s="108">
        <v>7.125</v>
      </c>
      <c r="G48" s="108">
        <v>6.1589999999999998</v>
      </c>
      <c r="H48" s="108">
        <v>7.7190000000000003</v>
      </c>
      <c r="I48" s="108">
        <v>7.5119999999999996</v>
      </c>
      <c r="J48" s="108">
        <v>6.0309999999999997</v>
      </c>
      <c r="K48" s="108">
        <v>4.891</v>
      </c>
      <c r="L48" s="108">
        <v>5.2229999999999999</v>
      </c>
      <c r="M48" s="108">
        <v>4.9130000000000003</v>
      </c>
      <c r="N48" s="108">
        <v>5.1379999999999999</v>
      </c>
      <c r="O48" s="108">
        <v>7.3840000000000003</v>
      </c>
      <c r="P48" s="108">
        <v>8.3810000000000002</v>
      </c>
      <c r="Q48" s="108">
        <v>8.2710000000000008</v>
      </c>
      <c r="R48" s="108">
        <v>6.524</v>
      </c>
      <c r="S48" s="108">
        <v>6.8140000000000001</v>
      </c>
      <c r="T48" s="108">
        <v>5.2949999999999999</v>
      </c>
      <c r="U48" s="108">
        <v>5.8739999999999997</v>
      </c>
      <c r="V48" s="108">
        <v>6.1589999999999998</v>
      </c>
      <c r="W48" s="108">
        <v>4.3739999999999997</v>
      </c>
      <c r="X48" s="108">
        <v>6.1420000000000003</v>
      </c>
      <c r="Y48" s="108">
        <v>7.39</v>
      </c>
      <c r="Z48" s="108">
        <v>5.734</v>
      </c>
      <c r="AA48" s="108">
        <v>5.1029999999999998</v>
      </c>
      <c r="AB48" s="108">
        <v>5.8310000000000004</v>
      </c>
      <c r="AC48" s="108">
        <v>3.4780000000000002</v>
      </c>
      <c r="AD48" s="108">
        <v>5.0190000000000001</v>
      </c>
      <c r="AE48" s="109">
        <v>5.085</v>
      </c>
      <c r="AF48" s="108">
        <v>6.3049999999999997</v>
      </c>
      <c r="AG48" s="108">
        <v>6.9349999999999996</v>
      </c>
      <c r="AH48" s="108">
        <v>5.9690000000000003</v>
      </c>
      <c r="AI48" s="130"/>
      <c r="AJ48" s="130"/>
      <c r="AK48" s="130"/>
      <c r="AL48" s="130"/>
      <c r="AM48" s="130"/>
      <c r="AN48" s="130"/>
      <c r="AO48" s="130"/>
      <c r="AP48" s="130"/>
      <c r="AQ48" s="130"/>
      <c r="AR48" s="130"/>
      <c r="AS48" s="130"/>
      <c r="AT48" s="130"/>
      <c r="AU48" s="130"/>
      <c r="AV48" s="130"/>
      <c r="AW48" s="130"/>
      <c r="AX48" s="130"/>
      <c r="AY48" s="130"/>
    </row>
    <row r="49" spans="1:1005" ht="15" x14ac:dyDescent="0.25">
      <c r="A49" s="294">
        <v>46023</v>
      </c>
      <c r="B49" s="281">
        <v>5.9</v>
      </c>
      <c r="C49" s="271">
        <v>5.9</v>
      </c>
      <c r="D49" s="276">
        <v>5.9</v>
      </c>
      <c r="E49" s="108">
        <v>5.1429999999999998</v>
      </c>
      <c r="F49" s="108">
        <v>5.8979999999999997</v>
      </c>
      <c r="G49" s="108">
        <v>4.9560000000000004</v>
      </c>
      <c r="H49" s="108">
        <v>6.2709999999999999</v>
      </c>
      <c r="I49" s="108">
        <v>5.8390000000000004</v>
      </c>
      <c r="J49" s="108">
        <v>5.5469999999999997</v>
      </c>
      <c r="K49" s="108">
        <v>4.4370000000000003</v>
      </c>
      <c r="L49" s="108">
        <v>4.7489999999999997</v>
      </c>
      <c r="M49" s="108">
        <v>4.0999999999999996</v>
      </c>
      <c r="N49" s="108">
        <v>4.4349999999999996</v>
      </c>
      <c r="O49" s="108">
        <v>6.2779999999999996</v>
      </c>
      <c r="P49" s="108">
        <v>6.6429999999999998</v>
      </c>
      <c r="Q49" s="108">
        <v>6.1580000000000004</v>
      </c>
      <c r="R49" s="108">
        <v>5.351</v>
      </c>
      <c r="S49" s="108">
        <v>5.4889999999999999</v>
      </c>
      <c r="T49" s="108">
        <v>4.5119999999999996</v>
      </c>
      <c r="U49" s="108">
        <v>4.7750000000000004</v>
      </c>
      <c r="V49" s="108">
        <v>5.6120000000000001</v>
      </c>
      <c r="W49" s="108">
        <v>3.9870000000000001</v>
      </c>
      <c r="X49" s="108">
        <v>5.093</v>
      </c>
      <c r="Y49" s="108">
        <v>6.1710000000000003</v>
      </c>
      <c r="Z49" s="108">
        <v>4.835</v>
      </c>
      <c r="AA49" s="108">
        <v>4.6079999999999997</v>
      </c>
      <c r="AB49" s="108">
        <v>4.9279999999999999</v>
      </c>
      <c r="AC49" s="108">
        <v>3.0859999999999999</v>
      </c>
      <c r="AD49" s="108">
        <v>4.657</v>
      </c>
      <c r="AE49" s="109">
        <v>4.8360000000000003</v>
      </c>
      <c r="AF49" s="108">
        <v>4.7329999999999997</v>
      </c>
      <c r="AG49" s="108">
        <v>5.867</v>
      </c>
      <c r="AH49" s="108">
        <v>5.3220000000000001</v>
      </c>
      <c r="AI49" s="130"/>
      <c r="AJ49" s="130"/>
      <c r="AK49" s="130"/>
      <c r="AL49" s="130"/>
      <c r="AM49" s="130"/>
      <c r="AN49" s="130"/>
      <c r="AO49" s="130"/>
      <c r="AP49" s="130"/>
      <c r="AQ49" s="130"/>
      <c r="AR49" s="130"/>
      <c r="AS49" s="130"/>
      <c r="AT49" s="130"/>
      <c r="AU49" s="130"/>
      <c r="AV49" s="130"/>
      <c r="AW49" s="130"/>
      <c r="AX49" s="130"/>
      <c r="AY49" s="130"/>
    </row>
    <row r="50" spans="1:1005" ht="15" x14ac:dyDescent="0.25">
      <c r="A50" s="294">
        <v>46054</v>
      </c>
      <c r="B50" s="281">
        <v>5.43</v>
      </c>
      <c r="C50" s="271">
        <v>5.43</v>
      </c>
      <c r="D50" s="276">
        <v>5.43</v>
      </c>
      <c r="E50" s="108">
        <v>5.7510000000000003</v>
      </c>
      <c r="F50" s="108">
        <v>6.2460000000000004</v>
      </c>
      <c r="G50" s="108">
        <v>4.024</v>
      </c>
      <c r="H50" s="108">
        <v>5.0679999999999996</v>
      </c>
      <c r="I50" s="108">
        <v>5.0439999999999996</v>
      </c>
      <c r="J50" s="108">
        <v>5.0469999999999997</v>
      </c>
      <c r="K50" s="108">
        <v>3.64</v>
      </c>
      <c r="L50" s="108">
        <v>4.0979999999999999</v>
      </c>
      <c r="M50" s="108">
        <v>3.9540000000000002</v>
      </c>
      <c r="N50" s="108">
        <v>3.8140000000000001</v>
      </c>
      <c r="O50" s="108">
        <v>5.234</v>
      </c>
      <c r="P50" s="108">
        <v>5.3470000000000004</v>
      </c>
      <c r="Q50" s="108">
        <v>5.96</v>
      </c>
      <c r="R50" s="108">
        <v>4.2130000000000001</v>
      </c>
      <c r="S50" s="108">
        <v>4.7969999999999997</v>
      </c>
      <c r="T50" s="108">
        <v>3.698</v>
      </c>
      <c r="U50" s="108">
        <v>3.9180000000000001</v>
      </c>
      <c r="V50" s="108">
        <v>4.2690000000000001</v>
      </c>
      <c r="W50" s="108">
        <v>3.4790000000000001</v>
      </c>
      <c r="X50" s="108">
        <v>4.9089999999999998</v>
      </c>
      <c r="Y50" s="108">
        <v>7.19</v>
      </c>
      <c r="Z50" s="108">
        <v>5.5019999999999998</v>
      </c>
      <c r="AA50" s="108">
        <v>4.54</v>
      </c>
      <c r="AB50" s="108">
        <v>4.4770000000000003</v>
      </c>
      <c r="AC50" s="108">
        <v>2.5579999999999998</v>
      </c>
      <c r="AD50" s="108">
        <v>3.984</v>
      </c>
      <c r="AE50" s="109">
        <v>4.1719999999999997</v>
      </c>
      <c r="AF50" s="108">
        <v>3.7490000000000001</v>
      </c>
      <c r="AG50" s="108">
        <v>4.8710000000000004</v>
      </c>
      <c r="AH50" s="108">
        <v>4.46</v>
      </c>
      <c r="AI50" s="130"/>
      <c r="AJ50" s="130"/>
      <c r="AK50" s="130"/>
      <c r="AL50" s="130"/>
      <c r="AM50" s="130"/>
      <c r="AN50" s="130"/>
      <c r="AO50" s="130"/>
      <c r="AP50" s="130"/>
      <c r="AQ50" s="130"/>
      <c r="AR50" s="130"/>
      <c r="AS50" s="130"/>
      <c r="AT50" s="130"/>
      <c r="AU50" s="130"/>
      <c r="AV50" s="130"/>
      <c r="AW50" s="130"/>
      <c r="AX50" s="130"/>
      <c r="AY50" s="130"/>
    </row>
    <row r="51" spans="1:1005" ht="15" x14ac:dyDescent="0.25">
      <c r="A51" s="294">
        <v>46082</v>
      </c>
      <c r="B51" s="281">
        <v>9.6999999999999993</v>
      </c>
      <c r="C51" s="271">
        <v>9.6999999999999993</v>
      </c>
      <c r="D51" s="276">
        <v>9.6999999999999993</v>
      </c>
      <c r="E51" s="108">
        <v>11.186</v>
      </c>
      <c r="F51" s="108">
        <v>7.109</v>
      </c>
      <c r="G51" s="108">
        <v>13.164</v>
      </c>
      <c r="H51" s="108">
        <v>8.077</v>
      </c>
      <c r="I51" s="108">
        <v>8.1189999999999998</v>
      </c>
      <c r="J51" s="108">
        <v>6.3739999999999997</v>
      </c>
      <c r="K51" s="108">
        <v>6.984</v>
      </c>
      <c r="L51" s="108">
        <v>5.3230000000000004</v>
      </c>
      <c r="M51" s="108">
        <v>5.7130000000000001</v>
      </c>
      <c r="N51" s="108">
        <v>12.141999999999999</v>
      </c>
      <c r="O51" s="108">
        <v>9.1590000000000007</v>
      </c>
      <c r="P51" s="108">
        <v>6.923</v>
      </c>
      <c r="Q51" s="108">
        <v>17.329999999999998</v>
      </c>
      <c r="R51" s="108">
        <v>5.3529999999999998</v>
      </c>
      <c r="S51" s="108">
        <v>8.2620000000000005</v>
      </c>
      <c r="T51" s="108">
        <v>4.1349999999999998</v>
      </c>
      <c r="U51" s="108">
        <v>5.94</v>
      </c>
      <c r="V51" s="108">
        <v>8.4060000000000006</v>
      </c>
      <c r="W51" s="108">
        <v>4.859</v>
      </c>
      <c r="X51" s="108">
        <v>7.7039999999999997</v>
      </c>
      <c r="Y51" s="108">
        <v>12.574</v>
      </c>
      <c r="Z51" s="108">
        <v>8.2929999999999993</v>
      </c>
      <c r="AA51" s="108">
        <v>11.768000000000001</v>
      </c>
      <c r="AB51" s="108">
        <v>5.1790000000000003</v>
      </c>
      <c r="AC51" s="108">
        <v>3.2610000000000001</v>
      </c>
      <c r="AD51" s="108">
        <v>5.6749999999999998</v>
      </c>
      <c r="AE51" s="109">
        <v>5.0359999999999996</v>
      </c>
      <c r="AF51" s="108">
        <v>4.3049999999999997</v>
      </c>
      <c r="AG51" s="108">
        <v>6.4550000000000001</v>
      </c>
      <c r="AH51" s="108">
        <v>5.3719999999999999</v>
      </c>
      <c r="AI51" s="130"/>
      <c r="AJ51" s="130"/>
      <c r="AK51" s="130"/>
      <c r="AL51" s="130"/>
      <c r="AM51" s="130"/>
      <c r="AN51" s="130"/>
      <c r="AO51" s="130"/>
      <c r="AP51" s="130"/>
      <c r="AQ51" s="130"/>
      <c r="AR51" s="130"/>
      <c r="AS51" s="130"/>
      <c r="AT51" s="130"/>
      <c r="AU51" s="130"/>
      <c r="AV51" s="130"/>
      <c r="AW51" s="130"/>
      <c r="AX51" s="130"/>
      <c r="AY51" s="130"/>
    </row>
    <row r="52" spans="1:1005" ht="15" x14ac:dyDescent="0.25">
      <c r="A52" s="294">
        <v>46113</v>
      </c>
      <c r="B52" s="281">
        <v>23.48</v>
      </c>
      <c r="C52" s="271">
        <v>23.48</v>
      </c>
      <c r="D52" s="276">
        <v>23.48</v>
      </c>
      <c r="E52" s="108">
        <v>18.018000000000001</v>
      </c>
      <c r="F52" s="108">
        <v>18.478000000000002</v>
      </c>
      <c r="G52" s="108">
        <v>25.827000000000002</v>
      </c>
      <c r="H52" s="108">
        <v>15.286</v>
      </c>
      <c r="I52" s="108">
        <v>16.091000000000001</v>
      </c>
      <c r="J52" s="108">
        <v>26.815999999999999</v>
      </c>
      <c r="K52" s="108">
        <v>29.257999999999999</v>
      </c>
      <c r="L52" s="108">
        <v>16.411999999999999</v>
      </c>
      <c r="M52" s="108">
        <v>16.027000000000001</v>
      </c>
      <c r="N52" s="108">
        <v>37.970999999999997</v>
      </c>
      <c r="O52" s="108">
        <v>30.727</v>
      </c>
      <c r="P52" s="108">
        <v>26.675000000000001</v>
      </c>
      <c r="Q52" s="108">
        <v>26.187999999999999</v>
      </c>
      <c r="R52" s="108">
        <v>14.192</v>
      </c>
      <c r="S52" s="108">
        <v>17.131</v>
      </c>
      <c r="T52" s="108">
        <v>14.297000000000001</v>
      </c>
      <c r="U52" s="108">
        <v>14.927</v>
      </c>
      <c r="V52" s="108">
        <v>34.026000000000003</v>
      </c>
      <c r="W52" s="108">
        <v>9.5860000000000003</v>
      </c>
      <c r="X52" s="108">
        <v>21.324999999999999</v>
      </c>
      <c r="Y52" s="108">
        <v>18.562999999999999</v>
      </c>
      <c r="Z52" s="108">
        <v>18.201000000000001</v>
      </c>
      <c r="AA52" s="108">
        <v>26.443000000000001</v>
      </c>
      <c r="AB52" s="108">
        <v>13.334</v>
      </c>
      <c r="AC52" s="108">
        <v>18.010000000000002</v>
      </c>
      <c r="AD52" s="108">
        <v>13.239000000000001</v>
      </c>
      <c r="AE52" s="109">
        <v>17.506</v>
      </c>
      <c r="AF52" s="108">
        <v>9.4649999999999999</v>
      </c>
      <c r="AG52" s="108">
        <v>10.976000000000001</v>
      </c>
      <c r="AH52" s="108">
        <v>12.278</v>
      </c>
      <c r="AI52" s="130"/>
      <c r="AJ52" s="130"/>
      <c r="AK52" s="130"/>
      <c r="AL52" s="130"/>
      <c r="AM52" s="130"/>
      <c r="AN52" s="130"/>
      <c r="AO52" s="130"/>
      <c r="AP52" s="130"/>
      <c r="AQ52" s="130"/>
      <c r="AR52" s="130"/>
      <c r="AS52" s="130"/>
      <c r="AT52" s="130"/>
      <c r="AU52" s="130"/>
      <c r="AV52" s="130"/>
      <c r="AW52" s="130"/>
      <c r="AX52" s="130"/>
      <c r="AY52" s="130"/>
    </row>
    <row r="53" spans="1:1005" ht="15" x14ac:dyDescent="0.25">
      <c r="A53" s="294">
        <v>46143</v>
      </c>
      <c r="B53" s="281">
        <v>67.98</v>
      </c>
      <c r="C53" s="271">
        <v>67.98</v>
      </c>
      <c r="D53" s="276">
        <v>67.98</v>
      </c>
      <c r="E53" s="108">
        <v>56.645000000000003</v>
      </c>
      <c r="F53" s="108">
        <v>68.870999999999995</v>
      </c>
      <c r="G53" s="108">
        <v>94.795000000000002</v>
      </c>
      <c r="H53" s="108">
        <v>66.275999999999996</v>
      </c>
      <c r="I53" s="108">
        <v>66.301000000000002</v>
      </c>
      <c r="J53" s="108">
        <v>66.67</v>
      </c>
      <c r="K53" s="108">
        <v>111.503</v>
      </c>
      <c r="L53" s="108">
        <v>29.082000000000001</v>
      </c>
      <c r="M53" s="108">
        <v>60.533000000000001</v>
      </c>
      <c r="N53" s="108">
        <v>87.328999999999994</v>
      </c>
      <c r="O53" s="108">
        <v>115.81699999999999</v>
      </c>
      <c r="P53" s="108">
        <v>68.686999999999998</v>
      </c>
      <c r="Q53" s="108">
        <v>79.358999999999995</v>
      </c>
      <c r="R53" s="108">
        <v>78.433999999999997</v>
      </c>
      <c r="S53" s="108">
        <v>96.936000000000007</v>
      </c>
      <c r="T53" s="108">
        <v>49.927</v>
      </c>
      <c r="U53" s="108">
        <v>53.348999999999997</v>
      </c>
      <c r="V53" s="108">
        <v>66.349999999999994</v>
      </c>
      <c r="W53" s="108">
        <v>43.116999999999997</v>
      </c>
      <c r="X53" s="108">
        <v>64.427999999999997</v>
      </c>
      <c r="Y53" s="108">
        <v>49.896000000000001</v>
      </c>
      <c r="Z53" s="108">
        <v>53.363</v>
      </c>
      <c r="AA53" s="108">
        <v>63.207000000000001</v>
      </c>
      <c r="AB53" s="108">
        <v>37.72</v>
      </c>
      <c r="AC53" s="108">
        <v>59.87</v>
      </c>
      <c r="AD53" s="108">
        <v>64.233000000000004</v>
      </c>
      <c r="AE53" s="109">
        <v>51.540999999999997</v>
      </c>
      <c r="AF53" s="108">
        <v>62.914999999999999</v>
      </c>
      <c r="AG53" s="108">
        <v>53.521000000000001</v>
      </c>
      <c r="AH53" s="108">
        <v>93.387</v>
      </c>
      <c r="AI53" s="130"/>
      <c r="AJ53" s="130"/>
      <c r="AK53" s="130"/>
      <c r="AL53" s="130"/>
      <c r="AM53" s="130"/>
      <c r="AN53" s="130"/>
      <c r="AO53" s="130"/>
      <c r="AP53" s="130"/>
      <c r="AQ53" s="130"/>
      <c r="AR53" s="130"/>
      <c r="AS53" s="130"/>
      <c r="AT53" s="130"/>
      <c r="AU53" s="130"/>
      <c r="AV53" s="130"/>
      <c r="AW53" s="130"/>
      <c r="AX53" s="130"/>
      <c r="AY53" s="130"/>
    </row>
    <row r="54" spans="1:1005" ht="15" x14ac:dyDescent="0.25">
      <c r="A54" s="294">
        <v>46174</v>
      </c>
      <c r="B54" s="281">
        <v>61.6</v>
      </c>
      <c r="C54" s="271">
        <v>61.6</v>
      </c>
      <c r="D54" s="276">
        <v>61.6</v>
      </c>
      <c r="E54" s="108">
        <v>126.538</v>
      </c>
      <c r="F54" s="108">
        <v>35.659999999999997</v>
      </c>
      <c r="G54" s="108">
        <v>122.059</v>
      </c>
      <c r="H54" s="108">
        <v>59.423999999999999</v>
      </c>
      <c r="I54" s="108">
        <v>106.462</v>
      </c>
      <c r="J54" s="108">
        <v>31.873000000000001</v>
      </c>
      <c r="K54" s="108">
        <v>68.353999999999999</v>
      </c>
      <c r="L54" s="108">
        <v>12.868</v>
      </c>
      <c r="M54" s="108">
        <v>45.963000000000001</v>
      </c>
      <c r="N54" s="108">
        <v>51.331000000000003</v>
      </c>
      <c r="O54" s="108">
        <v>111.34699999999999</v>
      </c>
      <c r="P54" s="108">
        <v>36.034999999999997</v>
      </c>
      <c r="Q54" s="108">
        <v>61.793999999999997</v>
      </c>
      <c r="R54" s="108">
        <v>102.60299999999999</v>
      </c>
      <c r="S54" s="108">
        <v>51.63</v>
      </c>
      <c r="T54" s="108">
        <v>66.53</v>
      </c>
      <c r="U54" s="108">
        <v>98.313999999999993</v>
      </c>
      <c r="V54" s="108">
        <v>31.683</v>
      </c>
      <c r="W54" s="108">
        <v>34.332000000000001</v>
      </c>
      <c r="X54" s="108">
        <v>78.397000000000006</v>
      </c>
      <c r="Y54" s="108">
        <v>95.819000000000003</v>
      </c>
      <c r="Z54" s="108">
        <v>79.563999999999993</v>
      </c>
      <c r="AA54" s="108">
        <v>80.694000000000003</v>
      </c>
      <c r="AB54" s="108">
        <v>12.670999999999999</v>
      </c>
      <c r="AC54" s="108">
        <v>127.81</v>
      </c>
      <c r="AD54" s="108">
        <v>40.679000000000002</v>
      </c>
      <c r="AE54" s="109">
        <v>46.54</v>
      </c>
      <c r="AF54" s="108">
        <v>105.06399999999999</v>
      </c>
      <c r="AG54" s="108">
        <v>111.375</v>
      </c>
      <c r="AH54" s="108">
        <v>108.89400000000001</v>
      </c>
      <c r="AI54" s="130"/>
      <c r="AJ54" s="130"/>
      <c r="AK54" s="130"/>
      <c r="AL54" s="130"/>
      <c r="AM54" s="130"/>
      <c r="AN54" s="130"/>
      <c r="AO54" s="130"/>
      <c r="AP54" s="130"/>
      <c r="AQ54" s="130"/>
      <c r="AR54" s="130"/>
      <c r="AS54" s="130"/>
      <c r="AT54" s="130"/>
      <c r="AU54" s="130"/>
      <c r="AV54" s="130"/>
      <c r="AW54" s="130"/>
      <c r="AX54" s="130"/>
      <c r="AY54" s="130"/>
    </row>
    <row r="55" spans="1:1005" ht="15" x14ac:dyDescent="0.25">
      <c r="A55" s="294">
        <v>46204</v>
      </c>
      <c r="B55" s="281">
        <v>21.28</v>
      </c>
      <c r="C55" s="271">
        <v>21.28</v>
      </c>
      <c r="D55" s="276">
        <v>21.28</v>
      </c>
      <c r="E55" s="108">
        <v>83.501999999999995</v>
      </c>
      <c r="F55" s="108">
        <v>13.853999999999999</v>
      </c>
      <c r="G55" s="108">
        <v>34.25</v>
      </c>
      <c r="H55" s="108">
        <v>26.428000000000001</v>
      </c>
      <c r="I55" s="108">
        <v>74.274000000000001</v>
      </c>
      <c r="J55" s="108">
        <v>9.6389999999999993</v>
      </c>
      <c r="K55" s="108">
        <v>20.059000000000001</v>
      </c>
      <c r="L55" s="108">
        <v>6.0519999999999996</v>
      </c>
      <c r="M55" s="108">
        <v>12.474</v>
      </c>
      <c r="N55" s="108">
        <v>17.256</v>
      </c>
      <c r="O55" s="108">
        <v>39.046999999999997</v>
      </c>
      <c r="P55" s="108">
        <v>15.743</v>
      </c>
      <c r="Q55" s="108">
        <v>19.472000000000001</v>
      </c>
      <c r="R55" s="108">
        <v>33.276000000000003</v>
      </c>
      <c r="S55" s="108">
        <v>16.645</v>
      </c>
      <c r="T55" s="108">
        <v>15.95</v>
      </c>
      <c r="U55" s="108">
        <v>31.155999999999999</v>
      </c>
      <c r="V55" s="108">
        <v>12.86</v>
      </c>
      <c r="W55" s="108">
        <v>11.824999999999999</v>
      </c>
      <c r="X55" s="108">
        <v>18.29</v>
      </c>
      <c r="Y55" s="108">
        <v>24.462</v>
      </c>
      <c r="Z55" s="108">
        <v>16.64</v>
      </c>
      <c r="AA55" s="108">
        <v>19.510000000000002</v>
      </c>
      <c r="AB55" s="108">
        <v>5.89</v>
      </c>
      <c r="AC55" s="108">
        <v>53.75</v>
      </c>
      <c r="AD55" s="108">
        <v>11.827999999999999</v>
      </c>
      <c r="AE55" s="109">
        <v>21.806999999999999</v>
      </c>
      <c r="AF55" s="108">
        <v>54.82</v>
      </c>
      <c r="AG55" s="108">
        <v>58.386000000000003</v>
      </c>
      <c r="AH55" s="108">
        <v>41.792000000000002</v>
      </c>
      <c r="AI55" s="130"/>
      <c r="AJ55" s="130"/>
      <c r="AK55" s="130"/>
      <c r="AL55" s="130"/>
      <c r="AM55" s="130"/>
      <c r="AN55" s="130"/>
      <c r="AO55" s="130"/>
      <c r="AP55" s="130"/>
      <c r="AQ55" s="130"/>
      <c r="AR55" s="130"/>
      <c r="AS55" s="130"/>
      <c r="AT55" s="130"/>
      <c r="AU55" s="130"/>
      <c r="AV55" s="130"/>
      <c r="AW55" s="130"/>
      <c r="AX55" s="130"/>
      <c r="AY55" s="130"/>
    </row>
    <row r="56" spans="1:1005" ht="15" x14ac:dyDescent="0.25">
      <c r="A56" s="294">
        <v>46235</v>
      </c>
      <c r="B56" s="281">
        <v>15.48</v>
      </c>
      <c r="C56" s="271">
        <v>15.48</v>
      </c>
      <c r="D56" s="276">
        <v>15.48</v>
      </c>
      <c r="E56" s="108">
        <v>23.649000000000001</v>
      </c>
      <c r="F56" s="108">
        <v>8.0470000000000006</v>
      </c>
      <c r="G56" s="108">
        <v>24.751999999999999</v>
      </c>
      <c r="H56" s="108">
        <v>13.034000000000001</v>
      </c>
      <c r="I56" s="108">
        <v>44.487000000000002</v>
      </c>
      <c r="J56" s="108">
        <v>7.4260000000000002</v>
      </c>
      <c r="K56" s="108">
        <v>21.638000000000002</v>
      </c>
      <c r="L56" s="108">
        <v>4.9169999999999998</v>
      </c>
      <c r="M56" s="108">
        <v>9.8119999999999994</v>
      </c>
      <c r="N56" s="108">
        <v>7.7629999999999999</v>
      </c>
      <c r="O56" s="108">
        <v>19.876999999999999</v>
      </c>
      <c r="P56" s="108">
        <v>12.032999999999999</v>
      </c>
      <c r="Q56" s="108">
        <v>28.890999999999998</v>
      </c>
      <c r="R56" s="108">
        <v>14.074</v>
      </c>
      <c r="S56" s="108">
        <v>7.3010000000000002</v>
      </c>
      <c r="T56" s="108">
        <v>12.173999999999999</v>
      </c>
      <c r="U56" s="108">
        <v>11.996</v>
      </c>
      <c r="V56" s="108">
        <v>7.44</v>
      </c>
      <c r="W56" s="108">
        <v>10.414999999999999</v>
      </c>
      <c r="X56" s="108">
        <v>12.278</v>
      </c>
      <c r="Y56" s="108">
        <v>11.541</v>
      </c>
      <c r="Z56" s="108">
        <v>12.702999999999999</v>
      </c>
      <c r="AA56" s="108">
        <v>11.294</v>
      </c>
      <c r="AB56" s="108">
        <v>4.3499999999999996</v>
      </c>
      <c r="AC56" s="108">
        <v>12.522</v>
      </c>
      <c r="AD56" s="108">
        <v>7.226</v>
      </c>
      <c r="AE56" s="109">
        <v>12.875</v>
      </c>
      <c r="AF56" s="108">
        <v>33.003</v>
      </c>
      <c r="AG56" s="108">
        <v>18.905999999999999</v>
      </c>
      <c r="AH56" s="108">
        <v>23.315999999999999</v>
      </c>
      <c r="AI56" s="130"/>
      <c r="AJ56" s="130"/>
      <c r="AK56" s="130"/>
      <c r="AL56" s="130"/>
      <c r="AM56" s="130"/>
      <c r="AN56" s="130"/>
      <c r="AO56" s="130"/>
      <c r="AP56" s="130"/>
      <c r="AQ56" s="130"/>
      <c r="AR56" s="130"/>
      <c r="AS56" s="130"/>
      <c r="AT56" s="130"/>
      <c r="AU56" s="130"/>
      <c r="AV56" s="130"/>
      <c r="AW56" s="130"/>
      <c r="AX56" s="130"/>
      <c r="AY56" s="130"/>
    </row>
    <row r="57" spans="1:1005" ht="15" x14ac:dyDescent="0.25">
      <c r="A57" s="294">
        <v>46266</v>
      </c>
      <c r="B57" s="281">
        <v>15.74</v>
      </c>
      <c r="C57" s="271">
        <v>15.74</v>
      </c>
      <c r="D57" s="276">
        <v>15.74</v>
      </c>
      <c r="E57" s="108">
        <v>13.952</v>
      </c>
      <c r="F57" s="108">
        <v>8.2609999999999992</v>
      </c>
      <c r="G57" s="108">
        <v>24.79</v>
      </c>
      <c r="H57" s="108">
        <v>10.536</v>
      </c>
      <c r="I57" s="108">
        <v>27.699000000000002</v>
      </c>
      <c r="J57" s="108">
        <v>7.0410000000000004</v>
      </c>
      <c r="K57" s="108">
        <v>9.6869999999999994</v>
      </c>
      <c r="L57" s="108">
        <v>9.51</v>
      </c>
      <c r="M57" s="108">
        <v>20.196000000000002</v>
      </c>
      <c r="N57" s="108">
        <v>17.245999999999999</v>
      </c>
      <c r="O57" s="108">
        <v>12.019</v>
      </c>
      <c r="P57" s="108">
        <v>12.698</v>
      </c>
      <c r="Q57" s="108">
        <v>17.707999999999998</v>
      </c>
      <c r="R57" s="108">
        <v>13.215999999999999</v>
      </c>
      <c r="S57" s="108">
        <v>6.8259999999999996</v>
      </c>
      <c r="T57" s="108">
        <v>9.3149999999999995</v>
      </c>
      <c r="U57" s="108">
        <v>8.532</v>
      </c>
      <c r="V57" s="108">
        <v>5.8760000000000003</v>
      </c>
      <c r="W57" s="108">
        <v>28.184000000000001</v>
      </c>
      <c r="X57" s="108">
        <v>14.423999999999999</v>
      </c>
      <c r="Y57" s="108">
        <v>9.0730000000000004</v>
      </c>
      <c r="Z57" s="108">
        <v>10.167</v>
      </c>
      <c r="AA57" s="108">
        <v>6.8040000000000003</v>
      </c>
      <c r="AB57" s="108">
        <v>3.7549999999999999</v>
      </c>
      <c r="AC57" s="108">
        <v>6.9630000000000001</v>
      </c>
      <c r="AD57" s="108">
        <v>5.96</v>
      </c>
      <c r="AE57" s="109">
        <v>7.1440000000000001</v>
      </c>
      <c r="AF57" s="108">
        <v>31.96</v>
      </c>
      <c r="AG57" s="108">
        <v>9.3740000000000006</v>
      </c>
      <c r="AH57" s="108">
        <v>17.539000000000001</v>
      </c>
      <c r="AI57" s="130"/>
      <c r="AJ57" s="130"/>
      <c r="AK57" s="130"/>
      <c r="AL57" s="130"/>
      <c r="AM57" s="130"/>
      <c r="AN57" s="130"/>
      <c r="AO57" s="130"/>
      <c r="AP57" s="130"/>
      <c r="AQ57" s="130"/>
      <c r="AR57" s="130"/>
      <c r="AS57" s="130"/>
      <c r="AT57" s="130"/>
      <c r="AU57" s="130"/>
      <c r="AV57" s="130"/>
      <c r="AW57" s="130"/>
      <c r="AX57" s="130"/>
      <c r="AY57" s="130"/>
    </row>
    <row r="58" spans="1:1005" ht="15" x14ac:dyDescent="0.25">
      <c r="A58" s="294">
        <v>46296</v>
      </c>
      <c r="B58" s="281">
        <v>9.98</v>
      </c>
      <c r="C58" s="271">
        <v>16.89</v>
      </c>
      <c r="D58" s="276">
        <v>12.92</v>
      </c>
      <c r="E58" s="108">
        <v>12.41</v>
      </c>
      <c r="F58" s="108">
        <v>12.925000000000001</v>
      </c>
      <c r="G58" s="108">
        <v>28.117999999999999</v>
      </c>
      <c r="H58" s="108">
        <v>10.057</v>
      </c>
      <c r="I58" s="108">
        <v>12.522</v>
      </c>
      <c r="J58" s="108">
        <v>7.5759999999999996</v>
      </c>
      <c r="K58" s="108">
        <v>7.14</v>
      </c>
      <c r="L58" s="108">
        <v>10.462</v>
      </c>
      <c r="M58" s="108">
        <v>9.9350000000000005</v>
      </c>
      <c r="N58" s="108">
        <v>21.036000000000001</v>
      </c>
      <c r="O58" s="108">
        <v>21.001000000000001</v>
      </c>
      <c r="P58" s="108">
        <v>34.984999999999999</v>
      </c>
      <c r="Q58" s="108">
        <v>16.469000000000001</v>
      </c>
      <c r="R58" s="108">
        <v>10.074999999999999</v>
      </c>
      <c r="S58" s="108">
        <v>7.5170000000000003</v>
      </c>
      <c r="T58" s="108">
        <v>12.169</v>
      </c>
      <c r="U58" s="108">
        <v>11.069000000000001</v>
      </c>
      <c r="V58" s="108">
        <v>5.1440000000000001</v>
      </c>
      <c r="W58" s="108">
        <v>17.545000000000002</v>
      </c>
      <c r="X58" s="108">
        <v>24.355</v>
      </c>
      <c r="Y58" s="108">
        <v>9.5679999999999996</v>
      </c>
      <c r="Z58" s="108">
        <v>9.5399999999999991</v>
      </c>
      <c r="AA58" s="108">
        <v>7.9189999999999996</v>
      </c>
      <c r="AB58" s="108">
        <v>4.6349999999999998</v>
      </c>
      <c r="AC58" s="108">
        <v>6.0010000000000003</v>
      </c>
      <c r="AD58" s="108">
        <v>5.31</v>
      </c>
      <c r="AE58" s="109">
        <v>16.948</v>
      </c>
      <c r="AF58" s="108">
        <v>16.867999999999999</v>
      </c>
      <c r="AG58" s="108">
        <v>13.539</v>
      </c>
      <c r="AH58" s="108">
        <v>14.202999999999999</v>
      </c>
      <c r="AI58" s="130"/>
      <c r="AJ58" s="130"/>
      <c r="AK58" s="130"/>
      <c r="AL58" s="130"/>
      <c r="AM58" s="130"/>
      <c r="AN58" s="130"/>
      <c r="AO58" s="130"/>
      <c r="AP58" s="130"/>
      <c r="AQ58" s="130"/>
      <c r="AR58" s="130"/>
      <c r="AS58" s="130"/>
      <c r="AT58" s="130"/>
      <c r="AU58" s="130"/>
      <c r="AV58" s="130"/>
      <c r="AW58" s="130"/>
      <c r="AX58" s="130"/>
      <c r="AY58" s="130"/>
    </row>
    <row r="59" spans="1:1005" ht="15" x14ac:dyDescent="0.25">
      <c r="A59" s="294">
        <v>46327</v>
      </c>
      <c r="B59" s="281">
        <v>8.11</v>
      </c>
      <c r="C59" s="271">
        <v>9.39</v>
      </c>
      <c r="D59" s="276">
        <v>8.8699999999999992</v>
      </c>
      <c r="E59" s="108">
        <v>8.8309999999999995</v>
      </c>
      <c r="F59" s="108">
        <v>8.202</v>
      </c>
      <c r="G59" s="108">
        <v>12.291</v>
      </c>
      <c r="H59" s="108">
        <v>8.6820000000000004</v>
      </c>
      <c r="I59" s="108">
        <v>7.3719999999999999</v>
      </c>
      <c r="J59" s="108">
        <v>5.8209999999999997</v>
      </c>
      <c r="K59" s="108">
        <v>6.0839999999999996</v>
      </c>
      <c r="L59" s="108">
        <v>6.31</v>
      </c>
      <c r="M59" s="108">
        <v>6.0590000000000002</v>
      </c>
      <c r="N59" s="108">
        <v>11.545999999999999</v>
      </c>
      <c r="O59" s="108">
        <v>13.855</v>
      </c>
      <c r="P59" s="108">
        <v>14.436999999999999</v>
      </c>
      <c r="Q59" s="108">
        <v>8.5530000000000008</v>
      </c>
      <c r="R59" s="108">
        <v>8.6519999999999992</v>
      </c>
      <c r="S59" s="108">
        <v>7.07</v>
      </c>
      <c r="T59" s="108">
        <v>8.984</v>
      </c>
      <c r="U59" s="108">
        <v>8.2690000000000001</v>
      </c>
      <c r="V59" s="108">
        <v>4.4969999999999999</v>
      </c>
      <c r="W59" s="108">
        <v>9.0690000000000008</v>
      </c>
      <c r="X59" s="108">
        <v>11.178000000000001</v>
      </c>
      <c r="Y59" s="108">
        <v>7.2149999999999999</v>
      </c>
      <c r="Z59" s="108">
        <v>6.1509999999999998</v>
      </c>
      <c r="AA59" s="108">
        <v>6.1340000000000003</v>
      </c>
      <c r="AB59" s="108">
        <v>4.3159999999999998</v>
      </c>
      <c r="AC59" s="108">
        <v>5.31</v>
      </c>
      <c r="AD59" s="108">
        <v>5.4089999999999998</v>
      </c>
      <c r="AE59" s="109">
        <v>10.353</v>
      </c>
      <c r="AF59" s="108">
        <v>9.5190000000000001</v>
      </c>
      <c r="AG59" s="108">
        <v>7.3719999999999999</v>
      </c>
      <c r="AH59" s="108">
        <v>8.5809999999999995</v>
      </c>
      <c r="AI59" s="130"/>
      <c r="AJ59" s="130"/>
      <c r="AK59" s="130"/>
      <c r="AL59" s="130"/>
      <c r="AM59" s="130"/>
      <c r="AN59" s="130"/>
      <c r="AO59" s="130"/>
      <c r="AP59" s="130"/>
      <c r="AQ59" s="130"/>
      <c r="AR59" s="130"/>
      <c r="AS59" s="130"/>
      <c r="AT59" s="130"/>
      <c r="AU59" s="130"/>
      <c r="AV59" s="130"/>
      <c r="AW59" s="130"/>
      <c r="AX59" s="130"/>
      <c r="AY59" s="130"/>
    </row>
    <row r="60" spans="1:1005" ht="15" x14ac:dyDescent="0.25">
      <c r="A60" s="294">
        <v>46357</v>
      </c>
      <c r="B60" s="281">
        <v>6.72</v>
      </c>
      <c r="C60" s="271">
        <v>6.72</v>
      </c>
      <c r="D60" s="276">
        <v>6.72</v>
      </c>
      <c r="E60" s="108">
        <v>7.2229999999999999</v>
      </c>
      <c r="F60" s="108">
        <v>6.1689999999999996</v>
      </c>
      <c r="G60" s="108">
        <v>7.72</v>
      </c>
      <c r="H60" s="108">
        <v>7.52</v>
      </c>
      <c r="I60" s="108">
        <v>6.0670000000000002</v>
      </c>
      <c r="J60" s="108">
        <v>4.9009999999999998</v>
      </c>
      <c r="K60" s="108">
        <v>5.2279999999999998</v>
      </c>
      <c r="L60" s="108">
        <v>4.91</v>
      </c>
      <c r="M60" s="108">
        <v>5.1680000000000001</v>
      </c>
      <c r="N60" s="108">
        <v>7.3940000000000001</v>
      </c>
      <c r="O60" s="108">
        <v>8.3810000000000002</v>
      </c>
      <c r="P60" s="108">
        <v>8.2710000000000008</v>
      </c>
      <c r="Q60" s="108">
        <v>6.5830000000000002</v>
      </c>
      <c r="R60" s="108">
        <v>6.8259999999999996</v>
      </c>
      <c r="S60" s="108">
        <v>5.2939999999999996</v>
      </c>
      <c r="T60" s="108">
        <v>5.8739999999999997</v>
      </c>
      <c r="U60" s="108">
        <v>6.266</v>
      </c>
      <c r="V60" s="108">
        <v>4.3730000000000002</v>
      </c>
      <c r="W60" s="108">
        <v>6.1429999999999998</v>
      </c>
      <c r="X60" s="108">
        <v>7.3920000000000003</v>
      </c>
      <c r="Y60" s="108">
        <v>5.782</v>
      </c>
      <c r="Z60" s="108">
        <v>5.0999999999999996</v>
      </c>
      <c r="AA60" s="108">
        <v>5.835</v>
      </c>
      <c r="AB60" s="108">
        <v>3.4769999999999999</v>
      </c>
      <c r="AC60" s="108">
        <v>5.0419999999999998</v>
      </c>
      <c r="AD60" s="108">
        <v>5.0940000000000003</v>
      </c>
      <c r="AE60" s="109">
        <v>6.3</v>
      </c>
      <c r="AF60" s="108">
        <v>6.95</v>
      </c>
      <c r="AG60" s="108">
        <v>6.02</v>
      </c>
      <c r="AH60" s="108">
        <v>6.63</v>
      </c>
      <c r="AI60" s="130"/>
      <c r="AJ60" s="130"/>
      <c r="AK60" s="130"/>
      <c r="AL60" s="130"/>
      <c r="AM60" s="130"/>
      <c r="AN60" s="130"/>
      <c r="AO60" s="130"/>
      <c r="AP60" s="130"/>
      <c r="AQ60" s="130"/>
      <c r="AR60" s="130"/>
      <c r="AS60" s="130"/>
      <c r="AT60" s="130"/>
      <c r="AU60" s="130"/>
      <c r="AV60" s="130"/>
      <c r="AW60" s="130"/>
      <c r="AX60" s="130"/>
      <c r="AY60" s="130"/>
    </row>
    <row r="61" spans="1:1005" ht="15" x14ac:dyDescent="0.25">
      <c r="A61" s="294">
        <v>46388</v>
      </c>
      <c r="B61" s="281">
        <v>5.9</v>
      </c>
      <c r="C61" s="271">
        <v>5.9</v>
      </c>
      <c r="D61" s="276">
        <v>5.9</v>
      </c>
      <c r="E61" s="108">
        <v>5.9359999999999999</v>
      </c>
      <c r="F61" s="108">
        <v>4.9630000000000001</v>
      </c>
      <c r="G61" s="108">
        <v>6.2709999999999999</v>
      </c>
      <c r="H61" s="108">
        <v>5.8449999999999998</v>
      </c>
      <c r="I61" s="108">
        <v>5.5590000000000002</v>
      </c>
      <c r="J61" s="108">
        <v>4.4459999999999997</v>
      </c>
      <c r="K61" s="108">
        <v>4.7530000000000001</v>
      </c>
      <c r="L61" s="108">
        <v>4.0970000000000004</v>
      </c>
      <c r="M61" s="108">
        <v>4.4550000000000001</v>
      </c>
      <c r="N61" s="108">
        <v>6.2869999999999999</v>
      </c>
      <c r="O61" s="108">
        <v>6.6420000000000003</v>
      </c>
      <c r="P61" s="108">
        <v>6.157</v>
      </c>
      <c r="Q61" s="108">
        <v>5.3810000000000002</v>
      </c>
      <c r="R61" s="108">
        <v>5.5</v>
      </c>
      <c r="S61" s="108">
        <v>4.5110000000000001</v>
      </c>
      <c r="T61" s="108">
        <v>4.7750000000000004</v>
      </c>
      <c r="U61" s="108">
        <v>5.6609999999999996</v>
      </c>
      <c r="V61" s="108">
        <v>3.9860000000000002</v>
      </c>
      <c r="W61" s="108">
        <v>5.093</v>
      </c>
      <c r="X61" s="108">
        <v>6.1710000000000003</v>
      </c>
      <c r="Y61" s="108">
        <v>4.859</v>
      </c>
      <c r="Z61" s="108">
        <v>4.6040000000000001</v>
      </c>
      <c r="AA61" s="108">
        <v>4.931</v>
      </c>
      <c r="AB61" s="108">
        <v>3.0840000000000001</v>
      </c>
      <c r="AC61" s="108">
        <v>4.6749999999999998</v>
      </c>
      <c r="AD61" s="108">
        <v>4.843</v>
      </c>
      <c r="AE61" s="109">
        <v>4.7290000000000001</v>
      </c>
      <c r="AF61" s="108">
        <v>5.88</v>
      </c>
      <c r="AG61" s="108">
        <v>5.3479999999999999</v>
      </c>
      <c r="AH61" s="108">
        <v>5.694</v>
      </c>
      <c r="AI61" s="130"/>
      <c r="AJ61" s="130"/>
      <c r="AK61" s="130"/>
      <c r="AL61" s="130"/>
      <c r="AM61" s="130"/>
      <c r="AN61" s="130"/>
      <c r="AO61" s="130"/>
      <c r="AP61" s="130"/>
      <c r="AQ61" s="130"/>
      <c r="AR61" s="130"/>
      <c r="AS61" s="130"/>
      <c r="AT61" s="130"/>
      <c r="AU61" s="130"/>
      <c r="AV61" s="130"/>
      <c r="AW61" s="130"/>
      <c r="AX61" s="130"/>
      <c r="AY61" s="130"/>
    </row>
    <row r="62" spans="1:1005" ht="15" x14ac:dyDescent="0.25">
      <c r="A62" s="294">
        <v>46419</v>
      </c>
      <c r="B62" s="281">
        <v>5.43</v>
      </c>
      <c r="C62" s="271">
        <v>5.43</v>
      </c>
      <c r="D62" s="276">
        <v>5.43</v>
      </c>
      <c r="E62" s="108">
        <v>6.2480000000000002</v>
      </c>
      <c r="F62" s="108">
        <v>4.0309999999999997</v>
      </c>
      <c r="G62" s="108">
        <v>5.0670000000000002</v>
      </c>
      <c r="H62" s="108">
        <v>5.05</v>
      </c>
      <c r="I62" s="108">
        <v>5.0599999999999996</v>
      </c>
      <c r="J62" s="108">
        <v>3.6469999999999998</v>
      </c>
      <c r="K62" s="108">
        <v>4.1020000000000003</v>
      </c>
      <c r="L62" s="108">
        <v>3.952</v>
      </c>
      <c r="M62" s="108">
        <v>3.7770000000000001</v>
      </c>
      <c r="N62" s="108">
        <v>5.2409999999999997</v>
      </c>
      <c r="O62" s="108">
        <v>5.3460000000000001</v>
      </c>
      <c r="P62" s="108">
        <v>5.96</v>
      </c>
      <c r="Q62" s="108">
        <v>4.2300000000000004</v>
      </c>
      <c r="R62" s="108">
        <v>4.8070000000000004</v>
      </c>
      <c r="S62" s="108">
        <v>3.6970000000000001</v>
      </c>
      <c r="T62" s="108">
        <v>3.919</v>
      </c>
      <c r="U62" s="108">
        <v>4.3</v>
      </c>
      <c r="V62" s="108">
        <v>3.4780000000000002</v>
      </c>
      <c r="W62" s="108">
        <v>4.9089999999999998</v>
      </c>
      <c r="X62" s="108">
        <v>7.19</v>
      </c>
      <c r="Y62" s="108">
        <v>5.4219999999999997</v>
      </c>
      <c r="Z62" s="108">
        <v>4.5359999999999996</v>
      </c>
      <c r="AA62" s="108">
        <v>4.4800000000000004</v>
      </c>
      <c r="AB62" s="108">
        <v>2.5569999999999999</v>
      </c>
      <c r="AC62" s="108">
        <v>3.992</v>
      </c>
      <c r="AD62" s="108">
        <v>4.1790000000000003</v>
      </c>
      <c r="AE62" s="109">
        <v>3.746</v>
      </c>
      <c r="AF62" s="108">
        <v>4.8819999999999997</v>
      </c>
      <c r="AG62" s="108">
        <v>4.4779999999999998</v>
      </c>
      <c r="AH62" s="108">
        <v>4.8140000000000001</v>
      </c>
      <c r="AI62" s="130"/>
      <c r="AJ62" s="130"/>
      <c r="AK62" s="130"/>
      <c r="AL62" s="130"/>
      <c r="AM62" s="130"/>
      <c r="AN62" s="130"/>
      <c r="AO62" s="130"/>
      <c r="AP62" s="130"/>
      <c r="AQ62" s="130"/>
      <c r="AR62" s="130"/>
      <c r="AS62" s="130"/>
      <c r="AT62" s="130"/>
      <c r="AU62" s="130"/>
      <c r="AV62" s="130"/>
      <c r="AW62" s="130"/>
      <c r="AX62" s="130"/>
      <c r="AY62" s="130"/>
    </row>
    <row r="63" spans="1:1005" ht="15" x14ac:dyDescent="0.25">
      <c r="A63" s="294">
        <v>46447</v>
      </c>
      <c r="B63" s="281">
        <v>9.6999999999999993</v>
      </c>
      <c r="C63" s="271">
        <v>9.6999999999999993</v>
      </c>
      <c r="D63" s="276">
        <v>9.6999999999999993</v>
      </c>
      <c r="E63" s="108">
        <v>7.1079999999999997</v>
      </c>
      <c r="F63" s="108">
        <v>13.186999999999999</v>
      </c>
      <c r="G63" s="108">
        <v>8.077</v>
      </c>
      <c r="H63" s="108">
        <v>8.1259999999999994</v>
      </c>
      <c r="I63" s="108">
        <v>6.2969999999999997</v>
      </c>
      <c r="J63" s="108">
        <v>7</v>
      </c>
      <c r="K63" s="108">
        <v>5.3280000000000003</v>
      </c>
      <c r="L63" s="108">
        <v>5.7089999999999996</v>
      </c>
      <c r="M63" s="108">
        <v>11.962</v>
      </c>
      <c r="N63" s="108">
        <v>9.1709999999999994</v>
      </c>
      <c r="O63" s="108">
        <v>6.923</v>
      </c>
      <c r="P63" s="108">
        <v>17.329999999999998</v>
      </c>
      <c r="Q63" s="108">
        <v>5.226</v>
      </c>
      <c r="R63" s="108">
        <v>8.2799999999999994</v>
      </c>
      <c r="S63" s="108">
        <v>4.1340000000000003</v>
      </c>
      <c r="T63" s="108">
        <v>5.94</v>
      </c>
      <c r="U63" s="108">
        <v>8.0719999999999992</v>
      </c>
      <c r="V63" s="108">
        <v>4.8570000000000002</v>
      </c>
      <c r="W63" s="108">
        <v>7.7050000000000001</v>
      </c>
      <c r="X63" s="108">
        <v>12.576000000000001</v>
      </c>
      <c r="Y63" s="108">
        <v>8.4250000000000007</v>
      </c>
      <c r="Z63" s="108">
        <v>11.759</v>
      </c>
      <c r="AA63" s="108">
        <v>5.1820000000000004</v>
      </c>
      <c r="AB63" s="108">
        <v>3.2589999999999999</v>
      </c>
      <c r="AC63" s="108">
        <v>5.6550000000000002</v>
      </c>
      <c r="AD63" s="108">
        <v>5.0449999999999999</v>
      </c>
      <c r="AE63" s="109">
        <v>4.3</v>
      </c>
      <c r="AF63" s="108">
        <v>6.4729999999999999</v>
      </c>
      <c r="AG63" s="108">
        <v>5.3609999999999998</v>
      </c>
      <c r="AH63" s="108">
        <v>9.1969999999999992</v>
      </c>
      <c r="AI63" s="130"/>
      <c r="AJ63" s="130"/>
      <c r="AK63" s="130"/>
      <c r="AL63" s="130"/>
      <c r="AM63" s="130"/>
      <c r="AN63" s="130"/>
      <c r="AO63" s="130"/>
      <c r="AP63" s="130"/>
      <c r="AQ63" s="130"/>
      <c r="AR63" s="130"/>
      <c r="AS63" s="130"/>
      <c r="AT63" s="130"/>
      <c r="AU63" s="130"/>
      <c r="AV63" s="130"/>
      <c r="AW63" s="130"/>
      <c r="AX63" s="130"/>
      <c r="AY63" s="130"/>
    </row>
    <row r="64" spans="1:1005" ht="15" x14ac:dyDescent="0.25">
      <c r="A64" s="294">
        <v>46478</v>
      </c>
      <c r="B64" s="281">
        <v>23.48</v>
      </c>
      <c r="C64" s="271">
        <v>23.48</v>
      </c>
      <c r="D64" s="276">
        <v>23.48</v>
      </c>
      <c r="E64" s="108">
        <v>18.478000000000002</v>
      </c>
      <c r="F64" s="108">
        <v>25.827000000000002</v>
      </c>
      <c r="G64" s="108">
        <v>15.286</v>
      </c>
      <c r="H64" s="108">
        <v>16.091000000000001</v>
      </c>
      <c r="I64" s="108">
        <v>26.815999999999999</v>
      </c>
      <c r="J64" s="108">
        <v>29.257999999999999</v>
      </c>
      <c r="K64" s="108">
        <v>16.411999999999999</v>
      </c>
      <c r="L64" s="108">
        <v>16.027000000000001</v>
      </c>
      <c r="M64" s="108">
        <v>37.970999999999997</v>
      </c>
      <c r="N64" s="108">
        <v>30.727</v>
      </c>
      <c r="O64" s="108">
        <v>26.675000000000001</v>
      </c>
      <c r="P64" s="108">
        <v>26.187999999999999</v>
      </c>
      <c r="Q64" s="108">
        <v>14.192</v>
      </c>
      <c r="R64" s="108">
        <v>17.131</v>
      </c>
      <c r="S64" s="108">
        <v>14.297000000000001</v>
      </c>
      <c r="T64" s="108">
        <v>14.927</v>
      </c>
      <c r="U64" s="108">
        <v>34.026000000000003</v>
      </c>
      <c r="V64" s="108">
        <v>9.5860000000000003</v>
      </c>
      <c r="W64" s="108">
        <v>21.324999999999999</v>
      </c>
      <c r="X64" s="108">
        <v>18.562999999999999</v>
      </c>
      <c r="Y64" s="108">
        <v>18.201000000000001</v>
      </c>
      <c r="Z64" s="108">
        <v>26.443000000000001</v>
      </c>
      <c r="AA64" s="108">
        <v>13.334</v>
      </c>
      <c r="AB64" s="108">
        <v>18.010000000000002</v>
      </c>
      <c r="AC64" s="108">
        <v>13.239000000000001</v>
      </c>
      <c r="AD64" s="108">
        <v>17.506</v>
      </c>
      <c r="AE64" s="109">
        <v>9.4649999999999999</v>
      </c>
      <c r="AF64" s="108">
        <v>10.976000000000001</v>
      </c>
      <c r="AG64" s="108">
        <v>12.278</v>
      </c>
      <c r="AH64" s="108">
        <v>12.278</v>
      </c>
      <c r="AI64" s="130"/>
      <c r="AJ64" s="130"/>
      <c r="AK64" s="130"/>
      <c r="AL64" s="130"/>
      <c r="AM64" s="130"/>
      <c r="AN64" s="130"/>
      <c r="AO64" s="130"/>
      <c r="AP64" s="130"/>
      <c r="AQ64" s="130"/>
      <c r="AR64" s="130"/>
      <c r="AS64" s="130"/>
      <c r="AT64" s="130"/>
      <c r="AU64" s="130"/>
      <c r="AV64" s="130"/>
      <c r="AW64" s="130"/>
      <c r="AX64" s="130"/>
      <c r="AY64" s="130"/>
      <c r="ALQ64" t="e">
        <v>#N/A</v>
      </c>
    </row>
    <row r="65" spans="1:1005" ht="15" x14ac:dyDescent="0.25">
      <c r="A65" s="294">
        <v>46508</v>
      </c>
      <c r="B65" s="281">
        <v>67.98</v>
      </c>
      <c r="C65" s="271">
        <v>67.98</v>
      </c>
      <c r="D65" s="276">
        <v>67.98</v>
      </c>
      <c r="E65" s="108">
        <v>68.870999999999995</v>
      </c>
      <c r="F65" s="108">
        <v>94.795000000000002</v>
      </c>
      <c r="G65" s="108">
        <v>66.275999999999996</v>
      </c>
      <c r="H65" s="108">
        <v>66.301000000000002</v>
      </c>
      <c r="I65" s="108">
        <v>66.67</v>
      </c>
      <c r="J65" s="108">
        <v>111.503</v>
      </c>
      <c r="K65" s="108">
        <v>29.082000000000001</v>
      </c>
      <c r="L65" s="108">
        <v>60.533000000000001</v>
      </c>
      <c r="M65" s="108">
        <v>87.328999999999994</v>
      </c>
      <c r="N65" s="108">
        <v>115.81699999999999</v>
      </c>
      <c r="O65" s="108">
        <v>68.686999999999998</v>
      </c>
      <c r="P65" s="108">
        <v>79.358999999999995</v>
      </c>
      <c r="Q65" s="108">
        <v>78.433999999999997</v>
      </c>
      <c r="R65" s="108">
        <v>96.936000000000007</v>
      </c>
      <c r="S65" s="108">
        <v>49.927</v>
      </c>
      <c r="T65" s="108">
        <v>53.348999999999997</v>
      </c>
      <c r="U65" s="108">
        <v>66.349999999999994</v>
      </c>
      <c r="V65" s="108">
        <v>43.116999999999997</v>
      </c>
      <c r="W65" s="108">
        <v>64.427999999999997</v>
      </c>
      <c r="X65" s="108">
        <v>49.896000000000001</v>
      </c>
      <c r="Y65" s="108">
        <v>53.363</v>
      </c>
      <c r="Z65" s="108">
        <v>63.207000000000001</v>
      </c>
      <c r="AA65" s="108">
        <v>37.72</v>
      </c>
      <c r="AB65" s="108">
        <v>59.87</v>
      </c>
      <c r="AC65" s="108">
        <v>64.233000000000004</v>
      </c>
      <c r="AD65" s="108">
        <v>51.540999999999997</v>
      </c>
      <c r="AE65" s="109">
        <v>62.914999999999999</v>
      </c>
      <c r="AF65" s="108">
        <v>53.521000000000001</v>
      </c>
      <c r="AG65" s="108">
        <v>93.387</v>
      </c>
      <c r="AH65" s="108">
        <v>93.387</v>
      </c>
      <c r="AI65" s="130"/>
      <c r="AJ65" s="130"/>
      <c r="AK65" s="130"/>
      <c r="AL65" s="130"/>
      <c r="AM65" s="130"/>
      <c r="AN65" s="130"/>
      <c r="AO65" s="130"/>
      <c r="AP65" s="130"/>
      <c r="AQ65" s="130"/>
      <c r="AR65" s="130"/>
      <c r="AS65" s="130"/>
      <c r="AT65" s="130"/>
      <c r="AU65" s="130"/>
      <c r="AV65" s="130"/>
      <c r="AW65" s="130"/>
      <c r="AX65" s="130"/>
      <c r="AY65" s="130"/>
      <c r="ALQ65" t="e">
        <v>#N/A</v>
      </c>
    </row>
    <row r="66" spans="1:1005" ht="15" x14ac:dyDescent="0.25">
      <c r="A66" s="294">
        <v>46539</v>
      </c>
      <c r="B66" s="281">
        <v>61.6</v>
      </c>
      <c r="C66" s="271">
        <v>61.6</v>
      </c>
      <c r="D66" s="276">
        <v>61.6</v>
      </c>
      <c r="E66" s="108">
        <v>35.659999999999997</v>
      </c>
      <c r="F66" s="108">
        <v>122.059</v>
      </c>
      <c r="G66" s="108">
        <v>59.423999999999999</v>
      </c>
      <c r="H66" s="108">
        <v>106.462</v>
      </c>
      <c r="I66" s="108">
        <v>31.873000000000001</v>
      </c>
      <c r="J66" s="108">
        <v>68.353999999999999</v>
      </c>
      <c r="K66" s="108">
        <v>12.868</v>
      </c>
      <c r="L66" s="108">
        <v>45.963000000000001</v>
      </c>
      <c r="M66" s="108">
        <v>51.331000000000003</v>
      </c>
      <c r="N66" s="108">
        <v>111.34699999999999</v>
      </c>
      <c r="O66" s="108">
        <v>36.034999999999997</v>
      </c>
      <c r="P66" s="108">
        <v>61.793999999999997</v>
      </c>
      <c r="Q66" s="108">
        <v>102.60299999999999</v>
      </c>
      <c r="R66" s="108">
        <v>51.63</v>
      </c>
      <c r="S66" s="108">
        <v>66.53</v>
      </c>
      <c r="T66" s="108">
        <v>98.313999999999993</v>
      </c>
      <c r="U66" s="108">
        <v>31.683</v>
      </c>
      <c r="V66" s="108">
        <v>34.332000000000001</v>
      </c>
      <c r="W66" s="108">
        <v>78.397000000000006</v>
      </c>
      <c r="X66" s="108">
        <v>95.819000000000003</v>
      </c>
      <c r="Y66" s="108">
        <v>79.563999999999993</v>
      </c>
      <c r="Z66" s="108">
        <v>80.694000000000003</v>
      </c>
      <c r="AA66" s="108">
        <v>12.670999999999999</v>
      </c>
      <c r="AB66" s="108">
        <v>127.81</v>
      </c>
      <c r="AC66" s="108">
        <v>40.679000000000002</v>
      </c>
      <c r="AD66" s="108">
        <v>46.54</v>
      </c>
      <c r="AE66" s="109">
        <v>105.06399999999999</v>
      </c>
      <c r="AF66" s="108">
        <v>111.375</v>
      </c>
      <c r="AG66" s="108">
        <v>108.89400000000001</v>
      </c>
      <c r="AH66" s="108">
        <v>108.89400000000001</v>
      </c>
      <c r="AI66" s="130"/>
      <c r="AJ66" s="130"/>
      <c r="AK66" s="130"/>
      <c r="AL66" s="130"/>
      <c r="AM66" s="130"/>
      <c r="AN66" s="130"/>
      <c r="AO66" s="130"/>
      <c r="AP66" s="130"/>
      <c r="AQ66" s="130"/>
      <c r="AR66" s="130"/>
      <c r="AS66" s="130"/>
      <c r="AT66" s="130"/>
      <c r="AU66" s="130"/>
      <c r="AV66" s="130"/>
      <c r="AW66" s="130"/>
      <c r="AX66" s="130"/>
      <c r="AY66" s="130"/>
      <c r="ALQ66" t="e">
        <v>#N/A</v>
      </c>
    </row>
    <row r="67" spans="1:1005" ht="15" x14ac:dyDescent="0.25">
      <c r="A67" s="294">
        <v>46569</v>
      </c>
      <c r="B67" s="281">
        <v>21.28</v>
      </c>
      <c r="C67" s="271">
        <v>21.28</v>
      </c>
      <c r="D67" s="276">
        <v>21.28</v>
      </c>
      <c r="E67" s="108">
        <v>13.853999999999999</v>
      </c>
      <c r="F67" s="108">
        <v>34.25</v>
      </c>
      <c r="G67" s="108">
        <v>26.428000000000001</v>
      </c>
      <c r="H67" s="108">
        <v>74.274000000000001</v>
      </c>
      <c r="I67" s="108">
        <v>9.6389999999999993</v>
      </c>
      <c r="J67" s="108">
        <v>20.059000000000001</v>
      </c>
      <c r="K67" s="108">
        <v>6.0519999999999996</v>
      </c>
      <c r="L67" s="108">
        <v>12.474</v>
      </c>
      <c r="M67" s="108">
        <v>17.256</v>
      </c>
      <c r="N67" s="108">
        <v>39.046999999999997</v>
      </c>
      <c r="O67" s="108">
        <v>15.743</v>
      </c>
      <c r="P67" s="108">
        <v>19.472000000000001</v>
      </c>
      <c r="Q67" s="108">
        <v>33.276000000000003</v>
      </c>
      <c r="R67" s="108">
        <v>16.645</v>
      </c>
      <c r="S67" s="108">
        <v>15.95</v>
      </c>
      <c r="T67" s="108">
        <v>31.155999999999999</v>
      </c>
      <c r="U67" s="108">
        <v>12.86</v>
      </c>
      <c r="V67" s="108">
        <v>11.824999999999999</v>
      </c>
      <c r="W67" s="108">
        <v>18.29</v>
      </c>
      <c r="X67" s="108">
        <v>24.462</v>
      </c>
      <c r="Y67" s="108">
        <v>16.64</v>
      </c>
      <c r="Z67" s="108">
        <v>19.510000000000002</v>
      </c>
      <c r="AA67" s="108">
        <v>5.89</v>
      </c>
      <c r="AB67" s="108">
        <v>53.75</v>
      </c>
      <c r="AC67" s="108">
        <v>11.827999999999999</v>
      </c>
      <c r="AD67" s="108">
        <v>21.806999999999999</v>
      </c>
      <c r="AE67" s="109">
        <v>54.82</v>
      </c>
      <c r="AF67" s="108">
        <v>58.386000000000003</v>
      </c>
      <c r="AG67" s="108">
        <v>41.792000000000002</v>
      </c>
      <c r="AH67" s="108">
        <v>41.792000000000002</v>
      </c>
      <c r="AI67" s="130"/>
      <c r="AJ67" s="130"/>
      <c r="AK67" s="130"/>
      <c r="AL67" s="130"/>
      <c r="AM67" s="130"/>
      <c r="AN67" s="130"/>
      <c r="AO67" s="130"/>
      <c r="AP67" s="130"/>
      <c r="AQ67" s="130"/>
      <c r="AR67" s="130"/>
      <c r="AS67" s="130"/>
      <c r="AT67" s="130"/>
      <c r="AU67" s="130"/>
      <c r="AV67" s="130"/>
      <c r="AW67" s="130"/>
      <c r="AX67" s="130"/>
      <c r="AY67" s="130"/>
      <c r="ALQ67" t="e">
        <v>#N/A</v>
      </c>
    </row>
    <row r="68" spans="1:1005" ht="15" x14ac:dyDescent="0.25">
      <c r="A68" s="294">
        <v>46600</v>
      </c>
      <c r="B68" s="281">
        <v>15.48</v>
      </c>
      <c r="C68" s="271">
        <v>15.48</v>
      </c>
      <c r="D68" s="276">
        <v>15.48</v>
      </c>
      <c r="E68" s="108">
        <v>8.0470000000000006</v>
      </c>
      <c r="F68" s="108">
        <v>24.751999999999999</v>
      </c>
      <c r="G68" s="108">
        <v>13.034000000000001</v>
      </c>
      <c r="H68" s="108">
        <v>44.487000000000002</v>
      </c>
      <c r="I68" s="108">
        <v>7.4260000000000002</v>
      </c>
      <c r="J68" s="108">
        <v>21.638000000000002</v>
      </c>
      <c r="K68" s="108">
        <v>4.9169999999999998</v>
      </c>
      <c r="L68" s="108">
        <v>9.8119999999999994</v>
      </c>
      <c r="M68" s="108">
        <v>7.7629999999999999</v>
      </c>
      <c r="N68" s="108">
        <v>19.876999999999999</v>
      </c>
      <c r="O68" s="108">
        <v>12.032999999999999</v>
      </c>
      <c r="P68" s="108">
        <v>28.890999999999998</v>
      </c>
      <c r="Q68" s="108">
        <v>14.074</v>
      </c>
      <c r="R68" s="108">
        <v>7.3010000000000002</v>
      </c>
      <c r="S68" s="108">
        <v>12.173999999999999</v>
      </c>
      <c r="T68" s="108">
        <v>11.996</v>
      </c>
      <c r="U68" s="108">
        <v>7.44</v>
      </c>
      <c r="V68" s="108">
        <v>10.414999999999999</v>
      </c>
      <c r="W68" s="108">
        <v>12.278</v>
      </c>
      <c r="X68" s="108">
        <v>11.541</v>
      </c>
      <c r="Y68" s="108">
        <v>12.702999999999999</v>
      </c>
      <c r="Z68" s="108">
        <v>11.294</v>
      </c>
      <c r="AA68" s="108">
        <v>4.3499999999999996</v>
      </c>
      <c r="AB68" s="108">
        <v>12.522</v>
      </c>
      <c r="AC68" s="108">
        <v>7.226</v>
      </c>
      <c r="AD68" s="108">
        <v>12.875</v>
      </c>
      <c r="AE68" s="109">
        <v>33.003</v>
      </c>
      <c r="AF68" s="108">
        <v>18.905999999999999</v>
      </c>
      <c r="AG68" s="108">
        <v>23.315999999999999</v>
      </c>
      <c r="AH68" s="108">
        <v>23.315999999999999</v>
      </c>
      <c r="AI68" s="130"/>
      <c r="AJ68" s="130"/>
      <c r="AK68" s="130"/>
      <c r="AL68" s="130"/>
      <c r="AM68" s="130"/>
      <c r="AN68" s="130"/>
      <c r="AO68" s="130"/>
      <c r="AP68" s="130"/>
      <c r="AQ68" s="130"/>
      <c r="AR68" s="130"/>
      <c r="AS68" s="130"/>
      <c r="AT68" s="130"/>
      <c r="AU68" s="130"/>
      <c r="AV68" s="130"/>
      <c r="AW68" s="130"/>
      <c r="AX68" s="130"/>
      <c r="AY68" s="130"/>
      <c r="ALQ68" t="e">
        <v>#N/A</v>
      </c>
    </row>
    <row r="69" spans="1:1005" ht="15" x14ac:dyDescent="0.25">
      <c r="A69" s="294">
        <v>46631</v>
      </c>
      <c r="B69" s="281">
        <v>15.74</v>
      </c>
      <c r="C69" s="271">
        <v>15.74</v>
      </c>
      <c r="D69" s="276">
        <v>15.74</v>
      </c>
      <c r="E69" s="108">
        <v>8.2609999999999992</v>
      </c>
      <c r="F69" s="108">
        <v>24.79</v>
      </c>
      <c r="G69" s="108">
        <v>10.536</v>
      </c>
      <c r="H69" s="108">
        <v>27.699000000000002</v>
      </c>
      <c r="I69" s="108">
        <v>7.0410000000000004</v>
      </c>
      <c r="J69" s="108">
        <v>9.6869999999999994</v>
      </c>
      <c r="K69" s="108">
        <v>9.51</v>
      </c>
      <c r="L69" s="108">
        <v>20.196000000000002</v>
      </c>
      <c r="M69" s="108">
        <v>17.245999999999999</v>
      </c>
      <c r="N69" s="108">
        <v>12.019</v>
      </c>
      <c r="O69" s="108">
        <v>12.698</v>
      </c>
      <c r="P69" s="108">
        <v>17.707999999999998</v>
      </c>
      <c r="Q69" s="108">
        <v>13.215999999999999</v>
      </c>
      <c r="R69" s="108">
        <v>6.8259999999999996</v>
      </c>
      <c r="S69" s="108">
        <v>9.3149999999999995</v>
      </c>
      <c r="T69" s="108">
        <v>8.532</v>
      </c>
      <c r="U69" s="108">
        <v>5.8760000000000003</v>
      </c>
      <c r="V69" s="108">
        <v>28.184000000000001</v>
      </c>
      <c r="W69" s="108">
        <v>14.423999999999999</v>
      </c>
      <c r="X69" s="108">
        <v>9.0730000000000004</v>
      </c>
      <c r="Y69" s="108">
        <v>10.167</v>
      </c>
      <c r="Z69" s="108">
        <v>6.8040000000000003</v>
      </c>
      <c r="AA69" s="108">
        <v>3.7549999999999999</v>
      </c>
      <c r="AB69" s="108">
        <v>6.9630000000000001</v>
      </c>
      <c r="AC69" s="108">
        <v>5.96</v>
      </c>
      <c r="AD69" s="108">
        <v>7.1440000000000001</v>
      </c>
      <c r="AE69" s="109">
        <v>31.96</v>
      </c>
      <c r="AF69" s="108">
        <v>9.3740000000000006</v>
      </c>
      <c r="AG69" s="108">
        <v>17.539000000000001</v>
      </c>
      <c r="AH69" s="108">
        <v>17.539000000000001</v>
      </c>
      <c r="AI69" s="130"/>
      <c r="AJ69" s="130"/>
      <c r="AK69" s="130"/>
      <c r="AL69" s="130"/>
      <c r="AM69" s="130"/>
      <c r="AN69" s="130"/>
      <c r="AO69" s="130"/>
      <c r="AP69" s="130"/>
      <c r="AQ69" s="130"/>
      <c r="AR69" s="130"/>
      <c r="AS69" s="130"/>
      <c r="AT69" s="130"/>
      <c r="AU69" s="130"/>
      <c r="AV69" s="130"/>
      <c r="AW69" s="130"/>
      <c r="AX69" s="130"/>
      <c r="AY69" s="130"/>
      <c r="ALQ69" t="e">
        <v>#N/A</v>
      </c>
    </row>
    <row r="70" spans="1:1005" ht="15" x14ac:dyDescent="0.25">
      <c r="A70" s="294"/>
      <c r="B70" s="281"/>
      <c r="C70" s="271"/>
      <c r="D70" s="276"/>
      <c r="E70" s="108"/>
      <c r="F70" s="108"/>
      <c r="G70" s="108"/>
      <c r="H70" s="108"/>
      <c r="I70" s="108"/>
      <c r="J70" s="108"/>
      <c r="K70" s="108"/>
      <c r="L70" s="108"/>
      <c r="M70" s="108"/>
      <c r="N70" s="108"/>
      <c r="O70" s="108"/>
      <c r="P70" s="108"/>
      <c r="Q70" s="108"/>
      <c r="R70" s="108"/>
      <c r="S70" s="108"/>
      <c r="T70" s="108"/>
      <c r="U70" s="108"/>
      <c r="V70" s="108"/>
      <c r="W70" s="108"/>
      <c r="X70" s="108"/>
      <c r="Y70" s="108"/>
      <c r="Z70" s="108"/>
      <c r="AA70" s="108"/>
      <c r="AB70" s="108"/>
      <c r="AC70" s="108"/>
      <c r="AD70" s="108"/>
      <c r="AE70" s="109"/>
      <c r="AF70" s="108"/>
      <c r="AG70" s="108"/>
      <c r="AH70" s="108"/>
      <c r="AI70" s="130"/>
      <c r="AJ70" s="130"/>
      <c r="AK70" s="130"/>
      <c r="AL70" s="130"/>
      <c r="AM70" s="130"/>
      <c r="AN70" s="130"/>
      <c r="AO70" s="130"/>
      <c r="AP70" s="130"/>
      <c r="AQ70" s="130"/>
      <c r="AR70" s="130"/>
      <c r="AS70" s="130"/>
      <c r="AT70" s="130"/>
      <c r="AU70" s="130"/>
      <c r="AV70" s="130"/>
      <c r="AW70" s="130"/>
      <c r="AX70" s="130"/>
      <c r="AY70" s="130"/>
      <c r="ALQ70" t="e">
        <v>#N/A</v>
      </c>
    </row>
    <row r="71" spans="1:1005" ht="15" x14ac:dyDescent="0.25">
      <c r="A71" s="294"/>
      <c r="B71" s="281"/>
      <c r="C71" s="271"/>
      <c r="D71" s="276"/>
      <c r="E71" s="108"/>
      <c r="F71" s="108"/>
      <c r="G71" s="108"/>
      <c r="H71" s="108"/>
      <c r="I71" s="108"/>
      <c r="J71" s="108"/>
      <c r="K71" s="108"/>
      <c r="L71" s="108"/>
      <c r="M71" s="108"/>
      <c r="N71" s="108"/>
      <c r="O71" s="108"/>
      <c r="P71" s="108"/>
      <c r="Q71" s="108"/>
      <c r="R71" s="108"/>
      <c r="S71" s="108"/>
      <c r="T71" s="108"/>
      <c r="U71" s="108"/>
      <c r="V71" s="108"/>
      <c r="W71" s="108"/>
      <c r="X71" s="108"/>
      <c r="Y71" s="108"/>
      <c r="Z71" s="108"/>
      <c r="AA71" s="108"/>
      <c r="AB71" s="108"/>
      <c r="AC71" s="108"/>
      <c r="AD71" s="108"/>
      <c r="AE71" s="109"/>
      <c r="AF71" s="108"/>
      <c r="AG71" s="108"/>
      <c r="AH71" s="108"/>
      <c r="AI71" s="130"/>
      <c r="AJ71" s="130"/>
      <c r="AK71" s="130"/>
      <c r="AL71" s="130"/>
      <c r="AM71" s="130"/>
      <c r="AN71" s="130"/>
      <c r="AO71" s="130"/>
      <c r="AP71" s="130"/>
      <c r="AQ71" s="130"/>
      <c r="AR71" s="130"/>
      <c r="AS71" s="130"/>
      <c r="AT71" s="130"/>
      <c r="AU71" s="130"/>
      <c r="AV71" s="130"/>
      <c r="AW71" s="130"/>
      <c r="AX71" s="130"/>
      <c r="AY71" s="130"/>
      <c r="ALQ71" t="e">
        <v>#N/A</v>
      </c>
    </row>
    <row r="72" spans="1:1005" ht="15" x14ac:dyDescent="0.25">
      <c r="A72" s="294"/>
      <c r="B72" s="281"/>
      <c r="C72" s="271"/>
      <c r="D72" s="276"/>
      <c r="AI72" s="130"/>
      <c r="AJ72" s="130"/>
      <c r="AK72" s="130"/>
      <c r="AL72" s="130"/>
      <c r="AM72" s="130"/>
      <c r="AN72" s="130"/>
      <c r="AO72" s="130"/>
      <c r="AP72" s="130"/>
      <c r="AQ72" s="130"/>
      <c r="AR72" s="130"/>
      <c r="AS72" s="130"/>
      <c r="AT72" s="130"/>
      <c r="AU72" s="130"/>
      <c r="AV72" s="130"/>
      <c r="AW72" s="130"/>
      <c r="AX72" s="130"/>
      <c r="AY72" s="130"/>
      <c r="ALQ72" t="e">
        <v>#N/A</v>
      </c>
    </row>
    <row r="73" spans="1:1005" ht="15" x14ac:dyDescent="0.25">
      <c r="A73" s="29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29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29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29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29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29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29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29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294"/>
      <c r="B81" s="289"/>
      <c r="C81" s="261"/>
      <c r="D81" s="27"/>
    </row>
    <row r="82" spans="1:4" ht="12.75" customHeight="1" x14ac:dyDescent="0.25">
      <c r="A82" s="294"/>
      <c r="B82" s="289"/>
      <c r="C82" s="261"/>
      <c r="D82" s="27"/>
    </row>
    <row r="83" spans="1:4" ht="12.75" customHeight="1" x14ac:dyDescent="0.25">
      <c r="A83" s="294"/>
      <c r="B83" s="289"/>
      <c r="C83" s="261"/>
      <c r="D83" s="27"/>
    </row>
    <row r="84" spans="1:4" ht="12.75" customHeight="1" x14ac:dyDescent="0.25">
      <c r="A84" s="294"/>
      <c r="B84" s="289"/>
      <c r="C84" s="261"/>
      <c r="D84" s="27"/>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4"/>
  <sheetViews>
    <sheetView topLeftCell="A4" workbookViewId="0">
      <selection activeCell="D4" sqref="D4"/>
    </sheetView>
  </sheetViews>
  <sheetFormatPr defaultColWidth="18.7109375" defaultRowHeight="12.75" customHeight="1" x14ac:dyDescent="0.25"/>
  <cols>
    <col min="1" max="4" width="9.140625" style="172" customWidth="1"/>
    <col min="5" max="54" width="9.140625" customWidth="1"/>
  </cols>
  <sheetData>
    <row r="1" spans="1:51" s="172" customFormat="1" ht="15" x14ac:dyDescent="0.25">
      <c r="A1" s="250"/>
      <c r="B1" s="333">
        <v>272.69029999999992</v>
      </c>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162"/>
      <c r="AJ1" s="162"/>
      <c r="AK1" s="162"/>
      <c r="AL1" s="162"/>
      <c r="AM1" s="162"/>
    </row>
    <row r="2" spans="1:51" s="172" customFormat="1" ht="15" x14ac:dyDescent="0.25">
      <c r="A2" s="251"/>
      <c r="B2" s="254" t="s">
        <v>45</v>
      </c>
      <c r="C2" s="248" t="s">
        <v>46</v>
      </c>
      <c r="D2" s="248" t="s">
        <v>47</v>
      </c>
      <c r="E2" s="248">
        <v>1991</v>
      </c>
      <c r="F2" s="248">
        <v>1992</v>
      </c>
      <c r="G2" s="248">
        <v>1993</v>
      </c>
      <c r="H2" s="248">
        <v>1994</v>
      </c>
      <c r="I2" s="248">
        <v>1995</v>
      </c>
      <c r="J2" s="248">
        <v>1996</v>
      </c>
      <c r="K2" s="248">
        <v>1997</v>
      </c>
      <c r="L2" s="248">
        <v>1998</v>
      </c>
      <c r="M2" s="248">
        <v>1999</v>
      </c>
      <c r="N2" s="248">
        <v>2000</v>
      </c>
      <c r="O2" s="248">
        <v>2001</v>
      </c>
      <c r="P2" s="248">
        <v>2002</v>
      </c>
      <c r="Q2" s="248">
        <v>2003</v>
      </c>
      <c r="R2" s="248">
        <v>2004</v>
      </c>
      <c r="S2" s="248">
        <v>2005</v>
      </c>
      <c r="T2" s="248">
        <v>2006</v>
      </c>
      <c r="U2" s="248">
        <v>2007</v>
      </c>
      <c r="V2" s="248">
        <v>2008</v>
      </c>
      <c r="W2" s="248">
        <v>2009</v>
      </c>
      <c r="X2" s="248">
        <v>2010</v>
      </c>
      <c r="Y2" s="248">
        <v>2011</v>
      </c>
      <c r="Z2" s="248">
        <v>2012</v>
      </c>
      <c r="AA2" s="248">
        <v>2013</v>
      </c>
      <c r="AB2" s="248">
        <v>2014</v>
      </c>
      <c r="AC2" s="248">
        <v>2015</v>
      </c>
      <c r="AD2" s="248">
        <v>2016</v>
      </c>
      <c r="AE2" s="248">
        <v>2017</v>
      </c>
      <c r="AF2" s="248">
        <v>2018</v>
      </c>
      <c r="AG2" s="248">
        <v>2019</v>
      </c>
      <c r="AH2" s="248">
        <v>2020</v>
      </c>
      <c r="AI2" s="162"/>
      <c r="AJ2" s="162"/>
      <c r="AK2" s="162"/>
      <c r="AL2" s="162"/>
      <c r="AM2" s="162"/>
    </row>
    <row r="3" spans="1:51" s="172" customFormat="1" ht="15" x14ac:dyDescent="0.25">
      <c r="A3" s="252"/>
      <c r="B3" s="255" t="s">
        <v>63</v>
      </c>
      <c r="C3" s="180" t="s">
        <v>64</v>
      </c>
      <c r="D3" s="180" t="s">
        <v>65</v>
      </c>
      <c r="E3" s="180" t="s">
        <v>66</v>
      </c>
      <c r="F3" s="180" t="s">
        <v>67</v>
      </c>
      <c r="G3" s="180" t="s">
        <v>68</v>
      </c>
      <c r="H3" s="180" t="s">
        <v>69</v>
      </c>
      <c r="I3" s="180" t="s">
        <v>70</v>
      </c>
      <c r="J3" s="180" t="s">
        <v>71</v>
      </c>
      <c r="K3" s="180" t="s">
        <v>72</v>
      </c>
      <c r="L3" s="180" t="s">
        <v>73</v>
      </c>
      <c r="M3" s="180" t="s">
        <v>74</v>
      </c>
      <c r="N3" s="180" t="s">
        <v>75</v>
      </c>
      <c r="O3" s="180" t="s">
        <v>76</v>
      </c>
      <c r="P3" s="180" t="s">
        <v>77</v>
      </c>
      <c r="Q3" s="180" t="s">
        <v>78</v>
      </c>
      <c r="R3" s="180" t="s">
        <v>79</v>
      </c>
      <c r="S3" s="180" t="s">
        <v>80</v>
      </c>
      <c r="T3" s="180" t="s">
        <v>81</v>
      </c>
      <c r="U3" s="180" t="s">
        <v>82</v>
      </c>
      <c r="V3" s="180" t="s">
        <v>83</v>
      </c>
      <c r="W3" s="180" t="s">
        <v>84</v>
      </c>
      <c r="X3" s="180" t="s">
        <v>85</v>
      </c>
      <c r="Y3" s="180" t="s">
        <v>86</v>
      </c>
      <c r="Z3" s="180" t="s">
        <v>87</v>
      </c>
      <c r="AA3" s="180" t="s">
        <v>88</v>
      </c>
      <c r="AB3" s="180" t="s">
        <v>89</v>
      </c>
      <c r="AC3" s="180" t="s">
        <v>90</v>
      </c>
      <c r="AD3" s="180" t="s">
        <v>91</v>
      </c>
      <c r="AE3" s="180" t="s">
        <v>92</v>
      </c>
      <c r="AF3" s="180" t="s">
        <v>93</v>
      </c>
      <c r="AG3" s="180" t="s">
        <v>94</v>
      </c>
      <c r="AH3" s="180" t="s">
        <v>95</v>
      </c>
      <c r="AI3" s="162"/>
      <c r="AJ3" s="162"/>
      <c r="AK3" s="162"/>
      <c r="AL3" s="162"/>
      <c r="AM3" s="162"/>
    </row>
    <row r="4" spans="1:51" ht="15" x14ac:dyDescent="0.25">
      <c r="A4" s="253">
        <v>44652</v>
      </c>
      <c r="B4" s="277">
        <v>124.35</v>
      </c>
      <c r="C4" s="278">
        <v>225.61</v>
      </c>
      <c r="D4" s="295">
        <v>165</v>
      </c>
      <c r="E4" s="172">
        <v>133.30600000000001</v>
      </c>
      <c r="F4" s="172">
        <v>214.76900000000001</v>
      </c>
      <c r="G4" s="172">
        <v>136.59399999999999</v>
      </c>
      <c r="H4" s="172">
        <v>222.85599999999999</v>
      </c>
      <c r="I4" s="172">
        <v>124.738</v>
      </c>
      <c r="J4" s="172">
        <v>166.02199999999999</v>
      </c>
      <c r="K4" s="172">
        <v>117.95399999999999</v>
      </c>
      <c r="L4" s="172">
        <v>122.98099999999999</v>
      </c>
      <c r="M4" s="172">
        <v>138.66399999999999</v>
      </c>
      <c r="N4" s="172">
        <v>200.351</v>
      </c>
      <c r="O4" s="172">
        <v>176.56</v>
      </c>
      <c r="P4" s="172">
        <v>178.29300000000001</v>
      </c>
      <c r="Q4" s="172">
        <v>210.779</v>
      </c>
      <c r="R4" s="172">
        <v>209.92099999999999</v>
      </c>
      <c r="S4" s="172">
        <v>168.46700000000001</v>
      </c>
      <c r="T4" s="172">
        <v>220.34200000000001</v>
      </c>
      <c r="U4" s="172">
        <v>135.697</v>
      </c>
      <c r="V4" s="172">
        <v>85.453000000000003</v>
      </c>
      <c r="W4" s="172">
        <v>149.9</v>
      </c>
      <c r="X4" s="172">
        <v>183.62100000000001</v>
      </c>
      <c r="Y4" s="172">
        <v>162.477</v>
      </c>
      <c r="Z4" s="172">
        <v>222.416</v>
      </c>
      <c r="AA4" s="172">
        <v>114.411</v>
      </c>
      <c r="AB4" s="172">
        <v>149.19200000000001</v>
      </c>
      <c r="AC4" s="172">
        <v>131.29499999999999</v>
      </c>
      <c r="AD4" s="172">
        <v>177.69200000000001</v>
      </c>
      <c r="AE4" s="172">
        <v>163.97800000000001</v>
      </c>
      <c r="AF4" s="172">
        <v>166.922</v>
      </c>
      <c r="AG4" s="172">
        <v>166.69300000000001</v>
      </c>
      <c r="AH4" s="172">
        <v>136.37200000000001</v>
      </c>
      <c r="AI4" s="130"/>
      <c r="AJ4" s="130"/>
      <c r="AK4" s="130"/>
      <c r="AL4" s="130"/>
      <c r="AM4" s="130"/>
      <c r="AN4" s="130"/>
      <c r="AO4" s="130"/>
      <c r="AP4" s="130"/>
      <c r="AQ4" s="130"/>
      <c r="AR4" s="130"/>
      <c r="AS4" s="130"/>
      <c r="AT4" s="130"/>
      <c r="AU4" s="130"/>
      <c r="AV4" s="130"/>
      <c r="AW4" s="130"/>
      <c r="AX4" s="130"/>
      <c r="AY4" s="130"/>
    </row>
    <row r="5" spans="1:51" ht="15" x14ac:dyDescent="0.25">
      <c r="A5" s="253">
        <v>44682</v>
      </c>
      <c r="B5" s="279">
        <v>314.24</v>
      </c>
      <c r="C5" s="269">
        <v>570.12</v>
      </c>
      <c r="D5" s="296">
        <v>430</v>
      </c>
      <c r="E5" s="172">
        <v>397.93700000000001</v>
      </c>
      <c r="F5" s="172">
        <v>445.363</v>
      </c>
      <c r="G5" s="172">
        <v>502.096</v>
      </c>
      <c r="H5" s="172">
        <v>410.71199999999999</v>
      </c>
      <c r="I5" s="172">
        <v>593.60400000000004</v>
      </c>
      <c r="J5" s="172">
        <v>426.85399999999998</v>
      </c>
      <c r="K5" s="172">
        <v>505.17399999999998</v>
      </c>
      <c r="L5" s="172">
        <v>403.67700000000002</v>
      </c>
      <c r="M5" s="172">
        <v>466.476</v>
      </c>
      <c r="N5" s="172">
        <v>451.577</v>
      </c>
      <c r="O5" s="172">
        <v>450.334</v>
      </c>
      <c r="P5" s="172">
        <v>271.10199999999998</v>
      </c>
      <c r="Q5" s="172">
        <v>501.80900000000003</v>
      </c>
      <c r="R5" s="172">
        <v>427.69299999999998</v>
      </c>
      <c r="S5" s="172">
        <v>447.68299999999999</v>
      </c>
      <c r="T5" s="172">
        <v>372.23399999999998</v>
      </c>
      <c r="U5" s="172">
        <v>403.971</v>
      </c>
      <c r="V5" s="172">
        <v>367.52800000000002</v>
      </c>
      <c r="W5" s="172">
        <v>442.15800000000002</v>
      </c>
      <c r="X5" s="172">
        <v>406.93799999999999</v>
      </c>
      <c r="Y5" s="172">
        <v>460.161</v>
      </c>
      <c r="Z5" s="172">
        <v>311.49700000000001</v>
      </c>
      <c r="AA5" s="172">
        <v>491.60300000000001</v>
      </c>
      <c r="AB5" s="172">
        <v>354.42899999999997</v>
      </c>
      <c r="AC5" s="172">
        <v>432.30700000000002</v>
      </c>
      <c r="AD5" s="172">
        <v>529.29899999999998</v>
      </c>
      <c r="AE5" s="172">
        <v>416.31099999999998</v>
      </c>
      <c r="AF5" s="172">
        <v>461.78300000000002</v>
      </c>
      <c r="AG5" s="172">
        <v>370.834</v>
      </c>
      <c r="AH5" s="172">
        <v>406.44200000000001</v>
      </c>
      <c r="AI5" s="130"/>
      <c r="AJ5" s="130"/>
      <c r="AK5" s="130"/>
      <c r="AL5" s="130"/>
      <c r="AM5" s="130"/>
      <c r="AN5" s="130"/>
      <c r="AO5" s="130"/>
      <c r="AP5" s="130"/>
      <c r="AQ5" s="130"/>
      <c r="AR5" s="130"/>
      <c r="AS5" s="130"/>
      <c r="AT5" s="130"/>
      <c r="AU5" s="130"/>
      <c r="AV5" s="130"/>
      <c r="AW5" s="130"/>
      <c r="AX5" s="130"/>
      <c r="AY5" s="130"/>
    </row>
    <row r="6" spans="1:51" ht="15" x14ac:dyDescent="0.25">
      <c r="A6" s="253">
        <v>44713</v>
      </c>
      <c r="B6" s="279">
        <v>224.8</v>
      </c>
      <c r="C6" s="269">
        <v>407.85</v>
      </c>
      <c r="D6" s="296">
        <v>290</v>
      </c>
      <c r="E6" s="172">
        <v>303.15300000000002</v>
      </c>
      <c r="F6" s="172">
        <v>146.29400000000001</v>
      </c>
      <c r="G6" s="172">
        <v>395.44600000000003</v>
      </c>
      <c r="H6" s="172">
        <v>158.93100000000001</v>
      </c>
      <c r="I6" s="172">
        <v>703.31600000000003</v>
      </c>
      <c r="J6" s="172">
        <v>269.43599999999998</v>
      </c>
      <c r="K6" s="172">
        <v>438.34399999999999</v>
      </c>
      <c r="L6" s="172">
        <v>302.21800000000002</v>
      </c>
      <c r="M6" s="172">
        <v>455.24299999999999</v>
      </c>
      <c r="N6" s="172">
        <v>181.483</v>
      </c>
      <c r="O6" s="172">
        <v>187.00399999999999</v>
      </c>
      <c r="P6" s="172">
        <v>162.78399999999999</v>
      </c>
      <c r="Q6" s="172">
        <v>302.50799999999998</v>
      </c>
      <c r="R6" s="172">
        <v>171.697</v>
      </c>
      <c r="S6" s="172">
        <v>356.327</v>
      </c>
      <c r="T6" s="172">
        <v>148.66300000000001</v>
      </c>
      <c r="U6" s="172">
        <v>155.065</v>
      </c>
      <c r="V6" s="172">
        <v>372.18599999999998</v>
      </c>
      <c r="W6" s="172">
        <v>280.82900000000001</v>
      </c>
      <c r="X6" s="172">
        <v>514.21600000000001</v>
      </c>
      <c r="Y6" s="172">
        <v>535.077</v>
      </c>
      <c r="Z6" s="172">
        <v>95.379000000000005</v>
      </c>
      <c r="AA6" s="172">
        <v>294.995</v>
      </c>
      <c r="AB6" s="172">
        <v>252.285</v>
      </c>
      <c r="AC6" s="172">
        <v>335.21</v>
      </c>
      <c r="AD6" s="172">
        <v>323.15199999999999</v>
      </c>
      <c r="AE6" s="172">
        <v>285.005</v>
      </c>
      <c r="AF6" s="172">
        <v>177.83600000000001</v>
      </c>
      <c r="AG6" s="172">
        <v>379.16800000000001</v>
      </c>
      <c r="AH6" s="172">
        <v>206.85</v>
      </c>
      <c r="AI6" s="130"/>
      <c r="AJ6" s="130"/>
      <c r="AK6" s="130"/>
      <c r="AL6" s="130"/>
      <c r="AM6" s="130"/>
      <c r="AN6" s="130"/>
      <c r="AO6" s="130"/>
      <c r="AP6" s="130"/>
      <c r="AQ6" s="130"/>
      <c r="AR6" s="130"/>
      <c r="AS6" s="130"/>
      <c r="AT6" s="130"/>
      <c r="AU6" s="130"/>
      <c r="AV6" s="130"/>
      <c r="AW6" s="130"/>
      <c r="AX6" s="130"/>
      <c r="AY6" s="130"/>
    </row>
    <row r="7" spans="1:51" ht="15" x14ac:dyDescent="0.25">
      <c r="A7" s="253">
        <v>44743</v>
      </c>
      <c r="B7" s="279">
        <v>36.61</v>
      </c>
      <c r="C7" s="269">
        <v>66.42</v>
      </c>
      <c r="D7" s="296">
        <v>35</v>
      </c>
      <c r="E7" s="172">
        <v>44.308999999999997</v>
      </c>
      <c r="F7" s="172">
        <v>19.754999999999999</v>
      </c>
      <c r="G7" s="172">
        <v>72.751999999999995</v>
      </c>
      <c r="H7" s="172">
        <v>16.309000000000001</v>
      </c>
      <c r="I7" s="172">
        <v>205.45500000000001</v>
      </c>
      <c r="J7" s="172">
        <v>33.424999999999997</v>
      </c>
      <c r="K7" s="172">
        <v>53.396000000000001</v>
      </c>
      <c r="L7" s="172">
        <v>82.558999999999997</v>
      </c>
      <c r="M7" s="172">
        <v>78.215000000000003</v>
      </c>
      <c r="N7" s="172">
        <v>11.025</v>
      </c>
      <c r="O7" s="172">
        <v>17.640999999999998</v>
      </c>
      <c r="P7" s="172">
        <v>8.7859999999999996</v>
      </c>
      <c r="Q7" s="172">
        <v>30.114000000000001</v>
      </c>
      <c r="R7" s="172">
        <v>21.251000000000001</v>
      </c>
      <c r="S7" s="172">
        <v>53.505000000000003</v>
      </c>
      <c r="T7" s="172">
        <v>9.8949999999999996</v>
      </c>
      <c r="U7" s="172">
        <v>14.282999999999999</v>
      </c>
      <c r="V7" s="172">
        <v>78.602999999999994</v>
      </c>
      <c r="W7" s="172">
        <v>61.607999999999997</v>
      </c>
      <c r="X7" s="172">
        <v>87.805999999999997</v>
      </c>
      <c r="Y7" s="172">
        <v>163.30500000000001</v>
      </c>
      <c r="Z7" s="172">
        <v>5.9359999999999999</v>
      </c>
      <c r="AA7" s="172">
        <v>34.298999999999999</v>
      </c>
      <c r="AB7" s="172">
        <v>23.163</v>
      </c>
      <c r="AC7" s="172">
        <v>49.420999999999999</v>
      </c>
      <c r="AD7" s="172">
        <v>43.048999999999999</v>
      </c>
      <c r="AE7" s="172">
        <v>35.701000000000001</v>
      </c>
      <c r="AF7" s="172">
        <v>13.111000000000001</v>
      </c>
      <c r="AG7" s="172">
        <v>105.739</v>
      </c>
      <c r="AH7" s="172">
        <v>16.478000000000002</v>
      </c>
      <c r="AI7" s="130"/>
      <c r="AJ7" s="130"/>
      <c r="AK7" s="130"/>
      <c r="AL7" s="130"/>
      <c r="AM7" s="130"/>
      <c r="AN7" s="130"/>
      <c r="AO7" s="130"/>
      <c r="AP7" s="130"/>
      <c r="AQ7" s="130"/>
      <c r="AR7" s="130"/>
      <c r="AS7" s="130"/>
      <c r="AT7" s="130"/>
      <c r="AU7" s="130"/>
      <c r="AV7" s="130"/>
      <c r="AW7" s="130"/>
      <c r="AX7" s="130"/>
      <c r="AY7" s="130"/>
    </row>
    <row r="8" spans="1:51" ht="15" x14ac:dyDescent="0.25">
      <c r="A8" s="253">
        <v>44774</v>
      </c>
      <c r="B8" s="279">
        <v>13.05</v>
      </c>
      <c r="C8" s="269">
        <v>21.71</v>
      </c>
      <c r="D8" s="296">
        <v>12</v>
      </c>
      <c r="E8" s="172">
        <v>11.840999999999999</v>
      </c>
      <c r="F8" s="172">
        <v>8.7449999999999992</v>
      </c>
      <c r="G8" s="172">
        <v>16.957000000000001</v>
      </c>
      <c r="H8" s="172">
        <v>7.9409999999999998</v>
      </c>
      <c r="I8" s="172">
        <v>39.375999999999998</v>
      </c>
      <c r="J8" s="172">
        <v>10.677</v>
      </c>
      <c r="K8" s="172">
        <v>24.69</v>
      </c>
      <c r="L8" s="172">
        <v>20.579000000000001</v>
      </c>
      <c r="M8" s="172">
        <v>19.829000000000001</v>
      </c>
      <c r="N8" s="172">
        <v>5.3570000000000002</v>
      </c>
      <c r="O8" s="172">
        <v>8.7989999999999995</v>
      </c>
      <c r="P8" s="172">
        <v>5.0350000000000001</v>
      </c>
      <c r="Q8" s="172">
        <v>9.9350000000000005</v>
      </c>
      <c r="R8" s="172">
        <v>7.7030000000000003</v>
      </c>
      <c r="S8" s="172">
        <v>13.013999999999999</v>
      </c>
      <c r="T8" s="172">
        <v>6.7519999999999998</v>
      </c>
      <c r="U8" s="172">
        <v>6.4</v>
      </c>
      <c r="V8" s="172">
        <v>16.111999999999998</v>
      </c>
      <c r="W8" s="172">
        <v>14.920999999999999</v>
      </c>
      <c r="X8" s="172">
        <v>20.271999999999998</v>
      </c>
      <c r="Y8" s="172">
        <v>31.122</v>
      </c>
      <c r="Z8" s="172">
        <v>5.1269999999999998</v>
      </c>
      <c r="AA8" s="172">
        <v>12.273999999999999</v>
      </c>
      <c r="AB8" s="172">
        <v>21.234000000000002</v>
      </c>
      <c r="AC8" s="172">
        <v>12.958</v>
      </c>
      <c r="AD8" s="172">
        <v>12.159000000000001</v>
      </c>
      <c r="AE8" s="172">
        <v>10.67</v>
      </c>
      <c r="AF8" s="172">
        <v>6.976</v>
      </c>
      <c r="AG8" s="172">
        <v>20.759</v>
      </c>
      <c r="AH8" s="172">
        <v>5.5819999999999999</v>
      </c>
      <c r="AI8" s="130"/>
      <c r="AJ8" s="130"/>
      <c r="AK8" s="130"/>
      <c r="AL8" s="130"/>
      <c r="AM8" s="130"/>
      <c r="AN8" s="130"/>
      <c r="AO8" s="130"/>
      <c r="AP8" s="130"/>
      <c r="AQ8" s="130"/>
      <c r="AR8" s="130"/>
      <c r="AS8" s="130"/>
      <c r="AT8" s="130"/>
      <c r="AU8" s="130"/>
      <c r="AV8" s="130"/>
      <c r="AW8" s="130"/>
      <c r="AX8" s="130"/>
      <c r="AY8" s="130"/>
    </row>
    <row r="9" spans="1:51" ht="15" x14ac:dyDescent="0.25">
      <c r="A9" s="253">
        <v>44805</v>
      </c>
      <c r="B9" s="279">
        <v>9.98</v>
      </c>
      <c r="C9" s="269">
        <v>15.42</v>
      </c>
      <c r="D9" s="296">
        <v>12</v>
      </c>
      <c r="E9" s="172">
        <v>12.491</v>
      </c>
      <c r="F9" s="172">
        <v>8.2669999999999995</v>
      </c>
      <c r="G9" s="172">
        <v>14.247</v>
      </c>
      <c r="H9" s="172">
        <v>8.1750000000000007</v>
      </c>
      <c r="I9" s="172">
        <v>19.140999999999998</v>
      </c>
      <c r="J9" s="172">
        <v>10.528</v>
      </c>
      <c r="K9" s="172">
        <v>68.314999999999998</v>
      </c>
      <c r="L9" s="172">
        <v>9.85</v>
      </c>
      <c r="M9" s="172">
        <v>14.292</v>
      </c>
      <c r="N9" s="172">
        <v>14.262</v>
      </c>
      <c r="O9" s="172">
        <v>8.9390000000000001</v>
      </c>
      <c r="P9" s="172">
        <v>6.8220000000000001</v>
      </c>
      <c r="Q9" s="172">
        <v>13.901999999999999</v>
      </c>
      <c r="R9" s="172">
        <v>15.815</v>
      </c>
      <c r="S9" s="172">
        <v>9.5350000000000001</v>
      </c>
      <c r="T9" s="172">
        <v>19.527999999999999</v>
      </c>
      <c r="U9" s="172">
        <v>13.374000000000001</v>
      </c>
      <c r="V9" s="172">
        <v>13.432</v>
      </c>
      <c r="W9" s="172">
        <v>9.2100000000000009</v>
      </c>
      <c r="X9" s="172">
        <v>11.509</v>
      </c>
      <c r="Y9" s="172">
        <v>22.928000000000001</v>
      </c>
      <c r="Z9" s="172">
        <v>6.0170000000000003</v>
      </c>
      <c r="AA9" s="172">
        <v>24.24</v>
      </c>
      <c r="AB9" s="172">
        <v>28.481000000000002</v>
      </c>
      <c r="AC9" s="172">
        <v>9.6560000000000006</v>
      </c>
      <c r="AD9" s="172">
        <v>8.8919999999999995</v>
      </c>
      <c r="AE9" s="172">
        <v>8.9179999999999993</v>
      </c>
      <c r="AF9" s="172">
        <v>7.1459999999999999</v>
      </c>
      <c r="AG9" s="172">
        <v>12.615</v>
      </c>
      <c r="AH9" s="172">
        <v>7.6989999999999998</v>
      </c>
      <c r="AI9" s="130"/>
      <c r="AJ9" s="130"/>
      <c r="AK9" s="130"/>
      <c r="AL9" s="130"/>
      <c r="AM9" s="130"/>
      <c r="AN9" s="130"/>
      <c r="AO9" s="130"/>
      <c r="AP9" s="130"/>
      <c r="AQ9" s="130"/>
      <c r="AR9" s="130"/>
      <c r="AS9" s="130"/>
      <c r="AT9" s="130"/>
      <c r="AU9" s="130"/>
      <c r="AV9" s="130"/>
      <c r="AW9" s="130"/>
      <c r="AX9" s="130"/>
      <c r="AY9" s="130"/>
    </row>
    <row r="10" spans="1:51" ht="15" x14ac:dyDescent="0.25">
      <c r="A10" s="253">
        <v>44835</v>
      </c>
      <c r="B10" s="279">
        <v>22.08</v>
      </c>
      <c r="C10" s="269">
        <v>32</v>
      </c>
      <c r="D10" s="296">
        <v>24.54</v>
      </c>
      <c r="E10" s="172">
        <v>15.6</v>
      </c>
      <c r="F10" s="172">
        <v>14.166</v>
      </c>
      <c r="G10" s="172">
        <v>34.213999999999999</v>
      </c>
      <c r="H10" s="172">
        <v>19.221</v>
      </c>
      <c r="I10" s="172">
        <v>40.959000000000003</v>
      </c>
      <c r="J10" s="172">
        <v>20.021999999999998</v>
      </c>
      <c r="K10" s="172">
        <v>83.058000000000007</v>
      </c>
      <c r="L10" s="172">
        <v>34.786999999999999</v>
      </c>
      <c r="M10" s="172">
        <v>18.837</v>
      </c>
      <c r="N10" s="172">
        <v>33.204000000000001</v>
      </c>
      <c r="O10" s="172">
        <v>17.361999999999998</v>
      </c>
      <c r="P10" s="172">
        <v>21.541</v>
      </c>
      <c r="Q10" s="172">
        <v>17.332000000000001</v>
      </c>
      <c r="R10" s="172">
        <v>34.579000000000001</v>
      </c>
      <c r="S10" s="172">
        <v>27.385000000000002</v>
      </c>
      <c r="T10" s="172">
        <v>43.219000000000001</v>
      </c>
      <c r="U10" s="172">
        <v>42.75</v>
      </c>
      <c r="V10" s="172">
        <v>17.501000000000001</v>
      </c>
      <c r="W10" s="172">
        <v>27.138000000000002</v>
      </c>
      <c r="X10" s="172">
        <v>22.972999999999999</v>
      </c>
      <c r="Y10" s="172">
        <v>29.663</v>
      </c>
      <c r="Z10" s="172">
        <v>13.259</v>
      </c>
      <c r="AA10" s="172">
        <v>48.970999999999997</v>
      </c>
      <c r="AB10" s="172">
        <v>30.792999999999999</v>
      </c>
      <c r="AC10" s="172">
        <v>15.494</v>
      </c>
      <c r="AD10" s="172">
        <v>18.213000000000001</v>
      </c>
      <c r="AE10" s="172">
        <v>36.697000000000003</v>
      </c>
      <c r="AF10" s="172">
        <v>24.032</v>
      </c>
      <c r="AG10" s="172">
        <v>18.773</v>
      </c>
      <c r="AH10" s="172">
        <v>15.053000000000001</v>
      </c>
      <c r="AI10" s="130"/>
      <c r="AJ10" s="130"/>
      <c r="AK10" s="130"/>
      <c r="AL10" s="130"/>
      <c r="AM10" s="130"/>
      <c r="AN10" s="130"/>
      <c r="AO10" s="130"/>
      <c r="AP10" s="130"/>
      <c r="AQ10" s="130"/>
      <c r="AR10" s="130"/>
      <c r="AS10" s="130"/>
      <c r="AT10" s="130"/>
      <c r="AU10" s="130"/>
      <c r="AV10" s="130"/>
      <c r="AW10" s="130"/>
      <c r="AX10" s="130"/>
      <c r="AY10" s="130"/>
    </row>
    <row r="11" spans="1:51" ht="15" x14ac:dyDescent="0.25">
      <c r="A11" s="253">
        <v>44866</v>
      </c>
      <c r="B11" s="279">
        <v>28.41</v>
      </c>
      <c r="C11" s="269">
        <v>31.12</v>
      </c>
      <c r="D11" s="296">
        <v>28.93</v>
      </c>
      <c r="E11" s="172">
        <v>22.899000000000001</v>
      </c>
      <c r="F11" s="172">
        <v>20.89</v>
      </c>
      <c r="G11" s="172">
        <v>30.164999999999999</v>
      </c>
      <c r="H11" s="172">
        <v>23.887</v>
      </c>
      <c r="I11" s="172">
        <v>37.381999999999998</v>
      </c>
      <c r="J11" s="172">
        <v>42.902000000000001</v>
      </c>
      <c r="K11" s="172">
        <v>41.168999999999997</v>
      </c>
      <c r="L11" s="172">
        <v>31.17</v>
      </c>
      <c r="M11" s="172">
        <v>22.315000000000001</v>
      </c>
      <c r="N11" s="172">
        <v>23.027999999999999</v>
      </c>
      <c r="O11" s="172">
        <v>23.312000000000001</v>
      </c>
      <c r="P11" s="172">
        <v>20.172000000000001</v>
      </c>
      <c r="Q11" s="172">
        <v>23.523</v>
      </c>
      <c r="R11" s="172">
        <v>41.552999999999997</v>
      </c>
      <c r="S11" s="172">
        <v>27.533000000000001</v>
      </c>
      <c r="T11" s="172">
        <v>39.389000000000003</v>
      </c>
      <c r="U11" s="172">
        <v>34.421999999999997</v>
      </c>
      <c r="V11" s="172">
        <v>23.841999999999999</v>
      </c>
      <c r="W11" s="172">
        <v>29.201000000000001</v>
      </c>
      <c r="X11" s="172">
        <v>44.901000000000003</v>
      </c>
      <c r="Y11" s="172">
        <v>31.111000000000001</v>
      </c>
      <c r="Z11" s="172">
        <v>20.149999999999999</v>
      </c>
      <c r="AA11" s="172">
        <v>41.491999999999997</v>
      </c>
      <c r="AB11" s="172">
        <v>28.864000000000001</v>
      </c>
      <c r="AC11" s="172">
        <v>23.084</v>
      </c>
      <c r="AD11" s="172">
        <v>22.187000000000001</v>
      </c>
      <c r="AE11" s="172">
        <v>28.433</v>
      </c>
      <c r="AF11" s="172">
        <v>25.815999999999999</v>
      </c>
      <c r="AG11" s="172">
        <v>25.411000000000001</v>
      </c>
      <c r="AH11" s="172">
        <v>23.344999999999999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253">
        <v>44896</v>
      </c>
      <c r="B12" s="279">
        <v>24.87</v>
      </c>
      <c r="C12" s="269">
        <v>24.46</v>
      </c>
      <c r="D12" s="296">
        <v>24.61</v>
      </c>
      <c r="E12" s="172">
        <v>20.844000000000001</v>
      </c>
      <c r="F12" s="172">
        <v>20.242000000000001</v>
      </c>
      <c r="G12" s="172">
        <v>23.193000000000001</v>
      </c>
      <c r="H12" s="172">
        <v>20.516999999999999</v>
      </c>
      <c r="I12" s="172">
        <v>38.314999999999998</v>
      </c>
      <c r="J12" s="172">
        <v>39.86</v>
      </c>
      <c r="K12" s="172">
        <v>27.643999999999998</v>
      </c>
      <c r="L12" s="172">
        <v>33.497</v>
      </c>
      <c r="M12" s="172">
        <v>22.187000000000001</v>
      </c>
      <c r="N12" s="172">
        <v>20.443999999999999</v>
      </c>
      <c r="O12" s="172">
        <v>20.431999999999999</v>
      </c>
      <c r="P12" s="172">
        <v>20.003</v>
      </c>
      <c r="Q12" s="172">
        <v>25.355</v>
      </c>
      <c r="R12" s="172">
        <v>24.326000000000001</v>
      </c>
      <c r="S12" s="172">
        <v>22.501000000000001</v>
      </c>
      <c r="T12" s="172">
        <v>27.129000000000001</v>
      </c>
      <c r="U12" s="172">
        <v>22.210999999999999</v>
      </c>
      <c r="V12" s="172">
        <v>23.11</v>
      </c>
      <c r="W12" s="172">
        <v>22.553000000000001</v>
      </c>
      <c r="X12" s="172">
        <v>30.96</v>
      </c>
      <c r="Y12" s="172">
        <v>26.146999999999998</v>
      </c>
      <c r="Z12" s="172">
        <v>19.837</v>
      </c>
      <c r="AA12" s="172">
        <v>27.585999999999999</v>
      </c>
      <c r="AB12" s="172">
        <v>26.545000000000002</v>
      </c>
      <c r="AC12" s="172">
        <v>23.233000000000001</v>
      </c>
      <c r="AD12" s="172">
        <v>21.216999999999999</v>
      </c>
      <c r="AE12" s="172">
        <v>27.454999999999998</v>
      </c>
      <c r="AF12" s="172">
        <v>20.603000000000002</v>
      </c>
      <c r="AG12" s="172">
        <v>26.548999999999999</v>
      </c>
      <c r="AH12" s="172">
        <v>25.001999999999999</v>
      </c>
      <c r="AI12" s="130"/>
      <c r="AJ12" s="130"/>
      <c r="AK12" s="130"/>
      <c r="AL12" s="130"/>
      <c r="AM12" s="130"/>
      <c r="AN12" s="130"/>
      <c r="AO12" s="130"/>
      <c r="AP12" s="130"/>
      <c r="AQ12" s="130"/>
      <c r="AR12" s="130"/>
      <c r="AS12" s="130"/>
      <c r="AT12" s="130"/>
      <c r="AU12" s="130"/>
      <c r="AV12" s="130"/>
      <c r="AW12" s="130"/>
      <c r="AX12" s="130"/>
      <c r="AY12" s="130"/>
    </row>
    <row r="13" spans="1:51" ht="15" x14ac:dyDescent="0.25">
      <c r="A13" s="253">
        <v>44927</v>
      </c>
      <c r="B13" s="279">
        <v>24.75</v>
      </c>
      <c r="C13" s="269">
        <v>25.3</v>
      </c>
      <c r="D13" s="296">
        <v>24.77</v>
      </c>
      <c r="E13" s="172">
        <v>19.638999999999999</v>
      </c>
      <c r="F13" s="172">
        <v>19.673999999999999</v>
      </c>
      <c r="G13" s="172">
        <v>21.443000000000001</v>
      </c>
      <c r="H13" s="172">
        <v>21.956</v>
      </c>
      <c r="I13" s="172">
        <v>28.805</v>
      </c>
      <c r="J13" s="172">
        <v>28.957000000000001</v>
      </c>
      <c r="K13" s="172">
        <v>25.675000000000001</v>
      </c>
      <c r="L13" s="172">
        <v>24.26</v>
      </c>
      <c r="M13" s="172">
        <v>25.227</v>
      </c>
      <c r="N13" s="172">
        <v>18.992000000000001</v>
      </c>
      <c r="O13" s="172">
        <v>19</v>
      </c>
      <c r="P13" s="172">
        <v>18.808</v>
      </c>
      <c r="Q13" s="172">
        <v>22.146000000000001</v>
      </c>
      <c r="R13" s="172">
        <v>27.606999999999999</v>
      </c>
      <c r="S13" s="172">
        <v>25.024999999999999</v>
      </c>
      <c r="T13" s="172">
        <v>22.088999999999999</v>
      </c>
      <c r="U13" s="172">
        <v>20.238</v>
      </c>
      <c r="V13" s="172">
        <v>21.849</v>
      </c>
      <c r="W13" s="172">
        <v>20.344000000000001</v>
      </c>
      <c r="X13" s="172">
        <v>27.744</v>
      </c>
      <c r="Y13" s="172">
        <v>26.231999999999999</v>
      </c>
      <c r="Z13" s="172">
        <v>17.957000000000001</v>
      </c>
      <c r="AA13" s="172">
        <v>23.760999999999999</v>
      </c>
      <c r="AB13" s="172">
        <v>23.683</v>
      </c>
      <c r="AC13" s="172">
        <v>21.658000000000001</v>
      </c>
      <c r="AD13" s="172">
        <v>20.407</v>
      </c>
      <c r="AE13" s="172">
        <v>24.056000000000001</v>
      </c>
      <c r="AF13" s="172">
        <v>19.210999999999999</v>
      </c>
      <c r="AG13" s="172">
        <v>22.885999999999999</v>
      </c>
      <c r="AH13" s="172">
        <v>28.667999999999999</v>
      </c>
      <c r="AI13" s="130"/>
      <c r="AJ13" s="130"/>
      <c r="AK13" s="130"/>
      <c r="AL13" s="130"/>
      <c r="AM13" s="130"/>
      <c r="AN13" s="130"/>
      <c r="AO13" s="130"/>
      <c r="AP13" s="130"/>
      <c r="AQ13" s="130"/>
      <c r="AR13" s="130"/>
      <c r="AS13" s="130"/>
      <c r="AT13" s="130"/>
      <c r="AU13" s="130"/>
      <c r="AV13" s="130"/>
      <c r="AW13" s="130"/>
      <c r="AX13" s="130"/>
      <c r="AY13" s="130"/>
    </row>
    <row r="14" spans="1:51" ht="15" x14ac:dyDescent="0.25">
      <c r="A14" s="253">
        <v>44958</v>
      </c>
      <c r="B14" s="279">
        <v>25.12</v>
      </c>
      <c r="C14" s="269">
        <v>25.64</v>
      </c>
      <c r="D14" s="296">
        <v>25.12</v>
      </c>
      <c r="E14" s="172">
        <v>18.591000000000001</v>
      </c>
      <c r="F14" s="172">
        <v>16.884</v>
      </c>
      <c r="G14" s="172">
        <v>18.960999999999999</v>
      </c>
      <c r="H14" s="172">
        <v>30.013000000000002</v>
      </c>
      <c r="I14" s="172">
        <v>32.351999999999997</v>
      </c>
      <c r="J14" s="172">
        <v>22.567</v>
      </c>
      <c r="K14" s="172">
        <v>25.285</v>
      </c>
      <c r="L14" s="172">
        <v>24.521999999999998</v>
      </c>
      <c r="M14" s="172">
        <v>32.646000000000001</v>
      </c>
      <c r="N14" s="172">
        <v>16.943000000000001</v>
      </c>
      <c r="O14" s="172">
        <v>16.486999999999998</v>
      </c>
      <c r="P14" s="172">
        <v>26.969000000000001</v>
      </c>
      <c r="Q14" s="172">
        <v>19.515999999999998</v>
      </c>
      <c r="R14" s="172">
        <v>29.696999999999999</v>
      </c>
      <c r="S14" s="172">
        <v>19.696999999999999</v>
      </c>
      <c r="T14" s="172">
        <v>24.279</v>
      </c>
      <c r="U14" s="172">
        <v>17.591999999999999</v>
      </c>
      <c r="V14" s="172">
        <v>23.579000000000001</v>
      </c>
      <c r="W14" s="172">
        <v>17.478000000000002</v>
      </c>
      <c r="X14" s="172">
        <v>22.811</v>
      </c>
      <c r="Y14" s="172">
        <v>23.018999999999998</v>
      </c>
      <c r="Z14" s="172">
        <v>16.504000000000001</v>
      </c>
      <c r="AA14" s="172">
        <v>23.88</v>
      </c>
      <c r="AB14" s="172">
        <v>43.45</v>
      </c>
      <c r="AC14" s="172">
        <v>23</v>
      </c>
      <c r="AD14" s="172">
        <v>39.450000000000003</v>
      </c>
      <c r="AE14" s="172">
        <v>27.763999999999999</v>
      </c>
      <c r="AF14" s="172">
        <v>18.257999999999999</v>
      </c>
      <c r="AG14" s="172">
        <v>19.747</v>
      </c>
      <c r="AH14" s="172">
        <v>23.129000000000001</v>
      </c>
      <c r="AI14" s="130"/>
      <c r="AJ14" s="130"/>
      <c r="AK14" s="130"/>
      <c r="AL14" s="130"/>
      <c r="AM14" s="130"/>
      <c r="AN14" s="130"/>
      <c r="AO14" s="130"/>
      <c r="AP14" s="130"/>
      <c r="AQ14" s="130"/>
      <c r="AR14" s="130"/>
      <c r="AS14" s="130"/>
      <c r="AT14" s="130"/>
      <c r="AU14" s="130"/>
      <c r="AV14" s="130"/>
      <c r="AW14" s="130"/>
      <c r="AX14" s="130"/>
      <c r="AY14" s="130"/>
    </row>
    <row r="15" spans="1:51" ht="15" x14ac:dyDescent="0.25">
      <c r="A15" s="253">
        <v>44986</v>
      </c>
      <c r="B15" s="279">
        <v>65.33</v>
      </c>
      <c r="C15" s="269">
        <v>82.68</v>
      </c>
      <c r="D15" s="296">
        <v>74.209999999999994</v>
      </c>
      <c r="E15" s="172">
        <v>60.244</v>
      </c>
      <c r="F15" s="172">
        <v>43.418999999999997</v>
      </c>
      <c r="G15" s="172">
        <v>66.408000000000001</v>
      </c>
      <c r="H15" s="172">
        <v>89.284000000000006</v>
      </c>
      <c r="I15" s="172">
        <v>62.564</v>
      </c>
      <c r="J15" s="172">
        <v>73.305999999999997</v>
      </c>
      <c r="K15" s="172">
        <v>69.206999999999994</v>
      </c>
      <c r="L15" s="172">
        <v>73.614000000000004</v>
      </c>
      <c r="M15" s="172">
        <v>56.557000000000002</v>
      </c>
      <c r="N15" s="172">
        <v>44.027000000000001</v>
      </c>
      <c r="O15" s="172">
        <v>26.321999999999999</v>
      </c>
      <c r="P15" s="172">
        <v>55.469000000000001</v>
      </c>
      <c r="Q15" s="172">
        <v>94.802999999999997</v>
      </c>
      <c r="R15" s="172">
        <v>48.668999999999997</v>
      </c>
      <c r="S15" s="172">
        <v>40.206000000000003</v>
      </c>
      <c r="T15" s="172">
        <v>116.307</v>
      </c>
      <c r="U15" s="172">
        <v>24.76</v>
      </c>
      <c r="V15" s="172">
        <v>83.144000000000005</v>
      </c>
      <c r="W15" s="172">
        <v>29.539000000000001</v>
      </c>
      <c r="X15" s="172">
        <v>55.036999999999999</v>
      </c>
      <c r="Y15" s="172">
        <v>75.421000000000006</v>
      </c>
      <c r="Z15" s="172">
        <v>37.298999999999999</v>
      </c>
      <c r="AA15" s="172">
        <v>66.849999999999994</v>
      </c>
      <c r="AB15" s="172">
        <v>82.138000000000005</v>
      </c>
      <c r="AC15" s="172">
        <v>64.564999999999998</v>
      </c>
      <c r="AD15" s="172">
        <v>138.78</v>
      </c>
      <c r="AE15" s="172">
        <v>51.488</v>
      </c>
      <c r="AF15" s="172">
        <v>29.606999999999999</v>
      </c>
      <c r="AG15" s="172">
        <v>54.66</v>
      </c>
      <c r="AH15" s="172">
        <v>50.09</v>
      </c>
      <c r="AI15" s="130"/>
      <c r="AJ15" s="130"/>
      <c r="AK15" s="130"/>
      <c r="AL15" s="130"/>
      <c r="AM15" s="130"/>
      <c r="AN15" s="130"/>
      <c r="AO15" s="130"/>
      <c r="AP15" s="130"/>
      <c r="AQ15" s="130"/>
      <c r="AR15" s="130"/>
      <c r="AS15" s="130"/>
      <c r="AT15" s="130"/>
      <c r="AU15" s="130"/>
      <c r="AV15" s="130"/>
      <c r="AW15" s="130"/>
      <c r="AX15" s="130"/>
      <c r="AY15" s="130"/>
    </row>
    <row r="16" spans="1:51" ht="15" x14ac:dyDescent="0.25">
      <c r="A16" s="253">
        <v>45017</v>
      </c>
      <c r="B16" s="279">
        <v>164.89</v>
      </c>
      <c r="C16" s="269">
        <v>245.53</v>
      </c>
      <c r="D16" s="296">
        <v>202.84</v>
      </c>
      <c r="E16" s="172">
        <v>166.89699999999999</v>
      </c>
      <c r="F16" s="172">
        <v>198.761</v>
      </c>
      <c r="G16" s="172">
        <v>218.87899999999999</v>
      </c>
      <c r="H16" s="172">
        <v>125.18600000000001</v>
      </c>
      <c r="I16" s="172">
        <v>315.87299999999999</v>
      </c>
      <c r="J16" s="172">
        <v>236.64500000000001</v>
      </c>
      <c r="K16" s="172">
        <v>246.13800000000001</v>
      </c>
      <c r="L16" s="172">
        <v>202.345</v>
      </c>
      <c r="M16" s="172">
        <v>192.84</v>
      </c>
      <c r="N16" s="172">
        <v>173.88800000000001</v>
      </c>
      <c r="O16" s="172">
        <v>126.875</v>
      </c>
      <c r="P16" s="172">
        <v>228.17599999999999</v>
      </c>
      <c r="Q16" s="172">
        <v>251.226</v>
      </c>
      <c r="R16" s="172">
        <v>200.965</v>
      </c>
      <c r="S16" s="172">
        <v>301.94400000000002</v>
      </c>
      <c r="T16" s="172">
        <v>208.971</v>
      </c>
      <c r="U16" s="172">
        <v>92.882999999999996</v>
      </c>
      <c r="V16" s="172">
        <v>240.40899999999999</v>
      </c>
      <c r="W16" s="172">
        <v>175.99199999999999</v>
      </c>
      <c r="X16" s="172">
        <v>342.41800000000001</v>
      </c>
      <c r="Y16" s="172">
        <v>224.38300000000001</v>
      </c>
      <c r="Z16" s="172">
        <v>108.286</v>
      </c>
      <c r="AA16" s="172">
        <v>255.93700000000001</v>
      </c>
      <c r="AB16" s="172">
        <v>153.4</v>
      </c>
      <c r="AC16" s="172">
        <v>252.511</v>
      </c>
      <c r="AD16" s="172">
        <v>209.11</v>
      </c>
      <c r="AE16" s="172">
        <v>135.13499999999999</v>
      </c>
      <c r="AF16" s="172">
        <v>211.83799999999999</v>
      </c>
      <c r="AG16" s="172">
        <v>175.25700000000001</v>
      </c>
      <c r="AH16" s="172">
        <v>112.79</v>
      </c>
      <c r="AI16" s="130"/>
      <c r="AJ16" s="130"/>
      <c r="AK16" s="130"/>
      <c r="AL16" s="130"/>
      <c r="AM16" s="130"/>
      <c r="AN16" s="130"/>
      <c r="AO16" s="130"/>
      <c r="AP16" s="130"/>
      <c r="AQ16" s="130"/>
      <c r="AR16" s="130"/>
      <c r="AS16" s="130"/>
      <c r="AT16" s="130"/>
      <c r="AU16" s="130"/>
      <c r="AV16" s="130"/>
      <c r="AW16" s="130"/>
      <c r="AX16" s="130"/>
      <c r="AY16" s="130"/>
    </row>
    <row r="17" spans="1:51" ht="15" x14ac:dyDescent="0.25">
      <c r="A17" s="253">
        <v>45047</v>
      </c>
      <c r="B17" s="279">
        <v>411.77</v>
      </c>
      <c r="C17" s="269">
        <v>619.33000000000004</v>
      </c>
      <c r="D17" s="296">
        <v>512.59</v>
      </c>
      <c r="E17" s="172">
        <v>356.77600000000001</v>
      </c>
      <c r="F17" s="172">
        <v>705.91899999999998</v>
      </c>
      <c r="G17" s="172">
        <v>436.29300000000001</v>
      </c>
      <c r="H17" s="172">
        <v>685.85799999999995</v>
      </c>
      <c r="I17" s="172">
        <v>776.63099999999997</v>
      </c>
      <c r="J17" s="172">
        <v>901.15700000000004</v>
      </c>
      <c r="K17" s="172">
        <v>656.82899999999995</v>
      </c>
      <c r="L17" s="172">
        <v>598.83600000000001</v>
      </c>
      <c r="M17" s="172">
        <v>535.42700000000002</v>
      </c>
      <c r="N17" s="172">
        <v>450.13900000000001</v>
      </c>
      <c r="O17" s="172">
        <v>201.4</v>
      </c>
      <c r="P17" s="172">
        <v>600.423</v>
      </c>
      <c r="Q17" s="172">
        <v>432.40899999999999</v>
      </c>
      <c r="R17" s="172">
        <v>567.26599999999996</v>
      </c>
      <c r="S17" s="172">
        <v>658.53499999999997</v>
      </c>
      <c r="T17" s="172">
        <v>419.77699999999999</v>
      </c>
      <c r="U17" s="172">
        <v>600.827</v>
      </c>
      <c r="V17" s="172">
        <v>716.39800000000002</v>
      </c>
      <c r="W17" s="172">
        <v>412.81599999999997</v>
      </c>
      <c r="X17" s="172">
        <v>878.16</v>
      </c>
      <c r="Y17" s="172">
        <v>242.489</v>
      </c>
      <c r="Z17" s="172">
        <v>358.33499999999998</v>
      </c>
      <c r="AA17" s="172">
        <v>602.69399999999996</v>
      </c>
      <c r="AB17" s="172">
        <v>356.07900000000001</v>
      </c>
      <c r="AC17" s="172">
        <v>656.16</v>
      </c>
      <c r="AD17" s="172">
        <v>473.45299999999997</v>
      </c>
      <c r="AE17" s="172">
        <v>383.69</v>
      </c>
      <c r="AF17" s="172">
        <v>486.80599999999998</v>
      </c>
      <c r="AG17" s="172">
        <v>531.76099999999997</v>
      </c>
      <c r="AH17" s="172">
        <v>276.62299999999999</v>
      </c>
      <c r="AI17" s="130"/>
      <c r="AJ17" s="130"/>
      <c r="AK17" s="130"/>
      <c r="AL17" s="130"/>
      <c r="AM17" s="130"/>
      <c r="AN17" s="130"/>
      <c r="AO17" s="130"/>
      <c r="AP17" s="130"/>
      <c r="AQ17" s="130"/>
      <c r="AR17" s="130"/>
      <c r="AS17" s="130"/>
      <c r="AT17" s="130"/>
      <c r="AU17" s="130"/>
      <c r="AV17" s="130"/>
      <c r="AW17" s="130"/>
      <c r="AX17" s="130"/>
      <c r="AY17" s="130"/>
    </row>
    <row r="18" spans="1:51" ht="15" x14ac:dyDescent="0.25">
      <c r="A18" s="253">
        <v>45078</v>
      </c>
      <c r="B18" s="279">
        <v>226.09</v>
      </c>
      <c r="C18" s="269">
        <v>546.25</v>
      </c>
      <c r="D18" s="296">
        <v>366.7</v>
      </c>
      <c r="E18" s="172">
        <v>145.56399999999999</v>
      </c>
      <c r="F18" s="172">
        <v>677.49099999999999</v>
      </c>
      <c r="G18" s="172">
        <v>178.732</v>
      </c>
      <c r="H18" s="172">
        <v>821.55799999999999</v>
      </c>
      <c r="I18" s="172">
        <v>592.60400000000004</v>
      </c>
      <c r="J18" s="172">
        <v>799.46799999999996</v>
      </c>
      <c r="K18" s="172">
        <v>435.35300000000001</v>
      </c>
      <c r="L18" s="172">
        <v>514.67200000000003</v>
      </c>
      <c r="M18" s="172">
        <v>288.57900000000001</v>
      </c>
      <c r="N18" s="172">
        <v>209.376</v>
      </c>
      <c r="O18" s="172">
        <v>120.26900000000001</v>
      </c>
      <c r="P18" s="172">
        <v>442.13299999999998</v>
      </c>
      <c r="Q18" s="172">
        <v>188.072</v>
      </c>
      <c r="R18" s="172">
        <v>442.637</v>
      </c>
      <c r="S18" s="172">
        <v>348.18099999999998</v>
      </c>
      <c r="T18" s="172">
        <v>140.90600000000001</v>
      </c>
      <c r="U18" s="172">
        <v>710.32600000000002</v>
      </c>
      <c r="V18" s="172">
        <v>500.52499999999998</v>
      </c>
      <c r="W18" s="172">
        <v>549.33399999999995</v>
      </c>
      <c r="X18" s="172">
        <v>1100.5329999999999</v>
      </c>
      <c r="Y18" s="172">
        <v>50.762999999999998</v>
      </c>
      <c r="Z18" s="172">
        <v>261.44600000000003</v>
      </c>
      <c r="AA18" s="172">
        <v>546.80200000000002</v>
      </c>
      <c r="AB18" s="172">
        <v>246.57</v>
      </c>
      <c r="AC18" s="172">
        <v>469.33600000000001</v>
      </c>
      <c r="AD18" s="172">
        <v>356.95400000000001</v>
      </c>
      <c r="AE18" s="172">
        <v>143.02000000000001</v>
      </c>
      <c r="AF18" s="172">
        <v>594.92100000000005</v>
      </c>
      <c r="AG18" s="172">
        <v>364.512</v>
      </c>
      <c r="AH18" s="172">
        <v>185.071</v>
      </c>
      <c r="AI18" s="130"/>
      <c r="AJ18" s="130"/>
      <c r="AK18" s="130"/>
      <c r="AL18" s="130"/>
      <c r="AM18" s="130"/>
      <c r="AN18" s="130"/>
      <c r="AO18" s="130"/>
      <c r="AP18" s="130"/>
      <c r="AQ18" s="130"/>
      <c r="AR18" s="130"/>
      <c r="AS18" s="130"/>
      <c r="AT18" s="130"/>
      <c r="AU18" s="130"/>
      <c r="AV18" s="130"/>
      <c r="AW18" s="130"/>
      <c r="AX18" s="130"/>
      <c r="AY18" s="130"/>
    </row>
    <row r="19" spans="1:51" ht="15" x14ac:dyDescent="0.25">
      <c r="A19" s="253">
        <v>45108</v>
      </c>
      <c r="B19" s="279">
        <v>19</v>
      </c>
      <c r="C19" s="269">
        <v>126</v>
      </c>
      <c r="D19" s="296">
        <v>59.72</v>
      </c>
      <c r="E19" s="172">
        <v>19.372</v>
      </c>
      <c r="F19" s="172">
        <v>176.9</v>
      </c>
      <c r="G19" s="172">
        <v>22.786000000000001</v>
      </c>
      <c r="H19" s="172">
        <v>297.96899999999999</v>
      </c>
      <c r="I19" s="172">
        <v>128.25200000000001</v>
      </c>
      <c r="J19" s="172">
        <v>151.69800000000001</v>
      </c>
      <c r="K19" s="172">
        <v>150.393</v>
      </c>
      <c r="L19" s="172">
        <v>106.06100000000001</v>
      </c>
      <c r="M19" s="172">
        <v>30.521000000000001</v>
      </c>
      <c r="N19" s="172">
        <v>23.141999999999999</v>
      </c>
      <c r="O19" s="172">
        <v>4.7009999999999996</v>
      </c>
      <c r="P19" s="172">
        <v>65.748000000000005</v>
      </c>
      <c r="Q19" s="172">
        <v>30.683</v>
      </c>
      <c r="R19" s="172">
        <v>83.501000000000005</v>
      </c>
      <c r="S19" s="172">
        <v>48.661999999999999</v>
      </c>
      <c r="T19" s="172">
        <v>12.875999999999999</v>
      </c>
      <c r="U19" s="172">
        <v>208.22399999999999</v>
      </c>
      <c r="V19" s="172">
        <v>143.494</v>
      </c>
      <c r="W19" s="172">
        <v>103.521</v>
      </c>
      <c r="X19" s="172">
        <v>498.58100000000002</v>
      </c>
      <c r="Y19" s="172">
        <v>3.2989999999999999</v>
      </c>
      <c r="Z19" s="172">
        <v>34.225000000000001</v>
      </c>
      <c r="AA19" s="172">
        <v>109.30500000000001</v>
      </c>
      <c r="AB19" s="172">
        <v>35.241999999999997</v>
      </c>
      <c r="AC19" s="172">
        <v>81.483000000000004</v>
      </c>
      <c r="AD19" s="172">
        <v>59.811999999999998</v>
      </c>
      <c r="AE19" s="172">
        <v>10.516999999999999</v>
      </c>
      <c r="AF19" s="172">
        <v>233.81</v>
      </c>
      <c r="AG19" s="172">
        <v>49.39</v>
      </c>
      <c r="AH19" s="172">
        <v>24.466999999999999</v>
      </c>
      <c r="AI19" s="130"/>
      <c r="AJ19" s="130"/>
      <c r="AK19" s="130"/>
      <c r="AL19" s="130"/>
      <c r="AM19" s="130"/>
      <c r="AN19" s="130"/>
      <c r="AO19" s="130"/>
      <c r="AP19" s="130"/>
      <c r="AQ19" s="130"/>
      <c r="AR19" s="130"/>
      <c r="AS19" s="130"/>
      <c r="AT19" s="130"/>
      <c r="AU19" s="130"/>
      <c r="AV19" s="130"/>
      <c r="AW19" s="130"/>
      <c r="AX19" s="130"/>
      <c r="AY19" s="130"/>
    </row>
    <row r="20" spans="1:51" ht="15" x14ac:dyDescent="0.25">
      <c r="A20" s="253">
        <v>45139</v>
      </c>
      <c r="B20" s="279">
        <v>10.84</v>
      </c>
      <c r="C20" s="269">
        <v>27.05</v>
      </c>
      <c r="D20" s="296">
        <v>18.75</v>
      </c>
      <c r="E20" s="172">
        <v>8.1440000000000001</v>
      </c>
      <c r="F20" s="172">
        <v>30.716000000000001</v>
      </c>
      <c r="G20" s="172">
        <v>8.24</v>
      </c>
      <c r="H20" s="172">
        <v>48.389000000000003</v>
      </c>
      <c r="I20" s="172">
        <v>23.914000000000001</v>
      </c>
      <c r="J20" s="172">
        <v>41.125</v>
      </c>
      <c r="K20" s="172">
        <v>32.307000000000002</v>
      </c>
      <c r="L20" s="172">
        <v>22.193000000000001</v>
      </c>
      <c r="M20" s="172">
        <v>8.7769999999999992</v>
      </c>
      <c r="N20" s="172">
        <v>9.4019999999999992</v>
      </c>
      <c r="O20" s="172">
        <v>3.24</v>
      </c>
      <c r="P20" s="172">
        <v>14.036</v>
      </c>
      <c r="Q20" s="172">
        <v>8.8010000000000002</v>
      </c>
      <c r="R20" s="172">
        <v>14.755000000000001</v>
      </c>
      <c r="S20" s="172">
        <v>15.222</v>
      </c>
      <c r="T20" s="172">
        <v>6.782</v>
      </c>
      <c r="U20" s="172">
        <v>30.847999999999999</v>
      </c>
      <c r="V20" s="172">
        <v>26.815000000000001</v>
      </c>
      <c r="W20" s="172">
        <v>19.882000000000001</v>
      </c>
      <c r="X20" s="172">
        <v>76.498999999999995</v>
      </c>
      <c r="Y20" s="172">
        <v>3.9529999999999998</v>
      </c>
      <c r="Z20" s="172">
        <v>10.257999999999999</v>
      </c>
      <c r="AA20" s="172">
        <v>36.965000000000003</v>
      </c>
      <c r="AB20" s="172">
        <v>9.4909999999999997</v>
      </c>
      <c r="AC20" s="172">
        <v>18.771999999999998</v>
      </c>
      <c r="AD20" s="172">
        <v>13.711</v>
      </c>
      <c r="AE20" s="172">
        <v>5.0650000000000004</v>
      </c>
      <c r="AF20" s="172">
        <v>34.917999999999999</v>
      </c>
      <c r="AG20" s="172">
        <v>11.747999999999999</v>
      </c>
      <c r="AH20" s="172">
        <v>5.3140000000000001</v>
      </c>
      <c r="AI20" s="130"/>
      <c r="AJ20" s="130"/>
      <c r="AK20" s="130"/>
      <c r="AL20" s="130"/>
      <c r="AM20" s="130"/>
      <c r="AN20" s="130"/>
      <c r="AO20" s="130"/>
      <c r="AP20" s="130"/>
      <c r="AQ20" s="130"/>
      <c r="AR20" s="130"/>
      <c r="AS20" s="130"/>
      <c r="AT20" s="130"/>
      <c r="AU20" s="130"/>
      <c r="AV20" s="130"/>
      <c r="AW20" s="130"/>
      <c r="AX20" s="130"/>
      <c r="AY20" s="130"/>
    </row>
    <row r="21" spans="1:51" ht="15" x14ac:dyDescent="0.25">
      <c r="A21" s="253">
        <v>45170</v>
      </c>
      <c r="B21" s="279">
        <v>6.59</v>
      </c>
      <c r="C21" s="269">
        <v>21.53</v>
      </c>
      <c r="D21" s="296">
        <v>12.81</v>
      </c>
      <c r="E21" s="172">
        <v>7.9980000000000002</v>
      </c>
      <c r="F21" s="172">
        <v>20.675999999999998</v>
      </c>
      <c r="G21" s="172">
        <v>8.6120000000000001</v>
      </c>
      <c r="H21" s="172">
        <v>21.873000000000001</v>
      </c>
      <c r="I21" s="172">
        <v>16.974</v>
      </c>
      <c r="J21" s="172">
        <v>85.165999999999997</v>
      </c>
      <c r="K21" s="172">
        <v>15.897</v>
      </c>
      <c r="L21" s="172">
        <v>16.106000000000002</v>
      </c>
      <c r="M21" s="172">
        <v>15.914</v>
      </c>
      <c r="N21" s="172">
        <v>9.6780000000000008</v>
      </c>
      <c r="O21" s="172">
        <v>5.6749999999999998</v>
      </c>
      <c r="P21" s="172">
        <v>16.367000000000001</v>
      </c>
      <c r="Q21" s="172">
        <v>16.54</v>
      </c>
      <c r="R21" s="172">
        <v>10.161</v>
      </c>
      <c r="S21" s="172">
        <v>25.741</v>
      </c>
      <c r="T21" s="172">
        <v>14.393000000000001</v>
      </c>
      <c r="U21" s="172">
        <v>21.045000000000002</v>
      </c>
      <c r="V21" s="172">
        <v>15.79</v>
      </c>
      <c r="W21" s="172">
        <v>11.568</v>
      </c>
      <c r="X21" s="172">
        <v>36.372</v>
      </c>
      <c r="Y21" s="172">
        <v>5.68</v>
      </c>
      <c r="Z21" s="172">
        <v>22.533000000000001</v>
      </c>
      <c r="AA21" s="172">
        <v>36.526000000000003</v>
      </c>
      <c r="AB21" s="172">
        <v>8.4440000000000008</v>
      </c>
      <c r="AC21" s="172">
        <v>13.388999999999999</v>
      </c>
      <c r="AD21" s="172">
        <v>11.282</v>
      </c>
      <c r="AE21" s="172">
        <v>6.1390000000000002</v>
      </c>
      <c r="AF21" s="172">
        <v>17.916</v>
      </c>
      <c r="AG21" s="172">
        <v>11.364000000000001</v>
      </c>
      <c r="AH21" s="172">
        <v>5.4409999999999998</v>
      </c>
      <c r="AI21" s="130"/>
      <c r="AJ21" s="130"/>
      <c r="AK21" s="130"/>
      <c r="AL21" s="130"/>
      <c r="AM21" s="130"/>
      <c r="AN21" s="130"/>
      <c r="AO21" s="130"/>
      <c r="AP21" s="130"/>
      <c r="AQ21" s="130"/>
      <c r="AR21" s="130"/>
      <c r="AS21" s="130"/>
      <c r="AT21" s="130"/>
      <c r="AU21" s="130"/>
      <c r="AV21" s="130"/>
      <c r="AW21" s="130"/>
      <c r="AX21" s="130"/>
      <c r="AY21" s="130"/>
    </row>
    <row r="22" spans="1:51" ht="15" x14ac:dyDescent="0.25">
      <c r="A22" s="253">
        <v>45200</v>
      </c>
      <c r="B22" s="279">
        <v>22</v>
      </c>
      <c r="C22" s="269">
        <v>32.06</v>
      </c>
      <c r="D22" s="296">
        <v>25.62</v>
      </c>
      <c r="E22" s="172">
        <v>13.686</v>
      </c>
      <c r="F22" s="172">
        <v>40.496000000000002</v>
      </c>
      <c r="G22" s="172">
        <v>19.698</v>
      </c>
      <c r="H22" s="172">
        <v>43.268000000000001</v>
      </c>
      <c r="I22" s="172">
        <v>26.771000000000001</v>
      </c>
      <c r="J22" s="172">
        <v>99.676000000000002</v>
      </c>
      <c r="K22" s="172">
        <v>41.103999999999999</v>
      </c>
      <c r="L22" s="172">
        <v>20.567</v>
      </c>
      <c r="M22" s="172">
        <v>36.921999999999997</v>
      </c>
      <c r="N22" s="172">
        <v>17.981999999999999</v>
      </c>
      <c r="O22" s="172">
        <v>19.631</v>
      </c>
      <c r="P22" s="172">
        <v>19.125</v>
      </c>
      <c r="Q22" s="172">
        <v>36.435000000000002</v>
      </c>
      <c r="R22" s="172">
        <v>28.187999999999999</v>
      </c>
      <c r="S22" s="172">
        <v>49.643999999999998</v>
      </c>
      <c r="T22" s="172">
        <v>43.680999999999997</v>
      </c>
      <c r="U22" s="172">
        <v>23.376999999999999</v>
      </c>
      <c r="V22" s="172">
        <v>33.801000000000002</v>
      </c>
      <c r="W22" s="172">
        <v>23.018999999999998</v>
      </c>
      <c r="X22" s="172">
        <v>39.337000000000003</v>
      </c>
      <c r="Y22" s="172">
        <v>12.939</v>
      </c>
      <c r="Z22" s="172">
        <v>46.445</v>
      </c>
      <c r="AA22" s="172">
        <v>37.122999999999998</v>
      </c>
      <c r="AB22" s="172">
        <v>13.98</v>
      </c>
      <c r="AC22" s="172">
        <v>22.658000000000001</v>
      </c>
      <c r="AD22" s="172">
        <v>39.978000000000002</v>
      </c>
      <c r="AE22" s="172">
        <v>22.212</v>
      </c>
      <c r="AF22" s="172">
        <v>23.134</v>
      </c>
      <c r="AG22" s="172">
        <v>18.966999999999999</v>
      </c>
      <c r="AH22" s="172">
        <v>32.645000000000003</v>
      </c>
      <c r="AI22" s="130"/>
      <c r="AJ22" s="130"/>
      <c r="AK22" s="130"/>
      <c r="AL22" s="130"/>
      <c r="AM22" s="130"/>
      <c r="AN22" s="130"/>
      <c r="AO22" s="130"/>
      <c r="AP22" s="130"/>
      <c r="AQ22" s="130"/>
      <c r="AR22" s="130"/>
      <c r="AS22" s="130"/>
      <c r="AT22" s="130"/>
      <c r="AU22" s="130"/>
      <c r="AV22" s="130"/>
      <c r="AW22" s="130"/>
      <c r="AX22" s="130"/>
      <c r="AY22" s="130"/>
    </row>
    <row r="23" spans="1:51" ht="15" x14ac:dyDescent="0.25">
      <c r="A23" s="253">
        <v>45231</v>
      </c>
      <c r="B23" s="279">
        <v>28.22</v>
      </c>
      <c r="C23" s="269">
        <v>31.25</v>
      </c>
      <c r="D23" s="296">
        <v>29.55</v>
      </c>
      <c r="E23" s="172">
        <v>20.239000000000001</v>
      </c>
      <c r="F23" s="172">
        <v>34.569000000000003</v>
      </c>
      <c r="G23" s="172">
        <v>24.305</v>
      </c>
      <c r="H23" s="172">
        <v>39.334000000000003</v>
      </c>
      <c r="I23" s="172">
        <v>50.15</v>
      </c>
      <c r="J23" s="172">
        <v>49.017000000000003</v>
      </c>
      <c r="K23" s="172">
        <v>36.353000000000002</v>
      </c>
      <c r="L23" s="172">
        <v>23.946000000000002</v>
      </c>
      <c r="M23" s="172">
        <v>25.085999999999999</v>
      </c>
      <c r="N23" s="172">
        <v>23.876999999999999</v>
      </c>
      <c r="O23" s="172">
        <v>18.777000000000001</v>
      </c>
      <c r="P23" s="172">
        <v>25.248000000000001</v>
      </c>
      <c r="Q23" s="172">
        <v>43.741</v>
      </c>
      <c r="R23" s="172">
        <v>28.006</v>
      </c>
      <c r="S23" s="172">
        <v>44.692999999999998</v>
      </c>
      <c r="T23" s="172">
        <v>35.012999999999998</v>
      </c>
      <c r="U23" s="172">
        <v>29.202999999999999</v>
      </c>
      <c r="V23" s="172">
        <v>34.857999999999997</v>
      </c>
      <c r="W23" s="172">
        <v>45.018999999999998</v>
      </c>
      <c r="X23" s="172">
        <v>41.01</v>
      </c>
      <c r="Y23" s="172">
        <v>20.024999999999999</v>
      </c>
      <c r="Z23" s="172">
        <v>39.491999999999997</v>
      </c>
      <c r="AA23" s="172">
        <v>35.542000000000002</v>
      </c>
      <c r="AB23" s="172">
        <v>21.788</v>
      </c>
      <c r="AC23" s="172">
        <v>26.257999999999999</v>
      </c>
      <c r="AD23" s="172">
        <v>31.006</v>
      </c>
      <c r="AE23" s="172">
        <v>24.303000000000001</v>
      </c>
      <c r="AF23" s="172">
        <v>29.541</v>
      </c>
      <c r="AG23" s="172">
        <v>27.18</v>
      </c>
      <c r="AH23" s="172">
        <v>31.891999999999999</v>
      </c>
      <c r="AI23" s="130"/>
      <c r="AJ23" s="130"/>
      <c r="AK23" s="130"/>
      <c r="AL23" s="130"/>
      <c r="AM23" s="130"/>
      <c r="AN23" s="130"/>
      <c r="AO23" s="130"/>
      <c r="AP23" s="130"/>
      <c r="AQ23" s="130"/>
      <c r="AR23" s="130"/>
      <c r="AS23" s="130"/>
      <c r="AT23" s="130"/>
      <c r="AU23" s="130"/>
      <c r="AV23" s="130"/>
      <c r="AW23" s="130"/>
      <c r="AX23" s="130"/>
      <c r="AY23" s="130"/>
    </row>
    <row r="24" spans="1:51" ht="15" x14ac:dyDescent="0.25">
      <c r="A24" s="253">
        <v>45261</v>
      </c>
      <c r="B24" s="279">
        <v>24.61</v>
      </c>
      <c r="C24" s="269">
        <v>24.61</v>
      </c>
      <c r="D24" s="296">
        <v>24.61</v>
      </c>
      <c r="E24" s="172">
        <v>19.777000000000001</v>
      </c>
      <c r="F24" s="172">
        <v>27.256</v>
      </c>
      <c r="G24" s="172">
        <v>20.914999999999999</v>
      </c>
      <c r="H24" s="172">
        <v>40.377000000000002</v>
      </c>
      <c r="I24" s="172">
        <v>47.554000000000002</v>
      </c>
      <c r="J24" s="172">
        <v>33.570999999999998</v>
      </c>
      <c r="K24" s="172">
        <v>38.768000000000001</v>
      </c>
      <c r="L24" s="172">
        <v>23.794</v>
      </c>
      <c r="M24" s="172">
        <v>22.343</v>
      </c>
      <c r="N24" s="172">
        <v>20.984000000000002</v>
      </c>
      <c r="O24" s="172">
        <v>18.719000000000001</v>
      </c>
      <c r="P24" s="172">
        <v>27.056000000000001</v>
      </c>
      <c r="Q24" s="172">
        <v>25.652999999999999</v>
      </c>
      <c r="R24" s="172">
        <v>22.937000000000001</v>
      </c>
      <c r="S24" s="172">
        <v>30.89</v>
      </c>
      <c r="T24" s="172">
        <v>22.78</v>
      </c>
      <c r="U24" s="172">
        <v>28.283000000000001</v>
      </c>
      <c r="V24" s="172">
        <v>27.620999999999999</v>
      </c>
      <c r="W24" s="172">
        <v>31.17</v>
      </c>
      <c r="X24" s="172">
        <v>34.052</v>
      </c>
      <c r="Y24" s="172">
        <v>19.844999999999999</v>
      </c>
      <c r="Z24" s="172">
        <v>26.186</v>
      </c>
      <c r="AA24" s="172">
        <v>31.835999999999999</v>
      </c>
      <c r="AB24" s="172">
        <v>22.033999999999999</v>
      </c>
      <c r="AC24" s="172">
        <v>25.108000000000001</v>
      </c>
      <c r="AD24" s="172">
        <v>29.879000000000001</v>
      </c>
      <c r="AE24" s="172">
        <v>19.22</v>
      </c>
      <c r="AF24" s="172">
        <v>30.51</v>
      </c>
      <c r="AG24" s="172">
        <v>28.553000000000001</v>
      </c>
      <c r="AH24" s="172">
        <v>23.395</v>
      </c>
      <c r="AI24" s="130"/>
      <c r="AJ24" s="130"/>
      <c r="AK24" s="130"/>
      <c r="AL24" s="130"/>
      <c r="AM24" s="130"/>
      <c r="AN24" s="130"/>
      <c r="AO24" s="130"/>
      <c r="AP24" s="130"/>
      <c r="AQ24" s="130"/>
      <c r="AR24" s="130"/>
      <c r="AS24" s="130"/>
      <c r="AT24" s="130"/>
      <c r="AU24" s="130"/>
      <c r="AV24" s="130"/>
      <c r="AW24" s="130"/>
      <c r="AX24" s="130"/>
      <c r="AY24" s="130"/>
    </row>
    <row r="25" spans="1:51" ht="15" x14ac:dyDescent="0.25">
      <c r="A25" s="253">
        <v>45292</v>
      </c>
      <c r="B25" s="279">
        <v>24.77</v>
      </c>
      <c r="C25" s="269">
        <v>24.77</v>
      </c>
      <c r="D25" s="296">
        <v>24.77</v>
      </c>
      <c r="E25" s="172">
        <v>19.209</v>
      </c>
      <c r="F25" s="172">
        <v>25.274000000000001</v>
      </c>
      <c r="G25" s="172">
        <v>22.369</v>
      </c>
      <c r="H25" s="172">
        <v>30.446000000000002</v>
      </c>
      <c r="I25" s="172">
        <v>34.613999999999997</v>
      </c>
      <c r="J25" s="172">
        <v>31.151</v>
      </c>
      <c r="K25" s="172">
        <v>28.661999999999999</v>
      </c>
      <c r="L25" s="172">
        <v>26.89</v>
      </c>
      <c r="M25" s="172">
        <v>20.771000000000001</v>
      </c>
      <c r="N25" s="172">
        <v>19.527999999999999</v>
      </c>
      <c r="O25" s="172">
        <v>17.600000000000001</v>
      </c>
      <c r="P25" s="172">
        <v>23.626999999999999</v>
      </c>
      <c r="Q25" s="172">
        <v>28.635000000000002</v>
      </c>
      <c r="R25" s="172">
        <v>25.547000000000001</v>
      </c>
      <c r="S25" s="172">
        <v>25.445</v>
      </c>
      <c r="T25" s="172">
        <v>20.971</v>
      </c>
      <c r="U25" s="172">
        <v>26.454000000000001</v>
      </c>
      <c r="V25" s="172">
        <v>25.134</v>
      </c>
      <c r="W25" s="172">
        <v>27.923999999999999</v>
      </c>
      <c r="X25" s="172">
        <v>33.793999999999997</v>
      </c>
      <c r="Y25" s="172">
        <v>17.853999999999999</v>
      </c>
      <c r="Z25" s="172">
        <v>22.533000000000001</v>
      </c>
      <c r="AA25" s="172">
        <v>28.138000000000002</v>
      </c>
      <c r="AB25" s="172">
        <v>20.515999999999998</v>
      </c>
      <c r="AC25" s="172">
        <v>24.172000000000001</v>
      </c>
      <c r="AD25" s="172">
        <v>26.395</v>
      </c>
      <c r="AE25" s="172">
        <v>17.920999999999999</v>
      </c>
      <c r="AF25" s="172">
        <v>26.443999999999999</v>
      </c>
      <c r="AG25" s="172">
        <v>32.731000000000002</v>
      </c>
      <c r="AH25" s="172">
        <v>22.048999999999999</v>
      </c>
      <c r="AI25" s="130"/>
      <c r="AJ25" s="130"/>
      <c r="AK25" s="130"/>
      <c r="AL25" s="130"/>
      <c r="AM25" s="130"/>
      <c r="AN25" s="130"/>
      <c r="AO25" s="130"/>
      <c r="AP25" s="130"/>
      <c r="AQ25" s="130"/>
      <c r="AR25" s="130"/>
      <c r="AS25" s="130"/>
      <c r="AT25" s="130"/>
      <c r="AU25" s="130"/>
      <c r="AV25" s="130"/>
      <c r="AW25" s="130"/>
      <c r="AX25" s="130"/>
      <c r="AY25" s="130"/>
    </row>
    <row r="26" spans="1:51" ht="15" x14ac:dyDescent="0.25">
      <c r="A26" s="253">
        <v>45323</v>
      </c>
      <c r="B26" s="279">
        <v>25.12</v>
      </c>
      <c r="C26" s="269">
        <v>25.12</v>
      </c>
      <c r="D26" s="296">
        <v>25.12</v>
      </c>
      <c r="E26" s="172">
        <v>17.026</v>
      </c>
      <c r="F26" s="172">
        <v>23.111000000000001</v>
      </c>
      <c r="G26" s="172">
        <v>32.567</v>
      </c>
      <c r="H26" s="172">
        <v>35.865000000000002</v>
      </c>
      <c r="I26" s="172">
        <v>28.015999999999998</v>
      </c>
      <c r="J26" s="172">
        <v>31.957999999999998</v>
      </c>
      <c r="K26" s="172">
        <v>29.805</v>
      </c>
      <c r="L26" s="172">
        <v>35.725999999999999</v>
      </c>
      <c r="M26" s="172">
        <v>19.135000000000002</v>
      </c>
      <c r="N26" s="172">
        <v>17.585000000000001</v>
      </c>
      <c r="O26" s="172">
        <v>26.715</v>
      </c>
      <c r="P26" s="172">
        <v>21.798999999999999</v>
      </c>
      <c r="Q26" s="172">
        <v>32.301000000000002</v>
      </c>
      <c r="R26" s="172">
        <v>20.82</v>
      </c>
      <c r="S26" s="172">
        <v>28.876000000000001</v>
      </c>
      <c r="T26" s="172">
        <v>18.925000000000001</v>
      </c>
      <c r="U26" s="172">
        <v>29.271000000000001</v>
      </c>
      <c r="V26" s="172">
        <v>22.33</v>
      </c>
      <c r="W26" s="172">
        <v>23.838000000000001</v>
      </c>
      <c r="X26" s="172">
        <v>30.382999999999999</v>
      </c>
      <c r="Y26" s="172">
        <v>17.085000000000001</v>
      </c>
      <c r="Z26" s="172">
        <v>24.175999999999998</v>
      </c>
      <c r="AA26" s="172">
        <v>51.771000000000001</v>
      </c>
      <c r="AB26" s="172">
        <v>23.085000000000001</v>
      </c>
      <c r="AC26" s="172">
        <v>45.564</v>
      </c>
      <c r="AD26" s="172">
        <v>31.036999999999999</v>
      </c>
      <c r="AE26" s="172">
        <v>17.79</v>
      </c>
      <c r="AF26" s="172">
        <v>23.507000000000001</v>
      </c>
      <c r="AG26" s="172">
        <v>27.315000000000001</v>
      </c>
      <c r="AH26" s="172">
        <v>23.077999999999999</v>
      </c>
      <c r="AI26" s="130"/>
      <c r="AJ26" s="130"/>
      <c r="AK26" s="130"/>
      <c r="AL26" s="130"/>
      <c r="AM26" s="130"/>
      <c r="AN26" s="130"/>
      <c r="AO26" s="130"/>
      <c r="AP26" s="130"/>
      <c r="AQ26" s="130"/>
      <c r="AR26" s="130"/>
      <c r="AS26" s="130"/>
      <c r="AT26" s="130"/>
      <c r="AU26" s="130"/>
      <c r="AV26" s="130"/>
      <c r="AW26" s="130"/>
      <c r="AX26" s="130"/>
      <c r="AY26" s="130"/>
    </row>
    <row r="27" spans="1:51" ht="15" x14ac:dyDescent="0.25">
      <c r="A27" s="253">
        <v>45352</v>
      </c>
      <c r="B27" s="279">
        <v>74.209999999999994</v>
      </c>
      <c r="C27" s="269">
        <v>74.209999999999994</v>
      </c>
      <c r="D27" s="296">
        <v>74.209999999999994</v>
      </c>
      <c r="E27" s="172">
        <v>43.036000000000001</v>
      </c>
      <c r="F27" s="172">
        <v>76.102000000000004</v>
      </c>
      <c r="G27" s="172">
        <v>90.724000000000004</v>
      </c>
      <c r="H27" s="172">
        <v>66.409000000000006</v>
      </c>
      <c r="I27" s="172">
        <v>83.626999999999995</v>
      </c>
      <c r="J27" s="172">
        <v>84.838999999999999</v>
      </c>
      <c r="K27" s="172">
        <v>85.47</v>
      </c>
      <c r="L27" s="172">
        <v>61.966999999999999</v>
      </c>
      <c r="M27" s="172">
        <v>47.085999999999999</v>
      </c>
      <c r="N27" s="172">
        <v>28.064</v>
      </c>
      <c r="O27" s="172">
        <v>55.685000000000002</v>
      </c>
      <c r="P27" s="172">
        <v>104.571</v>
      </c>
      <c r="Q27" s="172">
        <v>51.094000000000001</v>
      </c>
      <c r="R27" s="172">
        <v>42.328000000000003</v>
      </c>
      <c r="S27" s="172">
        <v>136.98500000000001</v>
      </c>
      <c r="T27" s="172">
        <v>26.63</v>
      </c>
      <c r="U27" s="172">
        <v>94.537999999999997</v>
      </c>
      <c r="V27" s="172">
        <v>35.686999999999998</v>
      </c>
      <c r="W27" s="172">
        <v>57.119</v>
      </c>
      <c r="X27" s="172">
        <v>95.114000000000004</v>
      </c>
      <c r="Y27" s="172">
        <v>37.374000000000002</v>
      </c>
      <c r="Z27" s="172">
        <v>66.7</v>
      </c>
      <c r="AA27" s="172">
        <v>99.728999999999999</v>
      </c>
      <c r="AB27" s="172">
        <v>63.639000000000003</v>
      </c>
      <c r="AC27" s="172">
        <v>152.25</v>
      </c>
      <c r="AD27" s="172">
        <v>56.27</v>
      </c>
      <c r="AE27" s="172">
        <v>30.152000000000001</v>
      </c>
      <c r="AF27" s="172">
        <v>62.603000000000002</v>
      </c>
      <c r="AG27" s="172">
        <v>55.194000000000003</v>
      </c>
      <c r="AH27" s="172">
        <v>64.858999999999995</v>
      </c>
      <c r="AI27" s="130"/>
      <c r="AJ27" s="130"/>
      <c r="AK27" s="130"/>
      <c r="AL27" s="130"/>
      <c r="AM27" s="130"/>
      <c r="AN27" s="130"/>
      <c r="AO27" s="130"/>
      <c r="AP27" s="130"/>
      <c r="AQ27" s="130"/>
      <c r="AR27" s="130"/>
      <c r="AS27" s="130"/>
      <c r="AT27" s="130"/>
      <c r="AU27" s="130"/>
      <c r="AV27" s="130"/>
      <c r="AW27" s="130"/>
      <c r="AX27" s="130"/>
      <c r="AY27" s="130"/>
    </row>
    <row r="28" spans="1:51" ht="15" x14ac:dyDescent="0.25">
      <c r="A28" s="253">
        <v>45383</v>
      </c>
      <c r="B28" s="279">
        <v>202.84</v>
      </c>
      <c r="C28" s="269">
        <v>202.84</v>
      </c>
      <c r="D28" s="296">
        <v>202.84</v>
      </c>
      <c r="E28" s="172">
        <v>198.36500000000001</v>
      </c>
      <c r="F28" s="172">
        <v>249.078</v>
      </c>
      <c r="G28" s="172">
        <v>129.28</v>
      </c>
      <c r="H28" s="172">
        <v>339.58300000000003</v>
      </c>
      <c r="I28" s="172">
        <v>258.916</v>
      </c>
      <c r="J28" s="172">
        <v>286.43400000000003</v>
      </c>
      <c r="K28" s="172">
        <v>233.815</v>
      </c>
      <c r="L28" s="172">
        <v>207.91300000000001</v>
      </c>
      <c r="M28" s="172">
        <v>182.20500000000001</v>
      </c>
      <c r="N28" s="172">
        <v>131.351</v>
      </c>
      <c r="O28" s="172">
        <v>236.29300000000001</v>
      </c>
      <c r="P28" s="172">
        <v>264.62900000000002</v>
      </c>
      <c r="Q28" s="172">
        <v>208.15299999999999</v>
      </c>
      <c r="R28" s="172">
        <v>324.79300000000001</v>
      </c>
      <c r="S28" s="172">
        <v>236.518</v>
      </c>
      <c r="T28" s="172">
        <v>99.381</v>
      </c>
      <c r="U28" s="172">
        <v>267.75799999999998</v>
      </c>
      <c r="V28" s="172">
        <v>205.30699999999999</v>
      </c>
      <c r="W28" s="172">
        <v>360.07799999999997</v>
      </c>
      <c r="X28" s="172">
        <v>264.20800000000003</v>
      </c>
      <c r="Y28" s="172">
        <v>108.98099999999999</v>
      </c>
      <c r="Z28" s="172">
        <v>255.60300000000001</v>
      </c>
      <c r="AA28" s="172">
        <v>175.637</v>
      </c>
      <c r="AB28" s="172">
        <v>257.24900000000002</v>
      </c>
      <c r="AC28" s="172">
        <v>221.548</v>
      </c>
      <c r="AD28" s="172">
        <v>149.072</v>
      </c>
      <c r="AE28" s="172">
        <v>216.65299999999999</v>
      </c>
      <c r="AF28" s="172">
        <v>201.30799999999999</v>
      </c>
      <c r="AG28" s="172">
        <v>120.893</v>
      </c>
      <c r="AH28" s="172">
        <v>141.88399999999999</v>
      </c>
      <c r="AI28" s="130"/>
      <c r="AJ28" s="130"/>
      <c r="AK28" s="130"/>
      <c r="AL28" s="130"/>
      <c r="AM28" s="130"/>
      <c r="AN28" s="130"/>
      <c r="AO28" s="130"/>
      <c r="AP28" s="130"/>
      <c r="AQ28" s="130"/>
      <c r="AR28" s="130"/>
      <c r="AS28" s="130"/>
      <c r="AT28" s="130"/>
      <c r="AU28" s="130"/>
      <c r="AV28" s="130"/>
      <c r="AW28" s="130"/>
      <c r="AX28" s="130"/>
      <c r="AY28" s="130"/>
    </row>
    <row r="29" spans="1:51" ht="15" x14ac:dyDescent="0.25">
      <c r="A29" s="253">
        <v>45413</v>
      </c>
      <c r="B29" s="279">
        <v>512.59</v>
      </c>
      <c r="C29" s="269">
        <v>512.59</v>
      </c>
      <c r="D29" s="296">
        <v>512.59</v>
      </c>
      <c r="E29" s="172">
        <v>700.50099999999998</v>
      </c>
      <c r="F29" s="172">
        <v>460.601</v>
      </c>
      <c r="G29" s="172">
        <v>719.11800000000005</v>
      </c>
      <c r="H29" s="172">
        <v>797.52499999999998</v>
      </c>
      <c r="I29" s="172">
        <v>952.36300000000006</v>
      </c>
      <c r="J29" s="172">
        <v>696.45699999999999</v>
      </c>
      <c r="K29" s="172">
        <v>632.23</v>
      </c>
      <c r="L29" s="172">
        <v>544.14700000000005</v>
      </c>
      <c r="M29" s="172">
        <v>463.779</v>
      </c>
      <c r="N29" s="172">
        <v>207.136</v>
      </c>
      <c r="O29" s="172">
        <v>611.149</v>
      </c>
      <c r="P29" s="172">
        <v>443.78100000000001</v>
      </c>
      <c r="Q29" s="172">
        <v>575.36099999999999</v>
      </c>
      <c r="R29" s="172">
        <v>674.56</v>
      </c>
      <c r="S29" s="172">
        <v>434.65899999999999</v>
      </c>
      <c r="T29" s="172">
        <v>630.82600000000002</v>
      </c>
      <c r="U29" s="172">
        <v>759.976</v>
      </c>
      <c r="V29" s="172">
        <v>463.41</v>
      </c>
      <c r="W29" s="172">
        <v>909.65899999999999</v>
      </c>
      <c r="X29" s="172">
        <v>251.93799999999999</v>
      </c>
      <c r="Y29" s="172">
        <v>350.55900000000003</v>
      </c>
      <c r="Z29" s="172">
        <v>622.04499999999996</v>
      </c>
      <c r="AA29" s="172">
        <v>382.57600000000002</v>
      </c>
      <c r="AB29" s="172">
        <v>646.77200000000005</v>
      </c>
      <c r="AC29" s="172">
        <v>484.76100000000002</v>
      </c>
      <c r="AD29" s="172">
        <v>393.18599999999998</v>
      </c>
      <c r="AE29" s="172">
        <v>486.86500000000001</v>
      </c>
      <c r="AF29" s="172">
        <v>566.85</v>
      </c>
      <c r="AG29" s="172">
        <v>288.37799999999999</v>
      </c>
      <c r="AH29" s="172">
        <v>544.71400000000006</v>
      </c>
      <c r="AI29" s="130"/>
      <c r="AJ29" s="130"/>
      <c r="AK29" s="130"/>
      <c r="AL29" s="130"/>
      <c r="AM29" s="130"/>
      <c r="AN29" s="130"/>
      <c r="AO29" s="130"/>
      <c r="AP29" s="130"/>
      <c r="AQ29" s="130"/>
      <c r="AR29" s="130"/>
      <c r="AS29" s="130"/>
      <c r="AT29" s="130"/>
      <c r="AU29" s="130"/>
      <c r="AV29" s="130"/>
      <c r="AW29" s="130"/>
      <c r="AX29" s="130"/>
      <c r="AY29" s="130"/>
    </row>
    <row r="30" spans="1:51" ht="15" x14ac:dyDescent="0.25">
      <c r="A30" s="253">
        <v>45444</v>
      </c>
      <c r="B30" s="279">
        <v>366.7</v>
      </c>
      <c r="C30" s="269">
        <v>366.7</v>
      </c>
      <c r="D30" s="296">
        <v>366.7</v>
      </c>
      <c r="E30" s="172">
        <v>676.08</v>
      </c>
      <c r="F30" s="172">
        <v>177.09299999999999</v>
      </c>
      <c r="G30" s="172">
        <v>816.14700000000005</v>
      </c>
      <c r="H30" s="172">
        <v>583.90499999999997</v>
      </c>
      <c r="I30" s="172">
        <v>812.50900000000001</v>
      </c>
      <c r="J30" s="172">
        <v>435.57799999999997</v>
      </c>
      <c r="K30" s="172">
        <v>506.49200000000002</v>
      </c>
      <c r="L30" s="172">
        <v>279.56400000000002</v>
      </c>
      <c r="M30" s="172">
        <v>211.858</v>
      </c>
      <c r="N30" s="172">
        <v>116.349</v>
      </c>
      <c r="O30" s="172">
        <v>412.08699999999999</v>
      </c>
      <c r="P30" s="172">
        <v>186.07900000000001</v>
      </c>
      <c r="Q30" s="172">
        <v>445.28500000000003</v>
      </c>
      <c r="R30" s="172">
        <v>337.54300000000001</v>
      </c>
      <c r="S30" s="172">
        <v>138.90799999999999</v>
      </c>
      <c r="T30" s="172">
        <v>704.94</v>
      </c>
      <c r="U30" s="172">
        <v>508.74799999999999</v>
      </c>
      <c r="V30" s="172">
        <v>541.48599999999999</v>
      </c>
      <c r="W30" s="172">
        <v>1095.32</v>
      </c>
      <c r="X30" s="172">
        <v>51.283000000000001</v>
      </c>
      <c r="Y30" s="172">
        <v>259.07499999999999</v>
      </c>
      <c r="Z30" s="172">
        <v>517.49099999999999</v>
      </c>
      <c r="AA30" s="172">
        <v>245.875</v>
      </c>
      <c r="AB30" s="172">
        <v>459.36399999999998</v>
      </c>
      <c r="AC30" s="172">
        <v>360.19900000000001</v>
      </c>
      <c r="AD30" s="172">
        <v>137.95599999999999</v>
      </c>
      <c r="AE30" s="172">
        <v>595.02599999999995</v>
      </c>
      <c r="AF30" s="172">
        <v>361.54300000000001</v>
      </c>
      <c r="AG30" s="172">
        <v>189.50899999999999</v>
      </c>
      <c r="AH30" s="172">
        <v>536.19899999999996</v>
      </c>
      <c r="AI30" s="130"/>
      <c r="AJ30" s="130"/>
      <c r="AK30" s="130"/>
      <c r="AL30" s="130"/>
      <c r="AM30" s="130"/>
      <c r="AN30" s="130"/>
      <c r="AO30" s="130"/>
      <c r="AP30" s="130"/>
      <c r="AQ30" s="130"/>
      <c r="AR30" s="130"/>
      <c r="AS30" s="130"/>
      <c r="AT30" s="130"/>
      <c r="AU30" s="130"/>
      <c r="AV30" s="130"/>
      <c r="AW30" s="130"/>
      <c r="AX30" s="130"/>
      <c r="AY30" s="130"/>
    </row>
    <row r="31" spans="1:51" ht="15" x14ac:dyDescent="0.25">
      <c r="A31" s="253">
        <v>45474</v>
      </c>
      <c r="B31" s="279">
        <v>59.72</v>
      </c>
      <c r="C31" s="269">
        <v>59.72</v>
      </c>
      <c r="D31" s="296">
        <v>54</v>
      </c>
      <c r="E31" s="172">
        <v>177.15600000000001</v>
      </c>
      <c r="F31" s="172">
        <v>23.46</v>
      </c>
      <c r="G31" s="172">
        <v>286.11900000000003</v>
      </c>
      <c r="H31" s="172">
        <v>120.749</v>
      </c>
      <c r="I31" s="172">
        <v>154.42099999999999</v>
      </c>
      <c r="J31" s="172">
        <v>146.57599999999999</v>
      </c>
      <c r="K31" s="172">
        <v>101.688</v>
      </c>
      <c r="L31" s="172">
        <v>29.241</v>
      </c>
      <c r="M31" s="172">
        <v>24.391999999999999</v>
      </c>
      <c r="N31" s="172">
        <v>4.54</v>
      </c>
      <c r="O31" s="172">
        <v>62.225000000000001</v>
      </c>
      <c r="P31" s="172">
        <v>29.195</v>
      </c>
      <c r="Q31" s="172">
        <v>84.516000000000005</v>
      </c>
      <c r="R31" s="172">
        <v>46.811</v>
      </c>
      <c r="S31" s="172">
        <v>13.488</v>
      </c>
      <c r="T31" s="172">
        <v>195.12</v>
      </c>
      <c r="U31" s="172">
        <v>145.892</v>
      </c>
      <c r="V31" s="172">
        <v>99.826999999999998</v>
      </c>
      <c r="W31" s="172">
        <v>477.87299999999999</v>
      </c>
      <c r="X31" s="172">
        <v>3.7240000000000002</v>
      </c>
      <c r="Y31" s="172">
        <v>34.643000000000001</v>
      </c>
      <c r="Z31" s="172">
        <v>103.04</v>
      </c>
      <c r="AA31" s="172">
        <v>35.896000000000001</v>
      </c>
      <c r="AB31" s="172">
        <v>76.588999999999999</v>
      </c>
      <c r="AC31" s="172">
        <v>62.076999999999998</v>
      </c>
      <c r="AD31" s="172">
        <v>10.391</v>
      </c>
      <c r="AE31" s="172">
        <v>220.03200000000001</v>
      </c>
      <c r="AF31" s="172">
        <v>48.136000000000003</v>
      </c>
      <c r="AG31" s="172">
        <v>26.853000000000002</v>
      </c>
      <c r="AH31" s="172">
        <v>217.47200000000001</v>
      </c>
      <c r="AI31" s="130"/>
      <c r="AJ31" s="130"/>
      <c r="AK31" s="130"/>
      <c r="AL31" s="130"/>
      <c r="AM31" s="130"/>
      <c r="AN31" s="130"/>
      <c r="AO31" s="130"/>
      <c r="AP31" s="130"/>
      <c r="AQ31" s="130"/>
      <c r="AR31" s="130"/>
      <c r="AS31" s="130"/>
      <c r="AT31" s="130"/>
      <c r="AU31" s="130"/>
      <c r="AV31" s="130"/>
      <c r="AW31" s="130"/>
      <c r="AX31" s="130"/>
      <c r="AY31" s="130"/>
    </row>
    <row r="32" spans="1:51" ht="15" x14ac:dyDescent="0.25">
      <c r="A32" s="253">
        <v>45505</v>
      </c>
      <c r="B32" s="279">
        <v>18.75</v>
      </c>
      <c r="C32" s="269">
        <v>18.75</v>
      </c>
      <c r="D32" s="296">
        <v>18.75</v>
      </c>
      <c r="E32" s="172">
        <v>30.867000000000001</v>
      </c>
      <c r="F32" s="172">
        <v>10.051</v>
      </c>
      <c r="G32" s="172">
        <v>46.357999999999997</v>
      </c>
      <c r="H32" s="172">
        <v>24.151</v>
      </c>
      <c r="I32" s="172">
        <v>42.997999999999998</v>
      </c>
      <c r="J32" s="172">
        <v>33.475999999999999</v>
      </c>
      <c r="K32" s="172">
        <v>23.544</v>
      </c>
      <c r="L32" s="172">
        <v>9.2379999999999995</v>
      </c>
      <c r="M32" s="172">
        <v>10.385999999999999</v>
      </c>
      <c r="N32" s="172">
        <v>3.4420000000000002</v>
      </c>
      <c r="O32" s="172">
        <v>13.689</v>
      </c>
      <c r="P32" s="172">
        <v>9.609</v>
      </c>
      <c r="Q32" s="172">
        <v>15.426</v>
      </c>
      <c r="R32" s="172">
        <v>15.425000000000001</v>
      </c>
      <c r="S32" s="172">
        <v>7.9240000000000004</v>
      </c>
      <c r="T32" s="172">
        <v>30.22</v>
      </c>
      <c r="U32" s="172">
        <v>28.611000000000001</v>
      </c>
      <c r="V32" s="172">
        <v>21.87</v>
      </c>
      <c r="W32" s="172">
        <v>72.363</v>
      </c>
      <c r="X32" s="172">
        <v>7.28</v>
      </c>
      <c r="Y32" s="172">
        <v>10.474</v>
      </c>
      <c r="Z32" s="172">
        <v>38.579000000000001</v>
      </c>
      <c r="AA32" s="172">
        <v>10.945</v>
      </c>
      <c r="AB32" s="172">
        <v>18.419</v>
      </c>
      <c r="AC32" s="172">
        <v>15.705</v>
      </c>
      <c r="AD32" s="172">
        <v>5.9370000000000003</v>
      </c>
      <c r="AE32" s="172">
        <v>33.145000000000003</v>
      </c>
      <c r="AF32" s="172">
        <v>12.871</v>
      </c>
      <c r="AG32" s="172">
        <v>6.5060000000000002</v>
      </c>
      <c r="AH32" s="172">
        <v>38.595999999999997</v>
      </c>
      <c r="AI32" s="130"/>
      <c r="AJ32" s="130"/>
      <c r="AK32" s="130"/>
      <c r="AL32" s="130"/>
      <c r="AM32" s="130"/>
      <c r="AN32" s="130"/>
      <c r="AO32" s="130"/>
      <c r="AP32" s="130"/>
      <c r="AQ32" s="130"/>
      <c r="AR32" s="130"/>
      <c r="AS32" s="130"/>
      <c r="AT32" s="130"/>
      <c r="AU32" s="130"/>
      <c r="AV32" s="130"/>
      <c r="AW32" s="130"/>
      <c r="AX32" s="130"/>
      <c r="AY32" s="130"/>
    </row>
    <row r="33" spans="1:51" ht="15" x14ac:dyDescent="0.25">
      <c r="A33" s="253">
        <v>45536</v>
      </c>
      <c r="B33" s="279">
        <v>12.81</v>
      </c>
      <c r="C33" s="269">
        <v>12.81</v>
      </c>
      <c r="D33" s="296">
        <v>12.81</v>
      </c>
      <c r="E33" s="172">
        <v>20.779</v>
      </c>
      <c r="F33" s="172">
        <v>10.452</v>
      </c>
      <c r="G33" s="172">
        <v>21.966999999999999</v>
      </c>
      <c r="H33" s="172">
        <v>18.233000000000001</v>
      </c>
      <c r="I33" s="172">
        <v>87.037999999999997</v>
      </c>
      <c r="J33" s="172">
        <v>17.937000000000001</v>
      </c>
      <c r="K33" s="172">
        <v>18.16</v>
      </c>
      <c r="L33" s="172">
        <v>17.901</v>
      </c>
      <c r="M33" s="172">
        <v>10.456</v>
      </c>
      <c r="N33" s="172">
        <v>6.2590000000000003</v>
      </c>
      <c r="O33" s="172">
        <v>16.271000000000001</v>
      </c>
      <c r="P33" s="172">
        <v>18.417000000000002</v>
      </c>
      <c r="Q33" s="172">
        <v>10.68</v>
      </c>
      <c r="R33" s="172">
        <v>27.173999999999999</v>
      </c>
      <c r="S33" s="172">
        <v>16.449000000000002</v>
      </c>
      <c r="T33" s="172">
        <v>21.276</v>
      </c>
      <c r="U33" s="172">
        <v>17.431999999999999</v>
      </c>
      <c r="V33" s="172">
        <v>13.657999999999999</v>
      </c>
      <c r="W33" s="172">
        <v>36.433</v>
      </c>
      <c r="X33" s="172">
        <v>8.56</v>
      </c>
      <c r="Y33" s="172">
        <v>22.72</v>
      </c>
      <c r="Z33" s="172">
        <v>34.281999999999996</v>
      </c>
      <c r="AA33" s="172">
        <v>9.8819999999999997</v>
      </c>
      <c r="AB33" s="172">
        <v>13.359</v>
      </c>
      <c r="AC33" s="172">
        <v>13.052</v>
      </c>
      <c r="AD33" s="172">
        <v>6.9889999999999999</v>
      </c>
      <c r="AE33" s="172">
        <v>17.631</v>
      </c>
      <c r="AF33" s="172">
        <v>12.840999999999999</v>
      </c>
      <c r="AG33" s="172">
        <v>6.6710000000000003</v>
      </c>
      <c r="AH33" s="172">
        <v>19.986999999999998</v>
      </c>
      <c r="AI33" s="130"/>
      <c r="AJ33" s="130"/>
      <c r="AK33" s="130"/>
      <c r="AL33" s="130"/>
      <c r="AM33" s="130"/>
      <c r="AN33" s="130"/>
      <c r="AO33" s="130"/>
      <c r="AP33" s="130"/>
      <c r="AQ33" s="130"/>
      <c r="AR33" s="130"/>
      <c r="AS33" s="130"/>
      <c r="AT33" s="130"/>
      <c r="AU33" s="130"/>
      <c r="AV33" s="130"/>
      <c r="AW33" s="130"/>
      <c r="AX33" s="130"/>
      <c r="AY33" s="130"/>
    </row>
    <row r="34" spans="1:51" ht="15" x14ac:dyDescent="0.25">
      <c r="A34" s="253">
        <v>45566</v>
      </c>
      <c r="B34" s="279">
        <v>22</v>
      </c>
      <c r="C34" s="269">
        <v>32.06</v>
      </c>
      <c r="D34" s="296">
        <v>25.62</v>
      </c>
      <c r="E34" s="172">
        <v>40.609000000000002</v>
      </c>
      <c r="F34" s="172">
        <v>22.135999999999999</v>
      </c>
      <c r="G34" s="172">
        <v>43.582000000000001</v>
      </c>
      <c r="H34" s="172">
        <v>27.155999999999999</v>
      </c>
      <c r="I34" s="172">
        <v>101.29900000000001</v>
      </c>
      <c r="J34" s="172">
        <v>43.823</v>
      </c>
      <c r="K34" s="172">
        <v>22.224</v>
      </c>
      <c r="L34" s="172">
        <v>37.04</v>
      </c>
      <c r="M34" s="172">
        <v>18.864999999999998</v>
      </c>
      <c r="N34" s="172">
        <v>20.245999999999999</v>
      </c>
      <c r="O34" s="172">
        <v>18.98</v>
      </c>
      <c r="P34" s="172">
        <v>36.970999999999997</v>
      </c>
      <c r="Q34" s="172">
        <v>28.8</v>
      </c>
      <c r="R34" s="172">
        <v>49.14</v>
      </c>
      <c r="S34" s="172">
        <v>45.323</v>
      </c>
      <c r="T34" s="172">
        <v>23.888999999999999</v>
      </c>
      <c r="U34" s="172">
        <v>35.417999999999999</v>
      </c>
      <c r="V34" s="172">
        <v>26.311</v>
      </c>
      <c r="W34" s="172">
        <v>39.642000000000003</v>
      </c>
      <c r="X34" s="172">
        <v>16.923999999999999</v>
      </c>
      <c r="Y34" s="172">
        <v>46.695999999999998</v>
      </c>
      <c r="Z34" s="172">
        <v>36.923999999999999</v>
      </c>
      <c r="AA34" s="172">
        <v>16.062999999999999</v>
      </c>
      <c r="AB34" s="172">
        <v>22.652000000000001</v>
      </c>
      <c r="AC34" s="172">
        <v>42.183999999999997</v>
      </c>
      <c r="AD34" s="172">
        <v>23.992000000000001</v>
      </c>
      <c r="AE34" s="172">
        <v>23.27</v>
      </c>
      <c r="AF34" s="172">
        <v>20.718</v>
      </c>
      <c r="AG34" s="172">
        <v>34.805</v>
      </c>
      <c r="AH34" s="172">
        <v>30.106000000000002</v>
      </c>
      <c r="AI34" s="130"/>
      <c r="AJ34" s="130"/>
      <c r="AK34" s="130"/>
      <c r="AL34" s="130"/>
      <c r="AM34" s="130"/>
      <c r="AN34" s="130"/>
      <c r="AO34" s="130"/>
      <c r="AP34" s="130"/>
      <c r="AQ34" s="130"/>
      <c r="AR34" s="130"/>
      <c r="AS34" s="130"/>
      <c r="AT34" s="130"/>
      <c r="AU34" s="130"/>
      <c r="AV34" s="130"/>
      <c r="AW34" s="130"/>
      <c r="AX34" s="130"/>
      <c r="AY34" s="130"/>
    </row>
    <row r="35" spans="1:51" ht="15" x14ac:dyDescent="0.25">
      <c r="A35" s="253">
        <v>45597</v>
      </c>
      <c r="B35" s="279">
        <v>28.22</v>
      </c>
      <c r="C35" s="269">
        <v>31.25</v>
      </c>
      <c r="D35" s="296">
        <v>29.55</v>
      </c>
      <c r="E35" s="172">
        <v>34.529000000000003</v>
      </c>
      <c r="F35" s="172">
        <v>25.867000000000001</v>
      </c>
      <c r="G35" s="172">
        <v>39.64</v>
      </c>
      <c r="H35" s="172">
        <v>52.149000000000001</v>
      </c>
      <c r="I35" s="172">
        <v>50.104999999999997</v>
      </c>
      <c r="J35" s="172">
        <v>38.119</v>
      </c>
      <c r="K35" s="172">
        <v>25.492999999999999</v>
      </c>
      <c r="L35" s="172">
        <v>25.739000000000001</v>
      </c>
      <c r="M35" s="172">
        <v>24.553999999999998</v>
      </c>
      <c r="N35" s="172">
        <v>19.053999999999998</v>
      </c>
      <c r="O35" s="172">
        <v>25.206</v>
      </c>
      <c r="P35" s="172">
        <v>43.447000000000003</v>
      </c>
      <c r="Q35" s="172">
        <v>28.388999999999999</v>
      </c>
      <c r="R35" s="172">
        <v>44.287999999999997</v>
      </c>
      <c r="S35" s="172">
        <v>35.209000000000003</v>
      </c>
      <c r="T35" s="172">
        <v>29.454999999999998</v>
      </c>
      <c r="U35" s="172">
        <v>36.192</v>
      </c>
      <c r="V35" s="172">
        <v>46.587000000000003</v>
      </c>
      <c r="W35" s="172">
        <v>40.631999999999998</v>
      </c>
      <c r="X35" s="172">
        <v>23.228000000000002</v>
      </c>
      <c r="Y35" s="172">
        <v>39.587000000000003</v>
      </c>
      <c r="Z35" s="172">
        <v>34.683</v>
      </c>
      <c r="AA35" s="172">
        <v>23.363</v>
      </c>
      <c r="AB35" s="172">
        <v>26.027000000000001</v>
      </c>
      <c r="AC35" s="172">
        <v>32.688000000000002</v>
      </c>
      <c r="AD35" s="172">
        <v>25.036000000000001</v>
      </c>
      <c r="AE35" s="172">
        <v>29.282</v>
      </c>
      <c r="AF35" s="172">
        <v>28.417000000000002</v>
      </c>
      <c r="AG35" s="172">
        <v>33.593000000000004</v>
      </c>
      <c r="AH35" s="172">
        <v>30.157</v>
      </c>
      <c r="AI35" s="130"/>
      <c r="AJ35" s="130"/>
      <c r="AK35" s="130"/>
      <c r="AL35" s="130"/>
      <c r="AM35" s="130"/>
      <c r="AN35" s="130"/>
      <c r="AO35" s="130"/>
      <c r="AP35" s="130"/>
      <c r="AQ35" s="130"/>
      <c r="AR35" s="130"/>
      <c r="AS35" s="130"/>
      <c r="AT35" s="130"/>
      <c r="AU35" s="130"/>
      <c r="AV35" s="130"/>
      <c r="AW35" s="130"/>
      <c r="AX35" s="130"/>
      <c r="AY35" s="130"/>
    </row>
    <row r="36" spans="1:51" ht="15" x14ac:dyDescent="0.25">
      <c r="A36" s="253">
        <v>45627</v>
      </c>
      <c r="B36" s="279">
        <v>24.61</v>
      </c>
      <c r="C36" s="269">
        <v>24.61</v>
      </c>
      <c r="D36" s="296">
        <v>24.61</v>
      </c>
      <c r="E36" s="172">
        <v>27.178999999999998</v>
      </c>
      <c r="F36" s="172">
        <v>22.506</v>
      </c>
      <c r="G36" s="172">
        <v>39.834000000000003</v>
      </c>
      <c r="H36" s="172">
        <v>47.040999999999997</v>
      </c>
      <c r="I36" s="172">
        <v>34.515999999999998</v>
      </c>
      <c r="J36" s="172">
        <v>40.354999999999997</v>
      </c>
      <c r="K36" s="172">
        <v>25.242000000000001</v>
      </c>
      <c r="L36" s="172">
        <v>23.023</v>
      </c>
      <c r="M36" s="172">
        <v>21.559000000000001</v>
      </c>
      <c r="N36" s="172">
        <v>18.978999999999999</v>
      </c>
      <c r="O36" s="172">
        <v>26.614000000000001</v>
      </c>
      <c r="P36" s="172">
        <v>25.81</v>
      </c>
      <c r="Q36" s="172">
        <v>23.26</v>
      </c>
      <c r="R36" s="172">
        <v>30.446000000000002</v>
      </c>
      <c r="S36" s="172">
        <v>23.614999999999998</v>
      </c>
      <c r="T36" s="172">
        <v>28.387</v>
      </c>
      <c r="U36" s="172">
        <v>28.843</v>
      </c>
      <c r="V36" s="172">
        <v>33.036000000000001</v>
      </c>
      <c r="W36" s="172">
        <v>33.887</v>
      </c>
      <c r="X36" s="172">
        <v>22.863</v>
      </c>
      <c r="Y36" s="172">
        <v>26.222000000000001</v>
      </c>
      <c r="Z36" s="172">
        <v>31.341000000000001</v>
      </c>
      <c r="AA36" s="172">
        <v>23.45</v>
      </c>
      <c r="AB36" s="172">
        <v>24.896999999999998</v>
      </c>
      <c r="AC36" s="172">
        <v>31.390999999999998</v>
      </c>
      <c r="AD36" s="172">
        <v>20.198</v>
      </c>
      <c r="AE36" s="172">
        <v>29.946999999999999</v>
      </c>
      <c r="AF36" s="172">
        <v>30</v>
      </c>
      <c r="AG36" s="172">
        <v>25.007000000000001</v>
      </c>
      <c r="AH36" s="172">
        <v>24.315999999999999</v>
      </c>
      <c r="AI36" s="130"/>
      <c r="AJ36" s="130"/>
      <c r="AK36" s="130"/>
      <c r="AL36" s="130"/>
      <c r="AM36" s="130"/>
      <c r="AN36" s="130"/>
      <c r="AO36" s="130"/>
      <c r="AP36" s="130"/>
      <c r="AQ36" s="130"/>
      <c r="AR36" s="130"/>
      <c r="AS36" s="130"/>
      <c r="AT36" s="130"/>
      <c r="AU36" s="130"/>
      <c r="AV36" s="130"/>
      <c r="AW36" s="130"/>
      <c r="AX36" s="130"/>
      <c r="AY36" s="130"/>
    </row>
    <row r="37" spans="1:51" ht="15" x14ac:dyDescent="0.25">
      <c r="A37" s="253">
        <v>45658</v>
      </c>
      <c r="B37" s="279">
        <v>24.77</v>
      </c>
      <c r="C37" s="269">
        <v>24.77</v>
      </c>
      <c r="D37" s="296">
        <v>24.77</v>
      </c>
      <c r="E37" s="172">
        <v>25.202999999999999</v>
      </c>
      <c r="F37" s="172">
        <v>24.149000000000001</v>
      </c>
      <c r="G37" s="172">
        <v>30.298999999999999</v>
      </c>
      <c r="H37" s="172">
        <v>34.884</v>
      </c>
      <c r="I37" s="172">
        <v>32.04</v>
      </c>
      <c r="J37" s="172">
        <v>30.190999999999999</v>
      </c>
      <c r="K37" s="172">
        <v>28.806999999999999</v>
      </c>
      <c r="L37" s="172">
        <v>21.434999999999999</v>
      </c>
      <c r="M37" s="172">
        <v>20.077999999999999</v>
      </c>
      <c r="N37" s="172">
        <v>18.056000000000001</v>
      </c>
      <c r="O37" s="172">
        <v>23.306999999999999</v>
      </c>
      <c r="P37" s="172">
        <v>29.582000000000001</v>
      </c>
      <c r="Q37" s="172">
        <v>25.911000000000001</v>
      </c>
      <c r="R37" s="172">
        <v>25.385999999999999</v>
      </c>
      <c r="S37" s="172">
        <v>21.821999999999999</v>
      </c>
      <c r="T37" s="172">
        <v>26.884</v>
      </c>
      <c r="U37" s="172">
        <v>26.285</v>
      </c>
      <c r="V37" s="172">
        <v>29.452999999999999</v>
      </c>
      <c r="W37" s="172">
        <v>33.808999999999997</v>
      </c>
      <c r="X37" s="172">
        <v>20.834</v>
      </c>
      <c r="Y37" s="172">
        <v>22.571000000000002</v>
      </c>
      <c r="Z37" s="172">
        <v>27.978999999999999</v>
      </c>
      <c r="AA37" s="172">
        <v>21.904</v>
      </c>
      <c r="AB37" s="172">
        <v>23.957000000000001</v>
      </c>
      <c r="AC37" s="172">
        <v>27.934000000000001</v>
      </c>
      <c r="AD37" s="172">
        <v>18.885999999999999</v>
      </c>
      <c r="AE37" s="172">
        <v>26.091999999999999</v>
      </c>
      <c r="AF37" s="172">
        <v>33.481999999999999</v>
      </c>
      <c r="AG37" s="172">
        <v>23.565999999999999</v>
      </c>
      <c r="AH37" s="172">
        <v>23.852</v>
      </c>
      <c r="AI37" s="130"/>
      <c r="AJ37" s="130"/>
      <c r="AK37" s="130"/>
      <c r="AL37" s="130"/>
      <c r="AM37" s="130"/>
      <c r="AN37" s="130"/>
      <c r="AO37" s="130"/>
      <c r="AP37" s="130"/>
      <c r="AQ37" s="130"/>
      <c r="AR37" s="130"/>
      <c r="AS37" s="130"/>
      <c r="AT37" s="130"/>
      <c r="AU37" s="130"/>
      <c r="AV37" s="130"/>
      <c r="AW37" s="130"/>
      <c r="AX37" s="130"/>
      <c r="AY37" s="130"/>
    </row>
    <row r="38" spans="1:51" ht="15" x14ac:dyDescent="0.25">
      <c r="A38" s="253">
        <v>45689</v>
      </c>
      <c r="B38" s="279">
        <v>25.12</v>
      </c>
      <c r="C38" s="269">
        <v>25.12</v>
      </c>
      <c r="D38" s="296">
        <v>25.12</v>
      </c>
      <c r="E38" s="172">
        <v>22.202000000000002</v>
      </c>
      <c r="F38" s="172">
        <v>33.514000000000003</v>
      </c>
      <c r="G38" s="172">
        <v>34.856000000000002</v>
      </c>
      <c r="H38" s="172">
        <v>27.472000000000001</v>
      </c>
      <c r="I38" s="172">
        <v>31.236999999999998</v>
      </c>
      <c r="J38" s="172">
        <v>30.315999999999999</v>
      </c>
      <c r="K38" s="172">
        <v>36.366999999999997</v>
      </c>
      <c r="L38" s="172">
        <v>19.074000000000002</v>
      </c>
      <c r="M38" s="172">
        <v>17.417000000000002</v>
      </c>
      <c r="N38" s="172">
        <v>26.193999999999999</v>
      </c>
      <c r="O38" s="172">
        <v>20.899000000000001</v>
      </c>
      <c r="P38" s="172">
        <v>31.478000000000002</v>
      </c>
      <c r="Q38" s="172">
        <v>20.423999999999999</v>
      </c>
      <c r="R38" s="172">
        <v>28.036999999999999</v>
      </c>
      <c r="S38" s="172">
        <v>19.084</v>
      </c>
      <c r="T38" s="172">
        <v>28.263000000000002</v>
      </c>
      <c r="U38" s="172">
        <v>22.564</v>
      </c>
      <c r="V38" s="172">
        <v>24.568999999999999</v>
      </c>
      <c r="W38" s="172">
        <v>29.361000000000001</v>
      </c>
      <c r="X38" s="172">
        <v>18.975000000000001</v>
      </c>
      <c r="Y38" s="172">
        <v>22.913</v>
      </c>
      <c r="Z38" s="172">
        <v>50.146000000000001</v>
      </c>
      <c r="AA38" s="172">
        <v>23.701000000000001</v>
      </c>
      <c r="AB38" s="172">
        <v>44.345999999999997</v>
      </c>
      <c r="AC38" s="172">
        <v>31.759</v>
      </c>
      <c r="AD38" s="172">
        <v>18.067</v>
      </c>
      <c r="AE38" s="172">
        <v>22.48</v>
      </c>
      <c r="AF38" s="172">
        <v>27.422000000000001</v>
      </c>
      <c r="AG38" s="172">
        <v>23.19</v>
      </c>
      <c r="AH38" s="172">
        <v>21.64</v>
      </c>
      <c r="AI38" s="130"/>
      <c r="AJ38" s="130"/>
      <c r="AK38" s="130"/>
      <c r="AL38" s="130"/>
      <c r="AM38" s="130"/>
      <c r="AN38" s="130"/>
      <c r="AO38" s="130"/>
      <c r="AP38" s="130"/>
      <c r="AQ38" s="130"/>
      <c r="AR38" s="130"/>
      <c r="AS38" s="130"/>
      <c r="AT38" s="130"/>
      <c r="AU38" s="130"/>
      <c r="AV38" s="130"/>
      <c r="AW38" s="130"/>
      <c r="AX38" s="130"/>
      <c r="AY38" s="130"/>
    </row>
    <row r="39" spans="1:51" ht="15" x14ac:dyDescent="0.25">
      <c r="A39" s="253">
        <v>45717</v>
      </c>
      <c r="B39" s="279">
        <v>74.209999999999994</v>
      </c>
      <c r="C39" s="269">
        <v>74.209999999999994</v>
      </c>
      <c r="D39" s="296">
        <v>74.209999999999994</v>
      </c>
      <c r="E39" s="172">
        <v>75.147000000000006</v>
      </c>
      <c r="F39" s="172">
        <v>94.733999999999995</v>
      </c>
      <c r="G39" s="172">
        <v>66.47</v>
      </c>
      <c r="H39" s="172">
        <v>84.659000000000006</v>
      </c>
      <c r="I39" s="172">
        <v>82.057000000000002</v>
      </c>
      <c r="J39" s="172">
        <v>88.804000000000002</v>
      </c>
      <c r="K39" s="172">
        <v>64.721000000000004</v>
      </c>
      <c r="L39" s="172">
        <v>48.017000000000003</v>
      </c>
      <c r="M39" s="172">
        <v>27.739000000000001</v>
      </c>
      <c r="N39" s="172">
        <v>56.521000000000001</v>
      </c>
      <c r="O39" s="172">
        <v>104.134</v>
      </c>
      <c r="P39" s="172">
        <v>51.968000000000004</v>
      </c>
      <c r="Q39" s="172">
        <v>41.923999999999999</v>
      </c>
      <c r="R39" s="172">
        <v>136.65600000000001</v>
      </c>
      <c r="S39" s="172">
        <v>27.582999999999998</v>
      </c>
      <c r="T39" s="172">
        <v>94.757999999999996</v>
      </c>
      <c r="U39" s="172">
        <v>36.146999999999998</v>
      </c>
      <c r="V39" s="172">
        <v>60.003</v>
      </c>
      <c r="W39" s="172">
        <v>94.933000000000007</v>
      </c>
      <c r="X39" s="172">
        <v>41.011000000000003</v>
      </c>
      <c r="Y39" s="172">
        <v>65.8</v>
      </c>
      <c r="Z39" s="172">
        <v>98.826999999999998</v>
      </c>
      <c r="AA39" s="172">
        <v>66.222999999999999</v>
      </c>
      <c r="AB39" s="172">
        <v>151.577</v>
      </c>
      <c r="AC39" s="172">
        <v>57.84</v>
      </c>
      <c r="AD39" s="172">
        <v>31.297000000000001</v>
      </c>
      <c r="AE39" s="172">
        <v>62.247</v>
      </c>
      <c r="AF39" s="172">
        <v>56.506</v>
      </c>
      <c r="AG39" s="172">
        <v>65.875</v>
      </c>
      <c r="AH39" s="172">
        <v>58.661000000000001</v>
      </c>
      <c r="AI39" s="130"/>
      <c r="AJ39" s="130"/>
      <c r="AK39" s="130"/>
      <c r="AL39" s="130"/>
      <c r="AM39" s="130"/>
      <c r="AN39" s="130"/>
      <c r="AO39" s="130"/>
      <c r="AP39" s="130"/>
      <c r="AQ39" s="130"/>
      <c r="AR39" s="130"/>
      <c r="AS39" s="130"/>
      <c r="AT39" s="130"/>
      <c r="AU39" s="130"/>
      <c r="AV39" s="130"/>
      <c r="AW39" s="130"/>
      <c r="AX39" s="130"/>
      <c r="AY39" s="130"/>
    </row>
    <row r="40" spans="1:51" ht="15" x14ac:dyDescent="0.25">
      <c r="A40" s="253">
        <v>45748</v>
      </c>
      <c r="B40" s="279">
        <v>202.84</v>
      </c>
      <c r="C40" s="269">
        <v>202.84</v>
      </c>
      <c r="D40" s="296">
        <v>202.84</v>
      </c>
      <c r="E40" s="172">
        <v>241.47800000000001</v>
      </c>
      <c r="F40" s="172">
        <v>133.518</v>
      </c>
      <c r="G40" s="172">
        <v>338.50099999999998</v>
      </c>
      <c r="H40" s="172">
        <v>261.38400000000001</v>
      </c>
      <c r="I40" s="172">
        <v>278.375</v>
      </c>
      <c r="J40" s="172">
        <v>238.625</v>
      </c>
      <c r="K40" s="172">
        <v>211.745</v>
      </c>
      <c r="L40" s="172">
        <v>185.52699999999999</v>
      </c>
      <c r="M40" s="172">
        <v>130.41800000000001</v>
      </c>
      <c r="N40" s="172">
        <v>237.13900000000001</v>
      </c>
      <c r="O40" s="172">
        <v>263.82900000000001</v>
      </c>
      <c r="P40" s="172">
        <v>208.643</v>
      </c>
      <c r="Q40" s="172">
        <v>316.54399999999998</v>
      </c>
      <c r="R40" s="172">
        <v>236.17099999999999</v>
      </c>
      <c r="S40" s="172">
        <v>102.389</v>
      </c>
      <c r="T40" s="172">
        <v>267.83600000000001</v>
      </c>
      <c r="U40" s="172">
        <v>201.93199999999999</v>
      </c>
      <c r="V40" s="172">
        <v>369.548</v>
      </c>
      <c r="W40" s="172">
        <v>262.822</v>
      </c>
      <c r="X40" s="172">
        <v>116.696</v>
      </c>
      <c r="Y40" s="172">
        <v>249.20099999999999</v>
      </c>
      <c r="Z40" s="172">
        <v>174.25299999999999</v>
      </c>
      <c r="AA40" s="172">
        <v>264.60399999999998</v>
      </c>
      <c r="AB40" s="172">
        <v>220.43</v>
      </c>
      <c r="AC40" s="172">
        <v>144.96899999999999</v>
      </c>
      <c r="AD40" s="172">
        <v>220.52799999999999</v>
      </c>
      <c r="AE40" s="172">
        <v>200.28</v>
      </c>
      <c r="AF40" s="172">
        <v>122.33199999999999</v>
      </c>
      <c r="AG40" s="172">
        <v>140.54400000000001</v>
      </c>
      <c r="AH40" s="172">
        <v>115.15</v>
      </c>
      <c r="AI40" s="130"/>
      <c r="AJ40" s="130"/>
      <c r="AK40" s="130"/>
      <c r="AL40" s="130"/>
      <c r="AM40" s="130"/>
      <c r="AN40" s="130"/>
      <c r="AO40" s="130"/>
      <c r="AP40" s="130"/>
      <c r="AQ40" s="130"/>
      <c r="AR40" s="130"/>
      <c r="AS40" s="130"/>
      <c r="AT40" s="130"/>
      <c r="AU40" s="130"/>
      <c r="AV40" s="130"/>
      <c r="AW40" s="130"/>
      <c r="AX40" s="130"/>
      <c r="AY40" s="130"/>
    </row>
    <row r="41" spans="1:51" ht="15" x14ac:dyDescent="0.25">
      <c r="A41" s="253">
        <v>45778</v>
      </c>
      <c r="B41" s="279">
        <v>512.59</v>
      </c>
      <c r="C41" s="269">
        <v>512.59</v>
      </c>
      <c r="D41" s="296">
        <v>512.59</v>
      </c>
      <c r="E41" s="172">
        <v>457.38200000000001</v>
      </c>
      <c r="F41" s="172">
        <v>725.053</v>
      </c>
      <c r="G41" s="172">
        <v>795.04300000000001</v>
      </c>
      <c r="H41" s="172">
        <v>953.62400000000002</v>
      </c>
      <c r="I41" s="172">
        <v>689.43799999999999</v>
      </c>
      <c r="J41" s="172">
        <v>634.06299999999999</v>
      </c>
      <c r="K41" s="172">
        <v>545.32899999999995</v>
      </c>
      <c r="L41" s="172">
        <v>464.04899999999998</v>
      </c>
      <c r="M41" s="172">
        <v>204.10599999999999</v>
      </c>
      <c r="N41" s="172">
        <v>611.27</v>
      </c>
      <c r="O41" s="172">
        <v>443.10199999999998</v>
      </c>
      <c r="P41" s="172">
        <v>575.08600000000001</v>
      </c>
      <c r="Q41" s="172">
        <v>667.59</v>
      </c>
      <c r="R41" s="172">
        <v>434.01600000000002</v>
      </c>
      <c r="S41" s="172">
        <v>635.56100000000004</v>
      </c>
      <c r="T41" s="172">
        <v>758.42200000000003</v>
      </c>
      <c r="U41" s="172">
        <v>440.58199999999999</v>
      </c>
      <c r="V41" s="172">
        <v>916.12699999999995</v>
      </c>
      <c r="W41" s="172">
        <v>251.67400000000001</v>
      </c>
      <c r="X41" s="172">
        <v>356.76499999999999</v>
      </c>
      <c r="Y41" s="172">
        <v>590.61900000000003</v>
      </c>
      <c r="Z41" s="172">
        <v>381.78500000000003</v>
      </c>
      <c r="AA41" s="172">
        <v>651.89499999999998</v>
      </c>
      <c r="AB41" s="172">
        <v>483.00599999999997</v>
      </c>
      <c r="AC41" s="172">
        <v>392.17500000000001</v>
      </c>
      <c r="AD41" s="172">
        <v>488.68900000000002</v>
      </c>
      <c r="AE41" s="172">
        <v>564.40899999999999</v>
      </c>
      <c r="AF41" s="172">
        <v>289.55099999999999</v>
      </c>
      <c r="AG41" s="172">
        <v>532.58100000000002</v>
      </c>
      <c r="AH41" s="172">
        <v>471.54700000000003</v>
      </c>
      <c r="AI41" s="130"/>
      <c r="AJ41" s="130"/>
      <c r="AK41" s="130"/>
      <c r="AL41" s="130"/>
      <c r="AM41" s="130"/>
      <c r="AN41" s="130"/>
      <c r="AO41" s="130"/>
      <c r="AP41" s="130"/>
      <c r="AQ41" s="130"/>
      <c r="AR41" s="130"/>
      <c r="AS41" s="130"/>
      <c r="AT41" s="130"/>
      <c r="AU41" s="130"/>
      <c r="AV41" s="130"/>
      <c r="AW41" s="130"/>
      <c r="AX41" s="130"/>
      <c r="AY41" s="130"/>
    </row>
    <row r="42" spans="1:51" ht="15" x14ac:dyDescent="0.25">
      <c r="A42" s="253">
        <v>45809</v>
      </c>
      <c r="B42" s="279">
        <v>366.7</v>
      </c>
      <c r="C42" s="269">
        <v>366.7</v>
      </c>
      <c r="D42" s="296">
        <v>366.7</v>
      </c>
      <c r="E42" s="172">
        <v>182.58699999999999</v>
      </c>
      <c r="F42" s="172">
        <v>817.68299999999999</v>
      </c>
      <c r="G42" s="172">
        <v>583.26</v>
      </c>
      <c r="H42" s="172">
        <v>811.98599999999999</v>
      </c>
      <c r="I42" s="172">
        <v>443.62599999999998</v>
      </c>
      <c r="J42" s="172">
        <v>506.762</v>
      </c>
      <c r="K42" s="172">
        <v>280.52100000000002</v>
      </c>
      <c r="L42" s="172">
        <v>212.17</v>
      </c>
      <c r="M42" s="172">
        <v>121.215</v>
      </c>
      <c r="N42" s="172">
        <v>412.13400000000001</v>
      </c>
      <c r="O42" s="172">
        <v>185.91</v>
      </c>
      <c r="P42" s="172">
        <v>445.22500000000002</v>
      </c>
      <c r="Q42" s="172">
        <v>349.14400000000001</v>
      </c>
      <c r="R42" s="172">
        <v>138.57300000000001</v>
      </c>
      <c r="S42" s="172">
        <v>706.32600000000002</v>
      </c>
      <c r="T42" s="172">
        <v>508.68</v>
      </c>
      <c r="U42" s="172">
        <v>559.995</v>
      </c>
      <c r="V42" s="172">
        <v>1095.6880000000001</v>
      </c>
      <c r="W42" s="172">
        <v>51.305</v>
      </c>
      <c r="X42" s="172">
        <v>261.08100000000002</v>
      </c>
      <c r="Y42" s="172">
        <v>543.54899999999998</v>
      </c>
      <c r="Z42" s="172">
        <v>245.446</v>
      </c>
      <c r="AA42" s="172">
        <v>460.49599999999998</v>
      </c>
      <c r="AB42" s="172">
        <v>359.95400000000001</v>
      </c>
      <c r="AC42" s="172">
        <v>145.709</v>
      </c>
      <c r="AD42" s="172">
        <v>595.49699999999996</v>
      </c>
      <c r="AE42" s="172">
        <v>360.83499999999998</v>
      </c>
      <c r="AF42" s="172">
        <v>189.99799999999999</v>
      </c>
      <c r="AG42" s="172">
        <v>543.23299999999995</v>
      </c>
      <c r="AH42" s="172">
        <v>745.38599999999997</v>
      </c>
      <c r="AI42" s="130"/>
      <c r="AJ42" s="130"/>
      <c r="AK42" s="130"/>
      <c r="AL42" s="130"/>
      <c r="AM42" s="130"/>
      <c r="AN42" s="130"/>
      <c r="AO42" s="130"/>
      <c r="AP42" s="130"/>
      <c r="AQ42" s="130"/>
      <c r="AR42" s="130"/>
      <c r="AS42" s="130"/>
      <c r="AT42" s="130"/>
      <c r="AU42" s="130"/>
      <c r="AV42" s="130"/>
      <c r="AW42" s="130"/>
      <c r="AX42" s="130"/>
      <c r="AY42" s="130"/>
    </row>
    <row r="43" spans="1:51" ht="15" x14ac:dyDescent="0.25">
      <c r="A43" s="253">
        <v>45839</v>
      </c>
      <c r="B43" s="279">
        <v>59.72</v>
      </c>
      <c r="C43" s="269">
        <v>59.72</v>
      </c>
      <c r="D43" s="296">
        <v>54</v>
      </c>
      <c r="E43" s="172">
        <v>24.722999999999999</v>
      </c>
      <c r="F43" s="172">
        <v>286.34500000000003</v>
      </c>
      <c r="G43" s="172">
        <v>120.09399999999999</v>
      </c>
      <c r="H43" s="172">
        <v>153.952</v>
      </c>
      <c r="I43" s="172">
        <v>153.24199999999999</v>
      </c>
      <c r="J43" s="172">
        <v>101.712</v>
      </c>
      <c r="K43" s="172">
        <v>29.538</v>
      </c>
      <c r="L43" s="172">
        <v>24.37</v>
      </c>
      <c r="M43" s="172">
        <v>4.8860000000000001</v>
      </c>
      <c r="N43" s="172">
        <v>61.82</v>
      </c>
      <c r="O43" s="172">
        <v>28.678000000000001</v>
      </c>
      <c r="P43" s="172">
        <v>84.228999999999999</v>
      </c>
      <c r="Q43" s="172">
        <v>49.085000000000001</v>
      </c>
      <c r="R43" s="172">
        <v>13.067</v>
      </c>
      <c r="S43" s="172">
        <v>194.917</v>
      </c>
      <c r="T43" s="172">
        <v>145.577</v>
      </c>
      <c r="U43" s="172">
        <v>106.639</v>
      </c>
      <c r="V43" s="172">
        <v>477.61799999999999</v>
      </c>
      <c r="W43" s="172">
        <v>3.605</v>
      </c>
      <c r="X43" s="172">
        <v>35.671999999999997</v>
      </c>
      <c r="Y43" s="172">
        <v>109.02500000000001</v>
      </c>
      <c r="Z43" s="172">
        <v>35.4</v>
      </c>
      <c r="AA43" s="172">
        <v>76.475999999999999</v>
      </c>
      <c r="AB43" s="172">
        <v>61.558999999999997</v>
      </c>
      <c r="AC43" s="172">
        <v>11.645</v>
      </c>
      <c r="AD43" s="172">
        <v>219.852</v>
      </c>
      <c r="AE43" s="172">
        <v>47.564</v>
      </c>
      <c r="AF43" s="172">
        <v>27.068999999999999</v>
      </c>
      <c r="AG43" s="172">
        <v>226.77099999999999</v>
      </c>
      <c r="AH43" s="172">
        <v>260.21300000000002</v>
      </c>
      <c r="AI43" s="130"/>
      <c r="AJ43" s="130"/>
      <c r="AK43" s="130"/>
      <c r="AL43" s="130"/>
      <c r="AM43" s="130"/>
      <c r="AN43" s="130"/>
      <c r="AO43" s="130"/>
      <c r="AP43" s="130"/>
      <c r="AQ43" s="130"/>
      <c r="AR43" s="130"/>
      <c r="AS43" s="130"/>
      <c r="AT43" s="130"/>
      <c r="AU43" s="130"/>
      <c r="AV43" s="130"/>
      <c r="AW43" s="130"/>
      <c r="AX43" s="130"/>
      <c r="AY43" s="130"/>
    </row>
    <row r="44" spans="1:51" ht="15" x14ac:dyDescent="0.25">
      <c r="A44" s="253">
        <v>45870</v>
      </c>
      <c r="B44" s="279">
        <v>18.75</v>
      </c>
      <c r="C44" s="269">
        <v>18.75</v>
      </c>
      <c r="D44" s="296">
        <v>18.75</v>
      </c>
      <c r="E44" s="172">
        <v>9.8949999999999996</v>
      </c>
      <c r="F44" s="172">
        <v>46.546999999999997</v>
      </c>
      <c r="G44" s="172">
        <v>23.858000000000001</v>
      </c>
      <c r="H44" s="172">
        <v>42.886000000000003</v>
      </c>
      <c r="I44" s="172">
        <v>34.700000000000003</v>
      </c>
      <c r="J44" s="172">
        <v>23.977</v>
      </c>
      <c r="K44" s="172">
        <v>9.6989999999999998</v>
      </c>
      <c r="L44" s="172">
        <v>10.449</v>
      </c>
      <c r="M44" s="172">
        <v>3.5609999999999999</v>
      </c>
      <c r="N44" s="172">
        <v>13.53</v>
      </c>
      <c r="O44" s="172">
        <v>9.3059999999999992</v>
      </c>
      <c r="P44" s="172">
        <v>15.364000000000001</v>
      </c>
      <c r="Q44" s="172">
        <v>15.375999999999999</v>
      </c>
      <c r="R44" s="172">
        <v>7.681</v>
      </c>
      <c r="S44" s="172">
        <v>30.172999999999998</v>
      </c>
      <c r="T44" s="172">
        <v>28.478999999999999</v>
      </c>
      <c r="U44" s="172">
        <v>22.744</v>
      </c>
      <c r="V44" s="172">
        <v>72.463999999999999</v>
      </c>
      <c r="W44" s="172">
        <v>7.0919999999999996</v>
      </c>
      <c r="X44" s="172">
        <v>11.55</v>
      </c>
      <c r="Y44" s="172">
        <v>36.762</v>
      </c>
      <c r="Z44" s="172">
        <v>10.69</v>
      </c>
      <c r="AA44" s="172">
        <v>18.425999999999998</v>
      </c>
      <c r="AB44" s="172">
        <v>15.403</v>
      </c>
      <c r="AC44" s="172">
        <v>6.3419999999999996</v>
      </c>
      <c r="AD44" s="172">
        <v>33.335000000000001</v>
      </c>
      <c r="AE44" s="172">
        <v>12.541</v>
      </c>
      <c r="AF44" s="172">
        <v>6.6449999999999996</v>
      </c>
      <c r="AG44" s="172">
        <v>42.451999999999998</v>
      </c>
      <c r="AH44" s="172">
        <v>41.844000000000001</v>
      </c>
      <c r="AI44" s="130"/>
      <c r="AJ44" s="130"/>
      <c r="AK44" s="130"/>
      <c r="AL44" s="130"/>
      <c r="AM44" s="130"/>
      <c r="AN44" s="130"/>
      <c r="AO44" s="130"/>
      <c r="AP44" s="130"/>
      <c r="AQ44" s="130"/>
      <c r="AR44" s="130"/>
      <c r="AS44" s="130"/>
      <c r="AT44" s="130"/>
      <c r="AU44" s="130"/>
      <c r="AV44" s="130"/>
      <c r="AW44" s="130"/>
      <c r="AX44" s="130"/>
      <c r="AY44" s="130"/>
    </row>
    <row r="45" spans="1:51" ht="15" x14ac:dyDescent="0.25">
      <c r="A45" s="253">
        <v>45901</v>
      </c>
      <c r="B45" s="279">
        <v>12.81</v>
      </c>
      <c r="C45" s="269">
        <v>12.81</v>
      </c>
      <c r="D45" s="296">
        <v>12.81</v>
      </c>
      <c r="E45" s="172">
        <v>10.321999999999999</v>
      </c>
      <c r="F45" s="172">
        <v>22.247</v>
      </c>
      <c r="G45" s="172">
        <v>18.11</v>
      </c>
      <c r="H45" s="172">
        <v>87.072000000000003</v>
      </c>
      <c r="I45" s="172">
        <v>18.280999999999999</v>
      </c>
      <c r="J45" s="172">
        <v>18.678000000000001</v>
      </c>
      <c r="K45" s="172">
        <v>18.521999999999998</v>
      </c>
      <c r="L45" s="172">
        <v>10.582000000000001</v>
      </c>
      <c r="M45" s="172">
        <v>6.306</v>
      </c>
      <c r="N45" s="172">
        <v>16.193999999999999</v>
      </c>
      <c r="O45" s="172">
        <v>18.192</v>
      </c>
      <c r="P45" s="172">
        <v>10.66</v>
      </c>
      <c r="Q45" s="172">
        <v>25.937000000000001</v>
      </c>
      <c r="R45" s="172">
        <v>16.326000000000001</v>
      </c>
      <c r="S45" s="172">
        <v>21.274999999999999</v>
      </c>
      <c r="T45" s="172">
        <v>17.353999999999999</v>
      </c>
      <c r="U45" s="172">
        <v>14.153</v>
      </c>
      <c r="V45" s="172">
        <v>36.607999999999997</v>
      </c>
      <c r="W45" s="172">
        <v>8.4879999999999995</v>
      </c>
      <c r="X45" s="172">
        <v>24.113</v>
      </c>
      <c r="Y45" s="172">
        <v>36.305999999999997</v>
      </c>
      <c r="Z45" s="172">
        <v>9.7050000000000001</v>
      </c>
      <c r="AA45" s="172">
        <v>13.315</v>
      </c>
      <c r="AB45" s="172">
        <v>12.84</v>
      </c>
      <c r="AC45" s="172">
        <v>7.3680000000000003</v>
      </c>
      <c r="AD45" s="172">
        <v>17.872</v>
      </c>
      <c r="AE45" s="172">
        <v>12.602</v>
      </c>
      <c r="AF45" s="172">
        <v>6.96</v>
      </c>
      <c r="AG45" s="172">
        <v>20.108000000000001</v>
      </c>
      <c r="AH45" s="172">
        <v>18.233000000000001</v>
      </c>
      <c r="AI45" s="130"/>
      <c r="AJ45" s="130"/>
      <c r="AK45" s="130"/>
      <c r="AL45" s="130"/>
      <c r="AM45" s="130"/>
      <c r="AN45" s="130"/>
      <c r="AO45" s="130"/>
      <c r="AP45" s="130"/>
      <c r="AQ45" s="130"/>
      <c r="AR45" s="130"/>
      <c r="AS45" s="130"/>
      <c r="AT45" s="130"/>
      <c r="AU45" s="130"/>
      <c r="AV45" s="130"/>
      <c r="AW45" s="130"/>
      <c r="AX45" s="130"/>
      <c r="AY45" s="130"/>
    </row>
    <row r="46" spans="1:51" ht="15" x14ac:dyDescent="0.25">
      <c r="A46" s="253">
        <v>45931</v>
      </c>
      <c r="B46" s="279">
        <v>22</v>
      </c>
      <c r="C46" s="269">
        <v>32.06</v>
      </c>
      <c r="D46" s="296">
        <v>25.62</v>
      </c>
      <c r="E46" s="172">
        <v>21.658999999999999</v>
      </c>
      <c r="F46" s="172">
        <v>43.859000000000002</v>
      </c>
      <c r="G46" s="172">
        <v>26.983000000000001</v>
      </c>
      <c r="H46" s="172">
        <v>101.27200000000001</v>
      </c>
      <c r="I46" s="172">
        <v>43.463999999999999</v>
      </c>
      <c r="J46" s="172">
        <v>22.67</v>
      </c>
      <c r="K46" s="172">
        <v>37.588999999999999</v>
      </c>
      <c r="L46" s="172">
        <v>19.074000000000002</v>
      </c>
      <c r="M46" s="172">
        <v>20.306999999999999</v>
      </c>
      <c r="N46" s="172">
        <v>18.815000000000001</v>
      </c>
      <c r="O46" s="172">
        <v>36.686999999999998</v>
      </c>
      <c r="P46" s="172">
        <v>28.707999999999998</v>
      </c>
      <c r="Q46" s="172">
        <v>49.831000000000003</v>
      </c>
      <c r="R46" s="172">
        <v>45.155000000000001</v>
      </c>
      <c r="S46" s="172">
        <v>23.841999999999999</v>
      </c>
      <c r="T46" s="172">
        <v>35.308999999999997</v>
      </c>
      <c r="U46" s="172">
        <v>25.803000000000001</v>
      </c>
      <c r="V46" s="172">
        <v>39.786999999999999</v>
      </c>
      <c r="W46" s="172">
        <v>16.786000000000001</v>
      </c>
      <c r="X46" s="172">
        <v>48.256</v>
      </c>
      <c r="Y46" s="172">
        <v>36.895000000000003</v>
      </c>
      <c r="Z46" s="172">
        <v>15.754</v>
      </c>
      <c r="AA46" s="172">
        <v>22.669</v>
      </c>
      <c r="AB46" s="172">
        <v>41.914999999999999</v>
      </c>
      <c r="AC46" s="172">
        <v>24.311</v>
      </c>
      <c r="AD46" s="172">
        <v>23.521999999999998</v>
      </c>
      <c r="AE46" s="172">
        <v>20.408000000000001</v>
      </c>
      <c r="AF46" s="172">
        <v>35.293999999999997</v>
      </c>
      <c r="AG46" s="172">
        <v>30.713000000000001</v>
      </c>
      <c r="AH46" s="172">
        <v>37.409999999999997</v>
      </c>
      <c r="AI46" s="130"/>
      <c r="AJ46" s="130"/>
      <c r="AK46" s="130"/>
      <c r="AL46" s="130"/>
      <c r="AM46" s="130"/>
      <c r="AN46" s="130"/>
      <c r="AO46" s="130"/>
      <c r="AP46" s="130"/>
      <c r="AQ46" s="130"/>
      <c r="AR46" s="130"/>
      <c r="AS46" s="130"/>
      <c r="AT46" s="130"/>
      <c r="AU46" s="130"/>
      <c r="AV46" s="130"/>
      <c r="AW46" s="130"/>
      <c r="AX46" s="130"/>
      <c r="AY46" s="130"/>
    </row>
    <row r="47" spans="1:51" ht="15" x14ac:dyDescent="0.25">
      <c r="A47" s="253">
        <v>45962</v>
      </c>
      <c r="B47" s="279">
        <v>28.22</v>
      </c>
      <c r="C47" s="269">
        <v>31.25</v>
      </c>
      <c r="D47" s="296">
        <v>29.55</v>
      </c>
      <c r="E47" s="172">
        <v>26.053000000000001</v>
      </c>
      <c r="F47" s="172">
        <v>40.031999999999996</v>
      </c>
      <c r="G47" s="172">
        <v>52.097000000000001</v>
      </c>
      <c r="H47" s="172">
        <v>50.194000000000003</v>
      </c>
      <c r="I47" s="172">
        <v>38.606000000000002</v>
      </c>
      <c r="J47" s="172">
        <v>26.018999999999998</v>
      </c>
      <c r="K47" s="172">
        <v>26.337</v>
      </c>
      <c r="L47" s="172">
        <v>24.852</v>
      </c>
      <c r="M47" s="172">
        <v>19.381</v>
      </c>
      <c r="N47" s="172">
        <v>25.228000000000002</v>
      </c>
      <c r="O47" s="172">
        <v>43.32</v>
      </c>
      <c r="P47" s="172">
        <v>28.443999999999999</v>
      </c>
      <c r="Q47" s="172">
        <v>44.901000000000003</v>
      </c>
      <c r="R47" s="172">
        <v>35.179000000000002</v>
      </c>
      <c r="S47" s="172">
        <v>29.542999999999999</v>
      </c>
      <c r="T47" s="172">
        <v>36.192999999999998</v>
      </c>
      <c r="U47" s="172">
        <v>47.835000000000001</v>
      </c>
      <c r="V47" s="172">
        <v>40.895000000000003</v>
      </c>
      <c r="W47" s="172">
        <v>23.221</v>
      </c>
      <c r="X47" s="172">
        <v>41.006999999999998</v>
      </c>
      <c r="Y47" s="172">
        <v>35.329000000000001</v>
      </c>
      <c r="Z47" s="172">
        <v>23.25</v>
      </c>
      <c r="AA47" s="172">
        <v>26.178000000000001</v>
      </c>
      <c r="AB47" s="172">
        <v>32.561</v>
      </c>
      <c r="AC47" s="172">
        <v>26.148</v>
      </c>
      <c r="AD47" s="172">
        <v>29.600999999999999</v>
      </c>
      <c r="AE47" s="172">
        <v>28.254000000000001</v>
      </c>
      <c r="AF47" s="172">
        <v>34.103999999999999</v>
      </c>
      <c r="AG47" s="172">
        <v>31.193999999999999</v>
      </c>
      <c r="AH47" s="172">
        <v>33.057000000000002</v>
      </c>
      <c r="AI47" s="130"/>
      <c r="AJ47" s="130"/>
      <c r="AK47" s="130"/>
      <c r="AL47" s="130"/>
      <c r="AM47" s="130"/>
      <c r="AN47" s="130"/>
      <c r="AO47" s="130"/>
      <c r="AP47" s="130"/>
      <c r="AQ47" s="130"/>
      <c r="AR47" s="130"/>
      <c r="AS47" s="130"/>
      <c r="AT47" s="130"/>
      <c r="AU47" s="130"/>
      <c r="AV47" s="130"/>
      <c r="AW47" s="130"/>
      <c r="AX47" s="130"/>
      <c r="AY47" s="130"/>
    </row>
    <row r="48" spans="1:51" ht="15" x14ac:dyDescent="0.25">
      <c r="A48" s="253">
        <v>45992</v>
      </c>
      <c r="B48" s="279">
        <v>24.61</v>
      </c>
      <c r="C48" s="269">
        <v>24.61</v>
      </c>
      <c r="D48" s="296">
        <v>24.61</v>
      </c>
      <c r="E48" s="172">
        <v>22.602</v>
      </c>
      <c r="F48" s="172">
        <v>40.305999999999997</v>
      </c>
      <c r="G48" s="172">
        <v>47.055</v>
      </c>
      <c r="H48" s="172">
        <v>34.658000000000001</v>
      </c>
      <c r="I48" s="172">
        <v>41.189</v>
      </c>
      <c r="J48" s="172">
        <v>25.824000000000002</v>
      </c>
      <c r="K48" s="172">
        <v>23.611000000000001</v>
      </c>
      <c r="L48" s="172">
        <v>21.934000000000001</v>
      </c>
      <c r="M48" s="172">
        <v>19.376999999999999</v>
      </c>
      <c r="N48" s="172">
        <v>26.681999999999999</v>
      </c>
      <c r="O48" s="172">
        <v>25.748000000000001</v>
      </c>
      <c r="P48" s="172">
        <v>23.37</v>
      </c>
      <c r="Q48" s="172">
        <v>31.048999999999999</v>
      </c>
      <c r="R48" s="172">
        <v>23.664000000000001</v>
      </c>
      <c r="S48" s="172">
        <v>28.533000000000001</v>
      </c>
      <c r="T48" s="172">
        <v>28.908000000000001</v>
      </c>
      <c r="U48" s="172">
        <v>33.768000000000001</v>
      </c>
      <c r="V48" s="172">
        <v>34.192999999999998</v>
      </c>
      <c r="W48" s="172">
        <v>22.923999999999999</v>
      </c>
      <c r="X48" s="172">
        <v>27.57</v>
      </c>
      <c r="Y48" s="172">
        <v>31.632999999999999</v>
      </c>
      <c r="Z48" s="172">
        <v>23.393000000000001</v>
      </c>
      <c r="AA48" s="172">
        <v>25.12</v>
      </c>
      <c r="AB48" s="172">
        <v>31.329000000000001</v>
      </c>
      <c r="AC48" s="172">
        <v>21.013000000000002</v>
      </c>
      <c r="AD48" s="172">
        <v>30.327000000000002</v>
      </c>
      <c r="AE48" s="172">
        <v>29.908000000000001</v>
      </c>
      <c r="AF48" s="172">
        <v>25.591000000000001</v>
      </c>
      <c r="AG48" s="172">
        <v>25.016999999999999</v>
      </c>
      <c r="AH48" s="172">
        <v>26.800999999999998</v>
      </c>
      <c r="AI48" s="130"/>
      <c r="AJ48" s="130"/>
      <c r="AK48" s="130"/>
      <c r="AL48" s="130"/>
      <c r="AM48" s="130"/>
      <c r="AN48" s="130"/>
      <c r="AO48" s="130"/>
      <c r="AP48" s="130"/>
      <c r="AQ48" s="130"/>
      <c r="AR48" s="130"/>
      <c r="AS48" s="130"/>
      <c r="AT48" s="130"/>
      <c r="AU48" s="130"/>
      <c r="AV48" s="130"/>
      <c r="AW48" s="130"/>
      <c r="AX48" s="130"/>
      <c r="AY48" s="130"/>
    </row>
    <row r="49" spans="1:1005" ht="15" x14ac:dyDescent="0.25">
      <c r="A49" s="253">
        <v>46023</v>
      </c>
      <c r="B49" s="279">
        <v>24.77</v>
      </c>
      <c r="C49" s="269">
        <v>24.77</v>
      </c>
      <c r="D49" s="296">
        <v>24.77</v>
      </c>
      <c r="E49" s="172">
        <v>24.077000000000002</v>
      </c>
      <c r="F49" s="172">
        <v>30.698</v>
      </c>
      <c r="G49" s="172">
        <v>34.893999999999998</v>
      </c>
      <c r="H49" s="172">
        <v>32.176000000000002</v>
      </c>
      <c r="I49" s="172">
        <v>30.628</v>
      </c>
      <c r="J49" s="172">
        <v>29.393000000000001</v>
      </c>
      <c r="K49" s="172">
        <v>21.99</v>
      </c>
      <c r="L49" s="172">
        <v>20.434000000000001</v>
      </c>
      <c r="M49" s="172">
        <v>18.204999999999998</v>
      </c>
      <c r="N49" s="172">
        <v>23.367000000000001</v>
      </c>
      <c r="O49" s="172">
        <v>29.521000000000001</v>
      </c>
      <c r="P49" s="172">
        <v>26.026</v>
      </c>
      <c r="Q49" s="172">
        <v>25.585999999999999</v>
      </c>
      <c r="R49" s="172">
        <v>21.866</v>
      </c>
      <c r="S49" s="172">
        <v>27.024999999999999</v>
      </c>
      <c r="T49" s="172">
        <v>26.346</v>
      </c>
      <c r="U49" s="172">
        <v>30.239000000000001</v>
      </c>
      <c r="V49" s="172">
        <v>34.100999999999999</v>
      </c>
      <c r="W49" s="172">
        <v>20.890999999999998</v>
      </c>
      <c r="X49" s="172">
        <v>23.829000000000001</v>
      </c>
      <c r="Y49" s="172">
        <v>27.954999999999998</v>
      </c>
      <c r="Z49" s="172">
        <v>21.849</v>
      </c>
      <c r="AA49" s="172">
        <v>24.167000000000002</v>
      </c>
      <c r="AB49" s="172">
        <v>27.873999999999999</v>
      </c>
      <c r="AC49" s="172">
        <v>19.632999999999999</v>
      </c>
      <c r="AD49" s="172">
        <v>26.445</v>
      </c>
      <c r="AE49" s="172">
        <v>33.390999999999998</v>
      </c>
      <c r="AF49" s="172">
        <v>24.113</v>
      </c>
      <c r="AG49" s="172">
        <v>24.474</v>
      </c>
      <c r="AH49" s="172">
        <v>24.738</v>
      </c>
      <c r="AI49" s="130"/>
      <c r="AJ49" s="130"/>
      <c r="AK49" s="130"/>
      <c r="AL49" s="130"/>
      <c r="AM49" s="130"/>
      <c r="AN49" s="130"/>
      <c r="AO49" s="130"/>
      <c r="AP49" s="130"/>
      <c r="AQ49" s="130"/>
      <c r="AR49" s="130"/>
      <c r="AS49" s="130"/>
      <c r="AT49" s="130"/>
      <c r="AU49" s="130"/>
      <c r="AV49" s="130"/>
      <c r="AW49" s="130"/>
      <c r="AX49" s="130"/>
      <c r="AY49" s="130"/>
    </row>
    <row r="50" spans="1:1005" ht="15" x14ac:dyDescent="0.25">
      <c r="A50" s="253">
        <v>46054</v>
      </c>
      <c r="B50" s="279">
        <v>25.12</v>
      </c>
      <c r="C50" s="269">
        <v>25.12</v>
      </c>
      <c r="D50" s="296">
        <v>25.12</v>
      </c>
      <c r="E50" s="172">
        <v>32.369</v>
      </c>
      <c r="F50" s="172">
        <v>35.281999999999996</v>
      </c>
      <c r="G50" s="172">
        <v>27.48</v>
      </c>
      <c r="H50" s="172">
        <v>31.361000000000001</v>
      </c>
      <c r="I50" s="172">
        <v>30.428999999999998</v>
      </c>
      <c r="J50" s="172">
        <v>36.948999999999998</v>
      </c>
      <c r="K50" s="172">
        <v>19.561</v>
      </c>
      <c r="L50" s="172">
        <v>17.725000000000001</v>
      </c>
      <c r="M50" s="172">
        <v>26.681999999999999</v>
      </c>
      <c r="N50" s="172">
        <v>20.951000000000001</v>
      </c>
      <c r="O50" s="172">
        <v>31.427</v>
      </c>
      <c r="P50" s="172">
        <v>20.515000000000001</v>
      </c>
      <c r="Q50" s="172">
        <v>27.78</v>
      </c>
      <c r="R50" s="172">
        <v>19.126000000000001</v>
      </c>
      <c r="S50" s="172">
        <v>28.384</v>
      </c>
      <c r="T50" s="172">
        <v>22.616</v>
      </c>
      <c r="U50" s="172">
        <v>24.917999999999999</v>
      </c>
      <c r="V50" s="172">
        <v>29.608000000000001</v>
      </c>
      <c r="W50" s="172">
        <v>19.024000000000001</v>
      </c>
      <c r="X50" s="172">
        <v>24.091999999999999</v>
      </c>
      <c r="Y50" s="172">
        <v>50.103000000000002</v>
      </c>
      <c r="Z50" s="172">
        <v>23.652999999999999</v>
      </c>
      <c r="AA50" s="172">
        <v>44.606000000000002</v>
      </c>
      <c r="AB50" s="172">
        <v>31.707000000000001</v>
      </c>
      <c r="AC50" s="172">
        <v>18.684999999999999</v>
      </c>
      <c r="AD50" s="172">
        <v>22.780999999999999</v>
      </c>
      <c r="AE50" s="172">
        <v>27.344000000000001</v>
      </c>
      <c r="AF50" s="172">
        <v>23.68</v>
      </c>
      <c r="AG50" s="172">
        <v>21.951000000000001</v>
      </c>
      <c r="AH50" s="172">
        <v>21.201000000000001</v>
      </c>
      <c r="AI50" s="130"/>
      <c r="AJ50" s="130"/>
      <c r="AK50" s="130"/>
      <c r="AL50" s="130"/>
      <c r="AM50" s="130"/>
      <c r="AN50" s="130"/>
      <c r="AO50" s="130"/>
      <c r="AP50" s="130"/>
      <c r="AQ50" s="130"/>
      <c r="AR50" s="130"/>
      <c r="AS50" s="130"/>
      <c r="AT50" s="130"/>
      <c r="AU50" s="130"/>
      <c r="AV50" s="130"/>
      <c r="AW50" s="130"/>
      <c r="AX50" s="130"/>
      <c r="AY50" s="130"/>
    </row>
    <row r="51" spans="1:1005" ht="15" x14ac:dyDescent="0.25">
      <c r="A51" s="253">
        <v>46082</v>
      </c>
      <c r="B51" s="279">
        <v>74.209999999999994</v>
      </c>
      <c r="C51" s="269">
        <v>74.209999999999994</v>
      </c>
      <c r="D51" s="296">
        <v>74.209999999999994</v>
      </c>
      <c r="E51" s="172">
        <v>95.15</v>
      </c>
      <c r="F51" s="172">
        <v>67.144000000000005</v>
      </c>
      <c r="G51" s="172">
        <v>84.695999999999998</v>
      </c>
      <c r="H51" s="172">
        <v>82.287999999999997</v>
      </c>
      <c r="I51" s="172">
        <v>87.042000000000002</v>
      </c>
      <c r="J51" s="172">
        <v>65.602000000000004</v>
      </c>
      <c r="K51" s="172">
        <v>49.021999999999998</v>
      </c>
      <c r="L51" s="172">
        <v>28.114000000000001</v>
      </c>
      <c r="M51" s="172">
        <v>56.122999999999998</v>
      </c>
      <c r="N51" s="172">
        <v>104.264</v>
      </c>
      <c r="O51" s="172">
        <v>51.912999999999997</v>
      </c>
      <c r="P51" s="172">
        <v>42.107999999999997</v>
      </c>
      <c r="Q51" s="172">
        <v>132.69800000000001</v>
      </c>
      <c r="R51" s="172">
        <v>27.632000000000001</v>
      </c>
      <c r="S51" s="172">
        <v>95.040999999999997</v>
      </c>
      <c r="T51" s="172">
        <v>36.215000000000003</v>
      </c>
      <c r="U51" s="172">
        <v>59.616999999999997</v>
      </c>
      <c r="V51" s="172">
        <v>95.367999999999995</v>
      </c>
      <c r="W51" s="172">
        <v>41.079000000000001</v>
      </c>
      <c r="X51" s="172">
        <v>68.370999999999995</v>
      </c>
      <c r="Y51" s="172">
        <v>95.072000000000003</v>
      </c>
      <c r="Z51" s="172">
        <v>66.150000000000006</v>
      </c>
      <c r="AA51" s="172">
        <v>152.227</v>
      </c>
      <c r="AB51" s="172">
        <v>57.777999999999999</v>
      </c>
      <c r="AC51" s="172">
        <v>30.338000000000001</v>
      </c>
      <c r="AD51" s="172">
        <v>62.747999999999998</v>
      </c>
      <c r="AE51" s="172">
        <v>56.402999999999999</v>
      </c>
      <c r="AF51" s="172">
        <v>66.760999999999996</v>
      </c>
      <c r="AG51" s="172">
        <v>59.587000000000003</v>
      </c>
      <c r="AH51" s="172">
        <v>27.363</v>
      </c>
      <c r="AI51" s="130"/>
      <c r="AJ51" s="130"/>
      <c r="AK51" s="130"/>
      <c r="AL51" s="130"/>
      <c r="AM51" s="130"/>
      <c r="AN51" s="130"/>
      <c r="AO51" s="130"/>
      <c r="AP51" s="130"/>
      <c r="AQ51" s="130"/>
      <c r="AR51" s="130"/>
      <c r="AS51" s="130"/>
      <c r="AT51" s="130"/>
      <c r="AU51" s="130"/>
      <c r="AV51" s="130"/>
      <c r="AW51" s="130"/>
      <c r="AX51" s="130"/>
      <c r="AY51" s="130"/>
    </row>
    <row r="52" spans="1:1005" ht="15" x14ac:dyDescent="0.25">
      <c r="A52" s="253">
        <v>46113</v>
      </c>
      <c r="B52" s="279">
        <v>202.84</v>
      </c>
      <c r="C52" s="269">
        <v>202.84</v>
      </c>
      <c r="D52" s="296">
        <v>202.84</v>
      </c>
      <c r="E52" s="172">
        <v>130.696</v>
      </c>
      <c r="F52" s="172">
        <v>340.37299999999999</v>
      </c>
      <c r="G52" s="172">
        <v>261.44499999999999</v>
      </c>
      <c r="H52" s="172">
        <v>278.95299999999997</v>
      </c>
      <c r="I52" s="172">
        <v>224.71299999999999</v>
      </c>
      <c r="J52" s="172">
        <v>212.95500000000001</v>
      </c>
      <c r="K52" s="172">
        <v>187.27</v>
      </c>
      <c r="L52" s="172">
        <v>131.45099999999999</v>
      </c>
      <c r="M52" s="172">
        <v>225.20500000000001</v>
      </c>
      <c r="N52" s="172">
        <v>263.85399999999998</v>
      </c>
      <c r="O52" s="172">
        <v>208.529</v>
      </c>
      <c r="P52" s="172">
        <v>317.37</v>
      </c>
      <c r="Q52" s="172">
        <v>231.58799999999999</v>
      </c>
      <c r="R52" s="172">
        <v>102.545</v>
      </c>
      <c r="S52" s="172">
        <v>268.46100000000001</v>
      </c>
      <c r="T52" s="172">
        <v>202.042</v>
      </c>
      <c r="U52" s="172">
        <v>360.38799999999998</v>
      </c>
      <c r="V52" s="172">
        <v>263.16300000000001</v>
      </c>
      <c r="W52" s="172">
        <v>116.78100000000001</v>
      </c>
      <c r="X52" s="172">
        <v>253.46600000000001</v>
      </c>
      <c r="Y52" s="172">
        <v>172.72200000000001</v>
      </c>
      <c r="Z52" s="172">
        <v>264.286</v>
      </c>
      <c r="AA52" s="172">
        <v>221.04400000000001</v>
      </c>
      <c r="AB52" s="172">
        <v>144.85599999999999</v>
      </c>
      <c r="AC52" s="172">
        <v>214.11799999999999</v>
      </c>
      <c r="AD52" s="172">
        <v>201.32599999999999</v>
      </c>
      <c r="AE52" s="172">
        <v>122.20099999999999</v>
      </c>
      <c r="AF52" s="172">
        <v>141.74299999999999</v>
      </c>
      <c r="AG52" s="172">
        <v>110.613</v>
      </c>
      <c r="AH52" s="172">
        <v>133.97800000000001</v>
      </c>
      <c r="AI52" s="130"/>
      <c r="AJ52" s="130"/>
      <c r="AK52" s="130"/>
      <c r="AL52" s="130"/>
      <c r="AM52" s="130"/>
      <c r="AN52" s="130"/>
      <c r="AO52" s="130"/>
      <c r="AP52" s="130"/>
      <c r="AQ52" s="130"/>
      <c r="AR52" s="130"/>
      <c r="AS52" s="130"/>
      <c r="AT52" s="130"/>
      <c r="AU52" s="130"/>
      <c r="AV52" s="130"/>
      <c r="AW52" s="130"/>
      <c r="AX52" s="130"/>
      <c r="AY52" s="130"/>
    </row>
    <row r="53" spans="1:1005" ht="15" x14ac:dyDescent="0.25">
      <c r="A53" s="253">
        <v>46143</v>
      </c>
      <c r="B53" s="279">
        <v>512.59</v>
      </c>
      <c r="C53" s="269">
        <v>512.59</v>
      </c>
      <c r="D53" s="296">
        <v>512.59</v>
      </c>
      <c r="E53" s="172">
        <v>697.56200000000001</v>
      </c>
      <c r="F53" s="172">
        <v>795.53700000000003</v>
      </c>
      <c r="G53" s="172">
        <v>953.62199999999996</v>
      </c>
      <c r="H53" s="172">
        <v>689.73299999999995</v>
      </c>
      <c r="I53" s="172">
        <v>624.03300000000002</v>
      </c>
      <c r="J53" s="172">
        <v>545.86</v>
      </c>
      <c r="K53" s="172">
        <v>464.709</v>
      </c>
      <c r="L53" s="172">
        <v>204.49700000000001</v>
      </c>
      <c r="M53" s="172">
        <v>588.91600000000005</v>
      </c>
      <c r="N53" s="172">
        <v>443.15100000000001</v>
      </c>
      <c r="O53" s="172">
        <v>574.94299999999998</v>
      </c>
      <c r="P53" s="172">
        <v>667.85400000000004</v>
      </c>
      <c r="Q53" s="172">
        <v>436.185</v>
      </c>
      <c r="R53" s="172">
        <v>635.94200000000001</v>
      </c>
      <c r="S53" s="172">
        <v>759.05499999999995</v>
      </c>
      <c r="T53" s="172">
        <v>440.64699999999999</v>
      </c>
      <c r="U53" s="172">
        <v>890.32600000000002</v>
      </c>
      <c r="V53" s="172">
        <v>251.88800000000001</v>
      </c>
      <c r="W53" s="172">
        <v>356.67599999999999</v>
      </c>
      <c r="X53" s="172">
        <v>591.85500000000002</v>
      </c>
      <c r="Y53" s="172">
        <v>375.27</v>
      </c>
      <c r="Z53" s="172">
        <v>651.476</v>
      </c>
      <c r="AA53" s="172">
        <v>483.57400000000001</v>
      </c>
      <c r="AB53" s="172">
        <v>392.08300000000003</v>
      </c>
      <c r="AC53" s="172">
        <v>480.60899999999998</v>
      </c>
      <c r="AD53" s="172">
        <v>564.91399999999999</v>
      </c>
      <c r="AE53" s="172">
        <v>289.45499999999998</v>
      </c>
      <c r="AF53" s="172">
        <v>533.51900000000001</v>
      </c>
      <c r="AG53" s="172">
        <v>442.428</v>
      </c>
      <c r="AH53" s="172">
        <v>965.15499999999997</v>
      </c>
      <c r="AI53" s="130"/>
      <c r="AJ53" s="130"/>
      <c r="AK53" s="130"/>
      <c r="AL53" s="130"/>
      <c r="AM53" s="130"/>
      <c r="AN53" s="130"/>
      <c r="AO53" s="130"/>
      <c r="AP53" s="130"/>
      <c r="AQ53" s="130"/>
      <c r="AR53" s="130"/>
      <c r="AS53" s="130"/>
      <c r="AT53" s="130"/>
      <c r="AU53" s="130"/>
      <c r="AV53" s="130"/>
      <c r="AW53" s="130"/>
      <c r="AX53" s="130"/>
      <c r="AY53" s="130"/>
    </row>
    <row r="54" spans="1:1005" ht="15" x14ac:dyDescent="0.25">
      <c r="A54" s="253">
        <v>46174</v>
      </c>
      <c r="B54" s="279">
        <v>366.7</v>
      </c>
      <c r="C54" s="269">
        <v>366.7</v>
      </c>
      <c r="D54" s="296">
        <v>366.7</v>
      </c>
      <c r="E54" s="172">
        <v>824.56899999999996</v>
      </c>
      <c r="F54" s="172">
        <v>583.51499999999999</v>
      </c>
      <c r="G54" s="172">
        <v>811.98099999999999</v>
      </c>
      <c r="H54" s="172">
        <v>443.75200000000001</v>
      </c>
      <c r="I54" s="172">
        <v>522.14499999999998</v>
      </c>
      <c r="J54" s="172">
        <v>280.87200000000001</v>
      </c>
      <c r="K54" s="172">
        <v>212.53700000000001</v>
      </c>
      <c r="L54" s="172">
        <v>121.428</v>
      </c>
      <c r="M54" s="172">
        <v>439.27499999999998</v>
      </c>
      <c r="N54" s="172">
        <v>185.93799999999999</v>
      </c>
      <c r="O54" s="172">
        <v>445.19499999999999</v>
      </c>
      <c r="P54" s="172">
        <v>349.21100000000001</v>
      </c>
      <c r="Q54" s="172">
        <v>143.65600000000001</v>
      </c>
      <c r="R54" s="172">
        <v>706.22199999999998</v>
      </c>
      <c r="S54" s="172">
        <v>508.815</v>
      </c>
      <c r="T54" s="172">
        <v>560.01400000000001</v>
      </c>
      <c r="U54" s="172">
        <v>1101.1880000000001</v>
      </c>
      <c r="V54" s="172">
        <v>51.435000000000002</v>
      </c>
      <c r="W54" s="172">
        <v>261.09399999999999</v>
      </c>
      <c r="X54" s="172">
        <v>544.40499999999997</v>
      </c>
      <c r="Y54" s="172">
        <v>251.34700000000001</v>
      </c>
      <c r="Z54" s="172">
        <v>460.42</v>
      </c>
      <c r="AA54" s="172">
        <v>360.09800000000001</v>
      </c>
      <c r="AB54" s="172">
        <v>145.66200000000001</v>
      </c>
      <c r="AC54" s="172">
        <v>592.51900000000001</v>
      </c>
      <c r="AD54" s="172">
        <v>361.04</v>
      </c>
      <c r="AE54" s="172">
        <v>189.94300000000001</v>
      </c>
      <c r="AF54" s="172">
        <v>543.62300000000005</v>
      </c>
      <c r="AG54" s="172">
        <v>763.25099999999998</v>
      </c>
      <c r="AH54" s="172">
        <v>953.23400000000004</v>
      </c>
      <c r="AI54" s="130"/>
      <c r="AJ54" s="130"/>
      <c r="AK54" s="130"/>
      <c r="AL54" s="130"/>
      <c r="AM54" s="130"/>
      <c r="AN54" s="130"/>
      <c r="AO54" s="130"/>
      <c r="AP54" s="130"/>
      <c r="AQ54" s="130"/>
      <c r="AR54" s="130"/>
      <c r="AS54" s="130"/>
      <c r="AT54" s="130"/>
      <c r="AU54" s="130"/>
      <c r="AV54" s="130"/>
      <c r="AW54" s="130"/>
      <c r="AX54" s="130"/>
      <c r="AY54" s="130"/>
    </row>
    <row r="55" spans="1:1005" ht="15" x14ac:dyDescent="0.25">
      <c r="A55" s="253">
        <v>46204</v>
      </c>
      <c r="B55" s="279">
        <v>59.72</v>
      </c>
      <c r="C55" s="269">
        <v>59.72</v>
      </c>
      <c r="D55" s="296">
        <v>54</v>
      </c>
      <c r="E55" s="172">
        <v>298.87</v>
      </c>
      <c r="F55" s="172">
        <v>120.306</v>
      </c>
      <c r="G55" s="172">
        <v>153.96100000000001</v>
      </c>
      <c r="H55" s="172">
        <v>153.34800000000001</v>
      </c>
      <c r="I55" s="172">
        <v>108.779</v>
      </c>
      <c r="J55" s="172">
        <v>29.835999999999999</v>
      </c>
      <c r="K55" s="172">
        <v>24.687000000000001</v>
      </c>
      <c r="L55" s="172">
        <v>4.8959999999999999</v>
      </c>
      <c r="M55" s="172">
        <v>65.650999999999996</v>
      </c>
      <c r="N55" s="172">
        <v>28.721</v>
      </c>
      <c r="O55" s="172">
        <v>84.203000000000003</v>
      </c>
      <c r="P55" s="172">
        <v>49.101999999999997</v>
      </c>
      <c r="Q55" s="172">
        <v>14.266</v>
      </c>
      <c r="R55" s="172">
        <v>194.93199999999999</v>
      </c>
      <c r="S55" s="172">
        <v>145.62899999999999</v>
      </c>
      <c r="T55" s="172">
        <v>106.678</v>
      </c>
      <c r="U55" s="172">
        <v>499.27199999999999</v>
      </c>
      <c r="V55" s="172">
        <v>3.6659999999999999</v>
      </c>
      <c r="W55" s="172">
        <v>35.716000000000001</v>
      </c>
      <c r="X55" s="172">
        <v>109.607</v>
      </c>
      <c r="Y55" s="172">
        <v>37.207000000000001</v>
      </c>
      <c r="Z55" s="172">
        <v>76.468000000000004</v>
      </c>
      <c r="AA55" s="172">
        <v>61.655000000000001</v>
      </c>
      <c r="AB55" s="172">
        <v>11.619</v>
      </c>
      <c r="AC55" s="172">
        <v>233.929</v>
      </c>
      <c r="AD55" s="172">
        <v>47.761000000000003</v>
      </c>
      <c r="AE55" s="172">
        <v>27.021999999999998</v>
      </c>
      <c r="AF55" s="172">
        <v>227.06</v>
      </c>
      <c r="AG55" s="172">
        <v>273.75400000000002</v>
      </c>
      <c r="AH55" s="172">
        <v>265.185</v>
      </c>
      <c r="AI55" s="130"/>
      <c r="AJ55" s="130"/>
      <c r="AK55" s="130"/>
      <c r="AL55" s="130"/>
      <c r="AM55" s="130"/>
      <c r="AN55" s="130"/>
      <c r="AO55" s="130"/>
      <c r="AP55" s="130"/>
      <c r="AQ55" s="130"/>
      <c r="AR55" s="130"/>
      <c r="AS55" s="130"/>
      <c r="AT55" s="130"/>
      <c r="AU55" s="130"/>
      <c r="AV55" s="130"/>
      <c r="AW55" s="130"/>
      <c r="AX55" s="130"/>
      <c r="AY55" s="130"/>
    </row>
    <row r="56" spans="1:1005" ht="15" x14ac:dyDescent="0.25">
      <c r="A56" s="253">
        <v>46235</v>
      </c>
      <c r="B56" s="279">
        <v>18.75</v>
      </c>
      <c r="C56" s="269">
        <v>18.75</v>
      </c>
      <c r="D56" s="296">
        <v>18.75</v>
      </c>
      <c r="E56" s="172">
        <v>48.997999999999998</v>
      </c>
      <c r="F56" s="172">
        <v>24.052</v>
      </c>
      <c r="G56" s="172">
        <v>42.89</v>
      </c>
      <c r="H56" s="172">
        <v>34.790999999999997</v>
      </c>
      <c r="I56" s="172">
        <v>24.716000000000001</v>
      </c>
      <c r="J56" s="172">
        <v>9.9580000000000002</v>
      </c>
      <c r="K56" s="172">
        <v>10.762</v>
      </c>
      <c r="L56" s="172">
        <v>3.6429999999999998</v>
      </c>
      <c r="M56" s="172">
        <v>13.974</v>
      </c>
      <c r="N56" s="172">
        <v>9.34</v>
      </c>
      <c r="O56" s="172">
        <v>15.339</v>
      </c>
      <c r="P56" s="172">
        <v>15.411</v>
      </c>
      <c r="Q56" s="172">
        <v>7.84</v>
      </c>
      <c r="R56" s="172">
        <v>30.212</v>
      </c>
      <c r="S56" s="172">
        <v>28.521000000000001</v>
      </c>
      <c r="T56" s="172">
        <v>22.777999999999999</v>
      </c>
      <c r="U56" s="172">
        <v>77.203999999999994</v>
      </c>
      <c r="V56" s="172">
        <v>7.2590000000000003</v>
      </c>
      <c r="W56" s="172">
        <v>11.587</v>
      </c>
      <c r="X56" s="172">
        <v>37.359000000000002</v>
      </c>
      <c r="Y56" s="172">
        <v>10.971</v>
      </c>
      <c r="Z56" s="172">
        <v>18.428999999999998</v>
      </c>
      <c r="AA56" s="172">
        <v>15.5</v>
      </c>
      <c r="AB56" s="172">
        <v>6.3170000000000002</v>
      </c>
      <c r="AC56" s="172">
        <v>35.31</v>
      </c>
      <c r="AD56" s="172">
        <v>12.696999999999999</v>
      </c>
      <c r="AE56" s="172">
        <v>6.6159999999999997</v>
      </c>
      <c r="AF56" s="172">
        <v>42.722000000000001</v>
      </c>
      <c r="AG56" s="172">
        <v>44.707000000000001</v>
      </c>
      <c r="AH56" s="172">
        <v>47.316000000000003</v>
      </c>
      <c r="AI56" s="130"/>
      <c r="AJ56" s="130"/>
      <c r="AK56" s="130"/>
      <c r="AL56" s="130"/>
      <c r="AM56" s="130"/>
      <c r="AN56" s="130"/>
      <c r="AO56" s="130"/>
      <c r="AP56" s="130"/>
      <c r="AQ56" s="130"/>
      <c r="AR56" s="130"/>
      <c r="AS56" s="130"/>
      <c r="AT56" s="130"/>
      <c r="AU56" s="130"/>
      <c r="AV56" s="130"/>
      <c r="AW56" s="130"/>
      <c r="AX56" s="130"/>
      <c r="AY56" s="130"/>
    </row>
    <row r="57" spans="1:1005" ht="15" x14ac:dyDescent="0.25">
      <c r="A57" s="253">
        <v>46266</v>
      </c>
      <c r="B57" s="279">
        <v>12.81</v>
      </c>
      <c r="C57" s="269">
        <v>12.81</v>
      </c>
      <c r="D57" s="296">
        <v>12.81</v>
      </c>
      <c r="E57" s="172">
        <v>22.356999999999999</v>
      </c>
      <c r="F57" s="172">
        <v>18.283999999999999</v>
      </c>
      <c r="G57" s="172">
        <v>87.075999999999993</v>
      </c>
      <c r="H57" s="172">
        <v>18.359000000000002</v>
      </c>
      <c r="I57" s="172">
        <v>18.577999999999999</v>
      </c>
      <c r="J57" s="172">
        <v>18.821000000000002</v>
      </c>
      <c r="K57" s="172">
        <v>10.853</v>
      </c>
      <c r="L57" s="172">
        <v>6.41</v>
      </c>
      <c r="M57" s="172">
        <v>16.218</v>
      </c>
      <c r="N57" s="172">
        <v>18.224</v>
      </c>
      <c r="O57" s="172">
        <v>10.64</v>
      </c>
      <c r="P57" s="172">
        <v>25.972000000000001</v>
      </c>
      <c r="Q57" s="172">
        <v>15.725</v>
      </c>
      <c r="R57" s="172">
        <v>21.311</v>
      </c>
      <c r="S57" s="172">
        <v>17.390999999999998</v>
      </c>
      <c r="T57" s="172">
        <v>14.183</v>
      </c>
      <c r="U57" s="172">
        <v>36.991999999999997</v>
      </c>
      <c r="V57" s="172">
        <v>8.6259999999999994</v>
      </c>
      <c r="W57" s="172">
        <v>24.148</v>
      </c>
      <c r="X57" s="172">
        <v>36.889000000000003</v>
      </c>
      <c r="Y57" s="172">
        <v>9.7409999999999997</v>
      </c>
      <c r="Z57" s="172">
        <v>13.308</v>
      </c>
      <c r="AA57" s="172">
        <v>12.923</v>
      </c>
      <c r="AB57" s="172">
        <v>7.3440000000000003</v>
      </c>
      <c r="AC57" s="172">
        <v>18.28</v>
      </c>
      <c r="AD57" s="172">
        <v>12.763999999999999</v>
      </c>
      <c r="AE57" s="172">
        <v>6.9249999999999998</v>
      </c>
      <c r="AF57" s="172">
        <v>20.37</v>
      </c>
      <c r="AG57" s="172">
        <v>18.745999999999999</v>
      </c>
      <c r="AH57" s="172">
        <v>27.138000000000002</v>
      </c>
      <c r="AI57" s="130"/>
      <c r="AJ57" s="130"/>
      <c r="AK57" s="130"/>
      <c r="AL57" s="130"/>
      <c r="AM57" s="130"/>
      <c r="AN57" s="130"/>
      <c r="AO57" s="130"/>
      <c r="AP57" s="130"/>
      <c r="AQ57" s="130"/>
      <c r="AR57" s="130"/>
      <c r="AS57" s="130"/>
      <c r="AT57" s="130"/>
      <c r="AU57" s="130"/>
      <c r="AV57" s="130"/>
      <c r="AW57" s="130"/>
      <c r="AX57" s="130"/>
      <c r="AY57" s="130"/>
    </row>
    <row r="58" spans="1:1005" ht="15" x14ac:dyDescent="0.25">
      <c r="A58" s="253">
        <v>46296</v>
      </c>
      <c r="B58" s="279">
        <v>22</v>
      </c>
      <c r="C58" s="269">
        <v>32.06</v>
      </c>
      <c r="D58" s="296">
        <v>25.62</v>
      </c>
      <c r="E58" s="172">
        <v>43.804000000000002</v>
      </c>
      <c r="F58" s="172">
        <v>27.157</v>
      </c>
      <c r="G58" s="172">
        <v>101.279</v>
      </c>
      <c r="H58" s="172">
        <v>43.543999999999997</v>
      </c>
      <c r="I58" s="172">
        <v>23.001000000000001</v>
      </c>
      <c r="J58" s="172">
        <v>37.911000000000001</v>
      </c>
      <c r="K58" s="172">
        <v>19.379000000000001</v>
      </c>
      <c r="L58" s="172">
        <v>20.548999999999999</v>
      </c>
      <c r="M58" s="172">
        <v>18.992999999999999</v>
      </c>
      <c r="N58" s="172">
        <v>36.716999999999999</v>
      </c>
      <c r="O58" s="172">
        <v>28.684999999999999</v>
      </c>
      <c r="P58" s="172">
        <v>49.865000000000002</v>
      </c>
      <c r="Q58" s="172">
        <v>45.32</v>
      </c>
      <c r="R58" s="172">
        <v>23.872</v>
      </c>
      <c r="S58" s="172">
        <v>35.343000000000004</v>
      </c>
      <c r="T58" s="172">
        <v>25.835999999999999</v>
      </c>
      <c r="U58" s="172">
        <v>39.939</v>
      </c>
      <c r="V58" s="172">
        <v>16.936</v>
      </c>
      <c r="W58" s="172">
        <v>48.295999999999999</v>
      </c>
      <c r="X58" s="172">
        <v>37.475000000000001</v>
      </c>
      <c r="Y58" s="172">
        <v>15.627000000000001</v>
      </c>
      <c r="Z58" s="172">
        <v>22.666</v>
      </c>
      <c r="AA58" s="172">
        <v>42.009</v>
      </c>
      <c r="AB58" s="172">
        <v>24.277999999999999</v>
      </c>
      <c r="AC58" s="172">
        <v>23.475999999999999</v>
      </c>
      <c r="AD58" s="172">
        <v>20.591999999999999</v>
      </c>
      <c r="AE58" s="172">
        <v>35.246000000000002</v>
      </c>
      <c r="AF58" s="172">
        <v>30.972999999999999</v>
      </c>
      <c r="AG58" s="172">
        <v>37.323999999999998</v>
      </c>
      <c r="AH58" s="172">
        <v>32.97</v>
      </c>
      <c r="AI58" s="130"/>
      <c r="AJ58" s="130"/>
      <c r="AK58" s="130"/>
      <c r="AL58" s="130"/>
      <c r="AM58" s="130"/>
      <c r="AN58" s="130"/>
      <c r="AO58" s="130"/>
      <c r="AP58" s="130"/>
      <c r="AQ58" s="130"/>
      <c r="AR58" s="130"/>
      <c r="AS58" s="130"/>
      <c r="AT58" s="130"/>
      <c r="AU58" s="130"/>
      <c r="AV58" s="130"/>
      <c r="AW58" s="130"/>
      <c r="AX58" s="130"/>
      <c r="AY58" s="130"/>
    </row>
    <row r="59" spans="1:1005" ht="15" x14ac:dyDescent="0.25">
      <c r="A59" s="253">
        <v>46327</v>
      </c>
      <c r="B59" s="279">
        <v>28.22</v>
      </c>
      <c r="C59" s="269">
        <v>31.25</v>
      </c>
      <c r="D59" s="296">
        <v>29.55</v>
      </c>
      <c r="E59" s="172">
        <v>39.841000000000001</v>
      </c>
      <c r="F59" s="172">
        <v>52.283999999999999</v>
      </c>
      <c r="G59" s="172">
        <v>50.198</v>
      </c>
      <c r="H59" s="172">
        <v>38.686</v>
      </c>
      <c r="I59" s="172">
        <v>26.146999999999998</v>
      </c>
      <c r="J59" s="172">
        <v>26.61</v>
      </c>
      <c r="K59" s="172">
        <v>25.117999999999999</v>
      </c>
      <c r="L59" s="172">
        <v>19.591000000000001</v>
      </c>
      <c r="M59" s="172">
        <v>25.138999999999999</v>
      </c>
      <c r="N59" s="172">
        <v>43.347999999999999</v>
      </c>
      <c r="O59" s="172">
        <v>28.423999999999999</v>
      </c>
      <c r="P59" s="172">
        <v>44.927</v>
      </c>
      <c r="Q59" s="172">
        <v>36.226999999999997</v>
      </c>
      <c r="R59" s="172">
        <v>29.573</v>
      </c>
      <c r="S59" s="172">
        <v>36.223999999999997</v>
      </c>
      <c r="T59" s="172">
        <v>47.869</v>
      </c>
      <c r="U59" s="172">
        <v>41.561999999999998</v>
      </c>
      <c r="V59" s="172">
        <v>23.361999999999998</v>
      </c>
      <c r="W59" s="172">
        <v>41.042999999999999</v>
      </c>
      <c r="X59" s="172">
        <v>35.832999999999998</v>
      </c>
      <c r="Y59" s="172">
        <v>23.28</v>
      </c>
      <c r="Z59" s="172">
        <v>26.175999999999998</v>
      </c>
      <c r="AA59" s="172">
        <v>32.637</v>
      </c>
      <c r="AB59" s="172">
        <v>26.117000000000001</v>
      </c>
      <c r="AC59" s="172">
        <v>29.867000000000001</v>
      </c>
      <c r="AD59" s="172">
        <v>28.420999999999999</v>
      </c>
      <c r="AE59" s="172">
        <v>34.064</v>
      </c>
      <c r="AF59" s="172">
        <v>31.445</v>
      </c>
      <c r="AG59" s="172">
        <v>33.781999999999996</v>
      </c>
      <c r="AH59" s="172">
        <v>48.9</v>
      </c>
      <c r="AI59" s="130"/>
      <c r="AJ59" s="130"/>
      <c r="AK59" s="130"/>
      <c r="AL59" s="130"/>
      <c r="AM59" s="130"/>
      <c r="AN59" s="130"/>
      <c r="AO59" s="130"/>
      <c r="AP59" s="130"/>
      <c r="AQ59" s="130"/>
      <c r="AR59" s="130"/>
      <c r="AS59" s="130"/>
      <c r="AT59" s="130"/>
      <c r="AU59" s="130"/>
      <c r="AV59" s="130"/>
      <c r="AW59" s="130"/>
      <c r="AX59" s="130"/>
      <c r="AY59" s="130"/>
    </row>
    <row r="60" spans="1:1005" ht="15" x14ac:dyDescent="0.25">
      <c r="A60" s="253">
        <v>46357</v>
      </c>
      <c r="B60" s="279">
        <v>24.61</v>
      </c>
      <c r="C60" s="269">
        <v>24.61</v>
      </c>
      <c r="D60" s="296">
        <v>24.61</v>
      </c>
      <c r="E60" s="172">
        <v>40.929000000000002</v>
      </c>
      <c r="F60" s="172">
        <v>47.244</v>
      </c>
      <c r="G60" s="172">
        <v>34.661999999999999</v>
      </c>
      <c r="H60" s="172">
        <v>41.302</v>
      </c>
      <c r="I60" s="172">
        <v>25.936</v>
      </c>
      <c r="J60" s="172">
        <v>23.875</v>
      </c>
      <c r="K60" s="172">
        <v>22.193000000000001</v>
      </c>
      <c r="L60" s="172">
        <v>19.59</v>
      </c>
      <c r="M60" s="172">
        <v>26.959</v>
      </c>
      <c r="N60" s="172">
        <v>25.774999999999999</v>
      </c>
      <c r="O60" s="172">
        <v>23.350999999999999</v>
      </c>
      <c r="P60" s="172">
        <v>31.071000000000002</v>
      </c>
      <c r="Q60" s="172">
        <v>23.911000000000001</v>
      </c>
      <c r="R60" s="172">
        <v>28.562000000000001</v>
      </c>
      <c r="S60" s="172">
        <v>28.937000000000001</v>
      </c>
      <c r="T60" s="172">
        <v>33.801000000000002</v>
      </c>
      <c r="U60" s="172">
        <v>34.600999999999999</v>
      </c>
      <c r="V60" s="172">
        <v>23.06</v>
      </c>
      <c r="W60" s="172">
        <v>27.603999999999999</v>
      </c>
      <c r="X60" s="172">
        <v>32.146000000000001</v>
      </c>
      <c r="Y60" s="172">
        <v>23.553000000000001</v>
      </c>
      <c r="Z60" s="172">
        <v>25.119</v>
      </c>
      <c r="AA60" s="172">
        <v>31.4</v>
      </c>
      <c r="AB60" s="172">
        <v>20.983000000000001</v>
      </c>
      <c r="AC60" s="172">
        <v>30.834</v>
      </c>
      <c r="AD60" s="172">
        <v>30.071000000000002</v>
      </c>
      <c r="AE60" s="172">
        <v>25.55</v>
      </c>
      <c r="AF60" s="172">
        <v>25.254000000000001</v>
      </c>
      <c r="AG60" s="172">
        <v>27.263000000000002</v>
      </c>
      <c r="AH60" s="172">
        <v>36.652999999999999</v>
      </c>
      <c r="AI60" s="130"/>
      <c r="AJ60" s="130"/>
      <c r="AK60" s="130"/>
      <c r="AL60" s="130"/>
      <c r="AM60" s="130"/>
      <c r="AN60" s="130"/>
      <c r="AO60" s="130"/>
      <c r="AP60" s="130"/>
      <c r="AQ60" s="130"/>
      <c r="AR60" s="130"/>
      <c r="AS60" s="130"/>
      <c r="AT60" s="130"/>
      <c r="AU60" s="130"/>
      <c r="AV60" s="130"/>
      <c r="AW60" s="130"/>
      <c r="AX60" s="130"/>
      <c r="AY60" s="130"/>
    </row>
    <row r="61" spans="1:1005" ht="15" x14ac:dyDescent="0.25">
      <c r="A61" s="253">
        <v>46388</v>
      </c>
      <c r="B61" s="279">
        <v>24.77</v>
      </c>
      <c r="C61" s="269">
        <v>24.77</v>
      </c>
      <c r="D61" s="296">
        <v>24.77</v>
      </c>
      <c r="E61" s="172">
        <v>30.898</v>
      </c>
      <c r="F61" s="172">
        <v>35.055999999999997</v>
      </c>
      <c r="G61" s="172">
        <v>32.180999999999997</v>
      </c>
      <c r="H61" s="172">
        <v>30.702000000000002</v>
      </c>
      <c r="I61" s="172">
        <v>29.201000000000001</v>
      </c>
      <c r="J61" s="172">
        <v>22.238</v>
      </c>
      <c r="K61" s="172">
        <v>20.681000000000001</v>
      </c>
      <c r="L61" s="172">
        <v>18.41</v>
      </c>
      <c r="M61" s="172">
        <v>23.530999999999999</v>
      </c>
      <c r="N61" s="172">
        <v>29.550999999999998</v>
      </c>
      <c r="O61" s="172">
        <v>26.007999999999999</v>
      </c>
      <c r="P61" s="172">
        <v>25.606999999999999</v>
      </c>
      <c r="Q61" s="172">
        <v>22.036000000000001</v>
      </c>
      <c r="R61" s="172">
        <v>27.052</v>
      </c>
      <c r="S61" s="172">
        <v>26.373000000000001</v>
      </c>
      <c r="T61" s="172">
        <v>30.27</v>
      </c>
      <c r="U61" s="172">
        <v>34.322000000000003</v>
      </c>
      <c r="V61" s="172">
        <v>21.02</v>
      </c>
      <c r="W61" s="172">
        <v>23.861000000000001</v>
      </c>
      <c r="X61" s="172">
        <v>28.43</v>
      </c>
      <c r="Y61" s="172">
        <v>21.922999999999998</v>
      </c>
      <c r="Z61" s="172">
        <v>24.164999999999999</v>
      </c>
      <c r="AA61" s="172">
        <v>27.943999999999999</v>
      </c>
      <c r="AB61" s="172">
        <v>19.605</v>
      </c>
      <c r="AC61" s="172">
        <v>26.753</v>
      </c>
      <c r="AD61" s="172">
        <v>33.549999999999997</v>
      </c>
      <c r="AE61" s="172">
        <v>24.074999999999999</v>
      </c>
      <c r="AF61" s="172">
        <v>24.7</v>
      </c>
      <c r="AG61" s="172">
        <v>25.047999999999998</v>
      </c>
      <c r="AH61" s="172">
        <v>31.393999999999998</v>
      </c>
      <c r="AI61" s="130"/>
      <c r="AJ61" s="130"/>
      <c r="AK61" s="130"/>
      <c r="AL61" s="130"/>
      <c r="AM61" s="130"/>
      <c r="AN61" s="130"/>
      <c r="AO61" s="130"/>
      <c r="AP61" s="130"/>
      <c r="AQ61" s="130"/>
      <c r="AR61" s="130"/>
      <c r="AS61" s="130"/>
      <c r="AT61" s="130"/>
      <c r="AU61" s="130"/>
      <c r="AV61" s="130"/>
      <c r="AW61" s="130"/>
      <c r="AX61" s="130"/>
      <c r="AY61" s="130"/>
    </row>
    <row r="62" spans="1:1005" ht="15" x14ac:dyDescent="0.25">
      <c r="A62" s="253">
        <v>46419</v>
      </c>
      <c r="B62" s="279">
        <v>25.12</v>
      </c>
      <c r="C62" s="269">
        <v>25.12</v>
      </c>
      <c r="D62" s="296">
        <v>25.12</v>
      </c>
      <c r="E62" s="172">
        <v>34.667000000000002</v>
      </c>
      <c r="F62" s="172">
        <v>27.613</v>
      </c>
      <c r="G62" s="172">
        <v>31.364999999999998</v>
      </c>
      <c r="H62" s="172">
        <v>30.49</v>
      </c>
      <c r="I62" s="172">
        <v>36.761000000000003</v>
      </c>
      <c r="J62" s="172">
        <v>19.777000000000001</v>
      </c>
      <c r="K62" s="172">
        <v>17.937999999999999</v>
      </c>
      <c r="L62" s="172">
        <v>26.898</v>
      </c>
      <c r="M62" s="172">
        <v>20.725999999999999</v>
      </c>
      <c r="N62" s="172">
        <v>31.452999999999999</v>
      </c>
      <c r="O62" s="172">
        <v>20.5</v>
      </c>
      <c r="P62" s="172">
        <v>27.800999999999998</v>
      </c>
      <c r="Q62" s="172">
        <v>19.161999999999999</v>
      </c>
      <c r="R62" s="172">
        <v>28.408999999999999</v>
      </c>
      <c r="S62" s="172">
        <v>22.64</v>
      </c>
      <c r="T62" s="172">
        <v>24.943000000000001</v>
      </c>
      <c r="U62" s="172">
        <v>29.835000000000001</v>
      </c>
      <c r="V62" s="172">
        <v>19.134</v>
      </c>
      <c r="W62" s="172">
        <v>24.120999999999999</v>
      </c>
      <c r="X62" s="172">
        <v>50.713999999999999</v>
      </c>
      <c r="Y62" s="172">
        <v>23.388000000000002</v>
      </c>
      <c r="Z62" s="172">
        <v>44.604999999999997</v>
      </c>
      <c r="AA62" s="172">
        <v>31.773</v>
      </c>
      <c r="AB62" s="172">
        <v>18.661000000000001</v>
      </c>
      <c r="AC62" s="172">
        <v>23.004000000000001</v>
      </c>
      <c r="AD62" s="172">
        <v>27.481000000000002</v>
      </c>
      <c r="AE62" s="172">
        <v>23.646000000000001</v>
      </c>
      <c r="AF62" s="172">
        <v>22.146999999999998</v>
      </c>
      <c r="AG62" s="172">
        <v>21.431999999999999</v>
      </c>
      <c r="AH62" s="172">
        <v>26.327999999999999</v>
      </c>
      <c r="AI62" s="130"/>
      <c r="AJ62" s="130"/>
      <c r="AK62" s="130"/>
      <c r="AL62" s="130"/>
      <c r="AM62" s="130"/>
      <c r="AN62" s="130"/>
      <c r="AO62" s="130"/>
      <c r="AP62" s="130"/>
      <c r="AQ62" s="130"/>
      <c r="AR62" s="130"/>
      <c r="AS62" s="130"/>
      <c r="AT62" s="130"/>
      <c r="AU62" s="130"/>
      <c r="AV62" s="130"/>
      <c r="AW62" s="130"/>
      <c r="AX62" s="130"/>
      <c r="AY62" s="130"/>
    </row>
    <row r="63" spans="1:1005" ht="15" x14ac:dyDescent="0.25">
      <c r="A63" s="253">
        <v>46447</v>
      </c>
      <c r="B63" s="279">
        <v>74.209999999999994</v>
      </c>
      <c r="C63" s="269">
        <v>74.209999999999994</v>
      </c>
      <c r="D63" s="296">
        <v>74.209999999999994</v>
      </c>
      <c r="E63" s="172">
        <v>66.813999999999993</v>
      </c>
      <c r="F63" s="172">
        <v>84.971000000000004</v>
      </c>
      <c r="G63" s="172">
        <v>82.299000000000007</v>
      </c>
      <c r="H63" s="172">
        <v>87.242999999999995</v>
      </c>
      <c r="I63" s="172">
        <v>62.868000000000002</v>
      </c>
      <c r="J63" s="172">
        <v>49.338999999999999</v>
      </c>
      <c r="K63" s="172">
        <v>28.423999999999999</v>
      </c>
      <c r="L63" s="172">
        <v>56.497</v>
      </c>
      <c r="M63" s="172">
        <v>100.524</v>
      </c>
      <c r="N63" s="172">
        <v>51.942999999999998</v>
      </c>
      <c r="O63" s="172">
        <v>42.091999999999999</v>
      </c>
      <c r="P63" s="172">
        <v>132.751</v>
      </c>
      <c r="Q63" s="172">
        <v>26.817</v>
      </c>
      <c r="R63" s="172">
        <v>95.165000000000006</v>
      </c>
      <c r="S63" s="172">
        <v>36.244</v>
      </c>
      <c r="T63" s="172">
        <v>59.658000000000001</v>
      </c>
      <c r="U63" s="172">
        <v>91.688999999999993</v>
      </c>
      <c r="V63" s="172">
        <v>41.23</v>
      </c>
      <c r="W63" s="172">
        <v>68.417000000000002</v>
      </c>
      <c r="X63" s="172">
        <v>95.852000000000004</v>
      </c>
      <c r="Y63" s="172">
        <v>65.641000000000005</v>
      </c>
      <c r="Z63" s="172">
        <v>152.20699999999999</v>
      </c>
      <c r="AA63" s="172">
        <v>57.868000000000002</v>
      </c>
      <c r="AB63" s="172">
        <v>30.309000000000001</v>
      </c>
      <c r="AC63" s="172">
        <v>61.393999999999998</v>
      </c>
      <c r="AD63" s="172">
        <v>56.576000000000001</v>
      </c>
      <c r="AE63" s="172">
        <v>66.712000000000003</v>
      </c>
      <c r="AF63" s="172">
        <v>59.915999999999997</v>
      </c>
      <c r="AG63" s="172">
        <v>27.094000000000001</v>
      </c>
      <c r="AH63" s="172">
        <v>45.28</v>
      </c>
      <c r="AI63" s="130"/>
      <c r="AJ63" s="130"/>
      <c r="AK63" s="130"/>
      <c r="AL63" s="130"/>
      <c r="AM63" s="130"/>
      <c r="AN63" s="130"/>
      <c r="AO63" s="130"/>
      <c r="AP63" s="130"/>
      <c r="AQ63" s="130"/>
      <c r="AR63" s="130"/>
      <c r="AS63" s="130"/>
      <c r="AT63" s="130"/>
      <c r="AU63" s="130"/>
      <c r="AV63" s="130"/>
      <c r="AW63" s="130"/>
      <c r="AX63" s="130"/>
      <c r="AY63" s="130"/>
    </row>
    <row r="64" spans="1:1005" ht="15" x14ac:dyDescent="0.25">
      <c r="A64" s="253">
        <v>46478</v>
      </c>
      <c r="B64" s="279">
        <v>202.84</v>
      </c>
      <c r="C64" s="269">
        <v>202.84</v>
      </c>
      <c r="D64" s="276">
        <v>202.84</v>
      </c>
      <c r="E64" s="172">
        <v>340.37299999999999</v>
      </c>
      <c r="F64" s="172">
        <v>261.44499999999999</v>
      </c>
      <c r="G64" s="172">
        <v>278.95299999999997</v>
      </c>
      <c r="H64" s="172">
        <v>224.71299999999999</v>
      </c>
      <c r="I64" s="172">
        <v>212.95500000000001</v>
      </c>
      <c r="J64" s="172">
        <v>187.27</v>
      </c>
      <c r="K64" s="172">
        <v>131.45099999999999</v>
      </c>
      <c r="L64" s="172">
        <v>225.20500000000001</v>
      </c>
      <c r="M64" s="172">
        <v>263.85399999999998</v>
      </c>
      <c r="N64" s="172">
        <v>208.529</v>
      </c>
      <c r="O64" s="172">
        <v>317.37</v>
      </c>
      <c r="P64" s="172">
        <v>231.58799999999999</v>
      </c>
      <c r="Q64" s="172">
        <v>102.545</v>
      </c>
      <c r="R64" s="172">
        <v>268.46100000000001</v>
      </c>
      <c r="S64" s="172">
        <v>202.042</v>
      </c>
      <c r="T64" s="172">
        <v>360.38799999999998</v>
      </c>
      <c r="U64" s="172">
        <v>263.16300000000001</v>
      </c>
      <c r="V64" s="172">
        <v>116.78100000000001</v>
      </c>
      <c r="W64" s="172">
        <v>253.46600000000001</v>
      </c>
      <c r="X64" s="172">
        <v>172.72200000000001</v>
      </c>
      <c r="Y64" s="172">
        <v>264.286</v>
      </c>
      <c r="Z64" s="172">
        <v>221.04400000000001</v>
      </c>
      <c r="AA64" s="172">
        <v>144.85599999999999</v>
      </c>
      <c r="AB64" s="172">
        <v>214.11799999999999</v>
      </c>
      <c r="AC64" s="172">
        <v>201.32599999999999</v>
      </c>
      <c r="AD64" s="172">
        <v>122.20099999999999</v>
      </c>
      <c r="AE64" s="172">
        <v>141.74299999999999</v>
      </c>
      <c r="AF64" s="172">
        <v>110.613</v>
      </c>
      <c r="AG64" s="172">
        <v>133.97800000000001</v>
      </c>
      <c r="AH64" s="172">
        <v>133.97800000000001</v>
      </c>
      <c r="AI64" s="130"/>
      <c r="AJ64" s="130"/>
      <c r="AK64" s="130"/>
      <c r="AL64" s="130"/>
      <c r="AM64" s="130"/>
      <c r="AN64" s="130"/>
      <c r="AO64" s="130"/>
      <c r="AP64" s="130"/>
      <c r="AQ64" s="130"/>
      <c r="AR64" s="130"/>
      <c r="AS64" s="130"/>
      <c r="AT64" s="130"/>
      <c r="AU64" s="130"/>
      <c r="AV64" s="130"/>
      <c r="AW64" s="130"/>
      <c r="AX64" s="130"/>
      <c r="AY64" s="130"/>
      <c r="ALQ64" t="e">
        <v>#N/A</v>
      </c>
    </row>
    <row r="65" spans="1:1005" ht="15" x14ac:dyDescent="0.25">
      <c r="A65" s="253">
        <v>46508</v>
      </c>
      <c r="B65" s="279">
        <v>512.59</v>
      </c>
      <c r="C65" s="269">
        <v>512.59</v>
      </c>
      <c r="D65" s="276">
        <v>512.59</v>
      </c>
      <c r="E65" s="172">
        <v>795.53700000000003</v>
      </c>
      <c r="F65" s="172">
        <v>953.62199999999996</v>
      </c>
      <c r="G65" s="172">
        <v>689.73299999999995</v>
      </c>
      <c r="H65" s="172">
        <v>624.03300000000002</v>
      </c>
      <c r="I65" s="172">
        <v>545.86</v>
      </c>
      <c r="J65" s="172">
        <v>464.709</v>
      </c>
      <c r="K65" s="172">
        <v>204.49700000000001</v>
      </c>
      <c r="L65" s="172">
        <v>588.91600000000005</v>
      </c>
      <c r="M65" s="172">
        <v>443.15100000000001</v>
      </c>
      <c r="N65" s="172">
        <v>574.94299999999998</v>
      </c>
      <c r="O65" s="172">
        <v>667.85400000000004</v>
      </c>
      <c r="P65" s="172">
        <v>436.185</v>
      </c>
      <c r="Q65" s="172">
        <v>635.94200000000001</v>
      </c>
      <c r="R65" s="172">
        <v>759.05499999999995</v>
      </c>
      <c r="S65" s="172">
        <v>440.64699999999999</v>
      </c>
      <c r="T65" s="172">
        <v>890.32600000000002</v>
      </c>
      <c r="U65" s="172">
        <v>251.88800000000001</v>
      </c>
      <c r="V65" s="172">
        <v>356.67599999999999</v>
      </c>
      <c r="W65" s="172">
        <v>591.85500000000002</v>
      </c>
      <c r="X65" s="172">
        <v>375.27</v>
      </c>
      <c r="Y65" s="172">
        <v>651.476</v>
      </c>
      <c r="Z65" s="172">
        <v>483.57400000000001</v>
      </c>
      <c r="AA65" s="172">
        <v>392.08300000000003</v>
      </c>
      <c r="AB65" s="172">
        <v>480.60899999999998</v>
      </c>
      <c r="AC65" s="172">
        <v>564.91399999999999</v>
      </c>
      <c r="AD65" s="172">
        <v>289.45499999999998</v>
      </c>
      <c r="AE65" s="172">
        <v>533.51900000000001</v>
      </c>
      <c r="AF65" s="172">
        <v>442.428</v>
      </c>
      <c r="AG65" s="172">
        <v>965.15499999999997</v>
      </c>
      <c r="AH65" s="172">
        <v>965.15499999999997</v>
      </c>
      <c r="AI65" s="130"/>
      <c r="AJ65" s="130"/>
      <c r="AK65" s="130"/>
      <c r="AL65" s="130"/>
      <c r="AM65" s="130"/>
      <c r="AN65" s="130"/>
      <c r="AO65" s="130"/>
      <c r="AP65" s="130"/>
      <c r="AQ65" s="130"/>
      <c r="AR65" s="130"/>
      <c r="AS65" s="130"/>
      <c r="AT65" s="130"/>
      <c r="AU65" s="130"/>
      <c r="AV65" s="130"/>
      <c r="AW65" s="130"/>
      <c r="AX65" s="130"/>
      <c r="AY65" s="130"/>
      <c r="ALQ65" t="e">
        <v>#N/A</v>
      </c>
    </row>
    <row r="66" spans="1:1005" ht="15" x14ac:dyDescent="0.25">
      <c r="A66" s="253">
        <v>46539</v>
      </c>
      <c r="B66" s="279">
        <v>366.7</v>
      </c>
      <c r="C66" s="269">
        <v>366.7</v>
      </c>
      <c r="D66" s="276">
        <v>366.7</v>
      </c>
      <c r="E66">
        <v>583.51499999999999</v>
      </c>
      <c r="F66">
        <v>811.98099999999999</v>
      </c>
      <c r="G66">
        <v>443.75200000000001</v>
      </c>
      <c r="H66">
        <v>522.14499999999998</v>
      </c>
      <c r="I66">
        <v>280.87200000000001</v>
      </c>
      <c r="J66">
        <v>212.53700000000001</v>
      </c>
      <c r="K66">
        <v>121.428</v>
      </c>
      <c r="L66">
        <v>439.27499999999998</v>
      </c>
      <c r="M66">
        <v>185.93799999999999</v>
      </c>
      <c r="N66">
        <v>445.19499999999999</v>
      </c>
      <c r="O66">
        <v>349.21100000000001</v>
      </c>
      <c r="P66">
        <v>143.65600000000001</v>
      </c>
      <c r="Q66">
        <v>706.22199999999998</v>
      </c>
      <c r="R66">
        <v>508.815</v>
      </c>
      <c r="S66">
        <v>560.01400000000001</v>
      </c>
      <c r="T66">
        <v>1101.1880000000001</v>
      </c>
      <c r="U66">
        <v>51.435000000000002</v>
      </c>
      <c r="V66">
        <v>261.09399999999999</v>
      </c>
      <c r="W66">
        <v>544.40499999999997</v>
      </c>
      <c r="X66">
        <v>251.34700000000001</v>
      </c>
      <c r="Y66">
        <v>460.42</v>
      </c>
      <c r="Z66">
        <v>360.09800000000001</v>
      </c>
      <c r="AA66">
        <v>145.66200000000001</v>
      </c>
      <c r="AB66">
        <v>592.51900000000001</v>
      </c>
      <c r="AC66">
        <v>361.04</v>
      </c>
      <c r="AD66">
        <v>189.94300000000001</v>
      </c>
      <c r="AE66">
        <v>543.62300000000005</v>
      </c>
      <c r="AF66">
        <v>763.25099999999998</v>
      </c>
      <c r="AG66">
        <v>953.23400000000004</v>
      </c>
      <c r="AH66">
        <v>953.23400000000004</v>
      </c>
      <c r="AI66" s="130"/>
      <c r="AJ66" s="130"/>
      <c r="AK66" s="130"/>
      <c r="AL66" s="130"/>
      <c r="AM66" s="130"/>
      <c r="AN66" s="130"/>
      <c r="AO66" s="130"/>
      <c r="AP66" s="130"/>
      <c r="AQ66" s="130"/>
      <c r="AR66" s="130"/>
      <c r="AS66" s="130"/>
      <c r="AT66" s="130"/>
      <c r="AU66" s="130"/>
      <c r="AV66" s="130"/>
      <c r="AW66" s="130"/>
      <c r="AX66" s="130"/>
      <c r="AY66" s="130"/>
      <c r="ALQ66" t="e">
        <v>#N/A</v>
      </c>
    </row>
    <row r="67" spans="1:1005" ht="15" x14ac:dyDescent="0.25">
      <c r="A67" s="253">
        <v>46569</v>
      </c>
      <c r="B67" s="279">
        <v>59.72</v>
      </c>
      <c r="C67" s="269">
        <v>59.72</v>
      </c>
      <c r="D67" s="276">
        <v>54</v>
      </c>
      <c r="E67">
        <v>120.306</v>
      </c>
      <c r="F67">
        <v>153.96100000000001</v>
      </c>
      <c r="G67">
        <v>153.34800000000001</v>
      </c>
      <c r="H67">
        <v>108.779</v>
      </c>
      <c r="I67">
        <v>29.835999999999999</v>
      </c>
      <c r="J67">
        <v>24.687000000000001</v>
      </c>
      <c r="K67">
        <v>4.8959999999999999</v>
      </c>
      <c r="L67">
        <v>65.650999999999996</v>
      </c>
      <c r="M67">
        <v>28.721</v>
      </c>
      <c r="N67">
        <v>84.203000000000003</v>
      </c>
      <c r="O67">
        <v>49.101999999999997</v>
      </c>
      <c r="P67">
        <v>14.266</v>
      </c>
      <c r="Q67">
        <v>194.93199999999999</v>
      </c>
      <c r="R67">
        <v>145.62899999999999</v>
      </c>
      <c r="S67">
        <v>106.678</v>
      </c>
      <c r="T67">
        <v>499.27199999999999</v>
      </c>
      <c r="U67">
        <v>3.6659999999999999</v>
      </c>
      <c r="V67">
        <v>35.716000000000001</v>
      </c>
      <c r="W67">
        <v>109.607</v>
      </c>
      <c r="X67">
        <v>37.207000000000001</v>
      </c>
      <c r="Y67">
        <v>76.468000000000004</v>
      </c>
      <c r="Z67">
        <v>61.655000000000001</v>
      </c>
      <c r="AA67">
        <v>11.619</v>
      </c>
      <c r="AB67">
        <v>233.929</v>
      </c>
      <c r="AC67">
        <v>47.761000000000003</v>
      </c>
      <c r="AD67">
        <v>27.021999999999998</v>
      </c>
      <c r="AE67">
        <v>227.06</v>
      </c>
      <c r="AF67">
        <v>273.75400000000002</v>
      </c>
      <c r="AG67">
        <v>265.185</v>
      </c>
      <c r="AH67">
        <v>265.185</v>
      </c>
      <c r="AI67" s="130"/>
      <c r="AJ67" s="130"/>
      <c r="AK67" s="130"/>
      <c r="AL67" s="130"/>
      <c r="AM67" s="130"/>
      <c r="AN67" s="130"/>
      <c r="AO67" s="130"/>
      <c r="AP67" s="130"/>
      <c r="AQ67" s="130"/>
      <c r="AR67" s="130"/>
      <c r="AS67" s="130"/>
      <c r="AT67" s="130"/>
      <c r="AU67" s="130"/>
      <c r="AV67" s="130"/>
      <c r="AW67" s="130"/>
      <c r="AX67" s="130"/>
      <c r="AY67" s="130"/>
      <c r="ALQ67" t="e">
        <v>#N/A</v>
      </c>
    </row>
    <row r="68" spans="1:1005" ht="15" x14ac:dyDescent="0.25">
      <c r="A68" s="253">
        <v>46600</v>
      </c>
      <c r="B68" s="279">
        <v>18.75</v>
      </c>
      <c r="C68" s="269">
        <v>18.75</v>
      </c>
      <c r="D68" s="276">
        <v>18.75</v>
      </c>
      <c r="E68">
        <v>24.052</v>
      </c>
      <c r="F68">
        <v>42.89</v>
      </c>
      <c r="G68">
        <v>34.790999999999997</v>
      </c>
      <c r="H68">
        <v>24.716000000000001</v>
      </c>
      <c r="I68">
        <v>9.9580000000000002</v>
      </c>
      <c r="J68">
        <v>10.762</v>
      </c>
      <c r="K68">
        <v>3.6429999999999998</v>
      </c>
      <c r="L68">
        <v>13.974</v>
      </c>
      <c r="M68">
        <v>9.34</v>
      </c>
      <c r="N68">
        <v>15.339</v>
      </c>
      <c r="O68">
        <v>15.411</v>
      </c>
      <c r="P68">
        <v>7.84</v>
      </c>
      <c r="Q68">
        <v>30.212</v>
      </c>
      <c r="R68">
        <v>28.521000000000001</v>
      </c>
      <c r="S68">
        <v>22.777999999999999</v>
      </c>
      <c r="T68">
        <v>77.203999999999994</v>
      </c>
      <c r="U68">
        <v>7.2590000000000003</v>
      </c>
      <c r="V68">
        <v>11.587</v>
      </c>
      <c r="W68">
        <v>37.359000000000002</v>
      </c>
      <c r="X68">
        <v>10.971</v>
      </c>
      <c r="Y68">
        <v>18.428999999999998</v>
      </c>
      <c r="Z68">
        <v>15.5</v>
      </c>
      <c r="AA68">
        <v>6.3170000000000002</v>
      </c>
      <c r="AB68">
        <v>35.31</v>
      </c>
      <c r="AC68">
        <v>12.696999999999999</v>
      </c>
      <c r="AD68">
        <v>6.6159999999999997</v>
      </c>
      <c r="AE68">
        <v>42.722000000000001</v>
      </c>
      <c r="AF68">
        <v>44.707000000000001</v>
      </c>
      <c r="AG68">
        <v>47.316000000000003</v>
      </c>
      <c r="AH68">
        <v>47.316000000000003</v>
      </c>
      <c r="AI68" s="130"/>
      <c r="AJ68" s="130"/>
      <c r="AK68" s="130"/>
      <c r="AL68" s="130"/>
      <c r="AM68" s="130"/>
      <c r="AN68" s="130"/>
      <c r="AO68" s="130"/>
      <c r="AP68" s="130"/>
      <c r="AQ68" s="130"/>
      <c r="AR68" s="130"/>
      <c r="AS68" s="130"/>
      <c r="AT68" s="130"/>
      <c r="AU68" s="130"/>
      <c r="AV68" s="130"/>
      <c r="AW68" s="130"/>
      <c r="AX68" s="130"/>
      <c r="AY68" s="130"/>
      <c r="ALQ68" t="e">
        <v>#N/A</v>
      </c>
    </row>
    <row r="69" spans="1:1005" ht="15" x14ac:dyDescent="0.25">
      <c r="A69" s="253">
        <v>46631</v>
      </c>
      <c r="B69" s="279">
        <v>12.81</v>
      </c>
      <c r="C69" s="269">
        <v>12.81</v>
      </c>
      <c r="D69" s="276">
        <v>12.81</v>
      </c>
      <c r="E69">
        <v>18.283999999999999</v>
      </c>
      <c r="F69">
        <v>87.075999999999993</v>
      </c>
      <c r="G69">
        <v>18.359000000000002</v>
      </c>
      <c r="H69">
        <v>18.577999999999999</v>
      </c>
      <c r="I69">
        <v>18.821000000000002</v>
      </c>
      <c r="J69">
        <v>10.853</v>
      </c>
      <c r="K69">
        <v>6.41</v>
      </c>
      <c r="L69">
        <v>16.218</v>
      </c>
      <c r="M69">
        <v>18.224</v>
      </c>
      <c r="N69">
        <v>10.64</v>
      </c>
      <c r="O69">
        <v>25.972000000000001</v>
      </c>
      <c r="P69">
        <v>15.725</v>
      </c>
      <c r="Q69">
        <v>21.311</v>
      </c>
      <c r="R69">
        <v>17.390999999999998</v>
      </c>
      <c r="S69">
        <v>14.183</v>
      </c>
      <c r="T69">
        <v>36.991999999999997</v>
      </c>
      <c r="U69">
        <v>8.6259999999999994</v>
      </c>
      <c r="V69">
        <v>24.148</v>
      </c>
      <c r="W69">
        <v>36.889000000000003</v>
      </c>
      <c r="X69">
        <v>9.7409999999999997</v>
      </c>
      <c r="Y69">
        <v>13.308</v>
      </c>
      <c r="Z69">
        <v>12.923</v>
      </c>
      <c r="AA69">
        <v>7.3440000000000003</v>
      </c>
      <c r="AB69">
        <v>18.28</v>
      </c>
      <c r="AC69">
        <v>12.763999999999999</v>
      </c>
      <c r="AD69">
        <v>6.9249999999999998</v>
      </c>
      <c r="AE69">
        <v>20.37</v>
      </c>
      <c r="AF69">
        <v>18.745999999999999</v>
      </c>
      <c r="AG69">
        <v>27.138000000000002</v>
      </c>
      <c r="AH69">
        <v>27.138000000000002</v>
      </c>
      <c r="AI69" s="130"/>
      <c r="AJ69" s="130"/>
      <c r="AK69" s="130"/>
      <c r="AL69" s="130"/>
      <c r="AM69" s="130"/>
      <c r="AN69" s="130"/>
      <c r="AO69" s="130"/>
      <c r="AP69" s="130"/>
      <c r="AQ69" s="130"/>
      <c r="AR69" s="130"/>
      <c r="AS69" s="130"/>
      <c r="AT69" s="130"/>
      <c r="AU69" s="130"/>
      <c r="AV69" s="130"/>
      <c r="AW69" s="130"/>
      <c r="AX69" s="130"/>
      <c r="AY69" s="130"/>
      <c r="ALQ69" t="e">
        <v>#N/A</v>
      </c>
    </row>
    <row r="70" spans="1:1005" ht="15" x14ac:dyDescent="0.25">
      <c r="A70" s="253"/>
      <c r="B70" s="279"/>
      <c r="C70" s="269"/>
      <c r="D70" s="276"/>
      <c r="AI70" s="130"/>
      <c r="AJ70" s="130"/>
      <c r="AK70" s="130"/>
      <c r="AL70" s="130"/>
      <c r="AM70" s="130"/>
      <c r="AN70" s="130"/>
      <c r="AO70" s="130"/>
      <c r="AP70" s="130"/>
      <c r="AQ70" s="130"/>
      <c r="AR70" s="130"/>
      <c r="AS70" s="130"/>
      <c r="AT70" s="130"/>
      <c r="AU70" s="130"/>
      <c r="AV70" s="130"/>
      <c r="AW70" s="130"/>
      <c r="AX70" s="130"/>
      <c r="AY70" s="130"/>
      <c r="ALQ70" t="e">
        <v>#N/A</v>
      </c>
    </row>
    <row r="71" spans="1:1005" ht="15" x14ac:dyDescent="0.25">
      <c r="A71" s="253"/>
      <c r="B71" s="279"/>
      <c r="C71" s="269"/>
      <c r="D71" s="276"/>
      <c r="AI71" s="130"/>
      <c r="AJ71" s="130"/>
      <c r="AK71" s="130"/>
      <c r="AL71" s="130"/>
      <c r="AM71" s="130"/>
      <c r="AN71" s="130"/>
      <c r="AO71" s="130"/>
      <c r="AP71" s="130"/>
      <c r="AQ71" s="130"/>
      <c r="AR71" s="130"/>
      <c r="AS71" s="130"/>
      <c r="AT71" s="130"/>
      <c r="AU71" s="130"/>
      <c r="AV71" s="130"/>
      <c r="AW71" s="130"/>
      <c r="AX71" s="130"/>
      <c r="AY71" s="130"/>
      <c r="ALQ71" t="e">
        <v>#N/A</v>
      </c>
    </row>
    <row r="72" spans="1:1005" ht="15" x14ac:dyDescent="0.25">
      <c r="A72" s="179"/>
      <c r="B72" s="279"/>
      <c r="C72" s="269"/>
      <c r="D72" s="276"/>
      <c r="AI72" s="130"/>
      <c r="AJ72" s="130"/>
      <c r="AK72" s="130"/>
      <c r="AL72" s="130"/>
      <c r="AM72" s="130"/>
      <c r="AN72" s="130"/>
      <c r="AO72" s="130"/>
      <c r="AP72" s="130"/>
      <c r="AQ72" s="130"/>
      <c r="AR72" s="130"/>
      <c r="AS72" s="130"/>
      <c r="AT72" s="130"/>
      <c r="AU72" s="130"/>
      <c r="AV72" s="130"/>
      <c r="AW72" s="130"/>
      <c r="AX72" s="130"/>
      <c r="AY72" s="130"/>
      <c r="ALQ72" t="e">
        <v>#N/A</v>
      </c>
    </row>
    <row r="73" spans="1:1005" ht="15" x14ac:dyDescent="0.25">
      <c r="A73" s="179"/>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5" x14ac:dyDescent="0.25">
      <c r="A74" s="179"/>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5" x14ac:dyDescent="0.25">
      <c r="A75" s="179"/>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5" x14ac:dyDescent="0.25">
      <c r="A76" s="179"/>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5" x14ac:dyDescent="0.25">
      <c r="A77" s="179"/>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5" x14ac:dyDescent="0.25">
      <c r="A78" s="179"/>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5" x14ac:dyDescent="0.25">
      <c r="A79" s="179"/>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5" x14ac:dyDescent="0.25">
      <c r="A80" s="179"/>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79"/>
      <c r="B81" s="279"/>
      <c r="C81" s="269"/>
      <c r="D81" s="296"/>
    </row>
    <row r="82" spans="1:4" ht="12.75" customHeight="1" x14ac:dyDescent="0.25">
      <c r="A82" s="179"/>
      <c r="B82" s="279"/>
      <c r="C82" s="269"/>
      <c r="D82" s="296"/>
    </row>
    <row r="83" spans="1:4" ht="12.75" customHeight="1" x14ac:dyDescent="0.25">
      <c r="A83" s="179"/>
      <c r="B83" s="279"/>
      <c r="C83" s="269"/>
      <c r="D83" s="296"/>
    </row>
    <row r="84" spans="1:4" ht="12.75" customHeight="1" x14ac:dyDescent="0.25">
      <c r="A84" s="179"/>
      <c r="B84" s="279"/>
      <c r="C84" s="269"/>
      <c r="D84" s="296"/>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4"/>
  <sheetViews>
    <sheetView topLeftCell="A49" workbookViewId="0">
      <selection activeCell="D4" sqref="D4"/>
    </sheetView>
  </sheetViews>
  <sheetFormatPr defaultColWidth="18.7109375" defaultRowHeight="12.75" customHeight="1" x14ac:dyDescent="0.25"/>
  <cols>
    <col min="1" max="1" width="9.140625" style="172" customWidth="1"/>
    <col min="2" max="54" width="9.140625" style="95" customWidth="1"/>
    <col min="55" max="16384" width="18.7109375" style="95"/>
  </cols>
  <sheetData>
    <row r="1" spans="1:51" s="172" customFormat="1" ht="15" x14ac:dyDescent="0.25">
      <c r="A1" s="182"/>
      <c r="B1" s="335">
        <v>10.892799999999999</v>
      </c>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162"/>
      <c r="AJ1" s="162"/>
      <c r="AK1" s="162"/>
      <c r="AL1" s="162"/>
      <c r="AM1" s="162"/>
    </row>
    <row r="2" spans="1:51" s="172" customFormat="1" ht="15" x14ac:dyDescent="0.25">
      <c r="A2" s="182"/>
      <c r="B2" s="181" t="s">
        <v>45</v>
      </c>
      <c r="C2" s="181" t="s">
        <v>46</v>
      </c>
      <c r="D2" s="181" t="s">
        <v>47</v>
      </c>
      <c r="E2" s="181">
        <v>1991</v>
      </c>
      <c r="F2" s="181">
        <v>1992</v>
      </c>
      <c r="G2" s="181">
        <v>1993</v>
      </c>
      <c r="H2" s="181">
        <v>1994</v>
      </c>
      <c r="I2" s="181">
        <v>1995</v>
      </c>
      <c r="J2" s="181">
        <v>1996</v>
      </c>
      <c r="K2" s="181">
        <v>1997</v>
      </c>
      <c r="L2" s="181">
        <v>1998</v>
      </c>
      <c r="M2" s="181">
        <v>1999</v>
      </c>
      <c r="N2" s="181">
        <v>2000</v>
      </c>
      <c r="O2" s="181">
        <v>2001</v>
      </c>
      <c r="P2" s="181">
        <v>2002</v>
      </c>
      <c r="Q2" s="181">
        <v>2003</v>
      </c>
      <c r="R2" s="181">
        <v>2004</v>
      </c>
      <c r="S2" s="181">
        <v>2005</v>
      </c>
      <c r="T2" s="181">
        <v>2006</v>
      </c>
      <c r="U2" s="181">
        <v>2007</v>
      </c>
      <c r="V2" s="181">
        <v>2008</v>
      </c>
      <c r="W2" s="181">
        <v>2009</v>
      </c>
      <c r="X2" s="181">
        <v>2010</v>
      </c>
      <c r="Y2" s="181">
        <v>2011</v>
      </c>
      <c r="Z2" s="181">
        <v>2012</v>
      </c>
      <c r="AA2" s="181">
        <v>2013</v>
      </c>
      <c r="AB2" s="181">
        <v>2014</v>
      </c>
      <c r="AC2" s="181">
        <v>2015</v>
      </c>
      <c r="AD2" s="181">
        <v>2016</v>
      </c>
      <c r="AE2" s="181">
        <v>2017</v>
      </c>
      <c r="AF2" s="181">
        <v>2018</v>
      </c>
      <c r="AG2" s="181">
        <v>2019</v>
      </c>
      <c r="AH2" s="181">
        <v>2020</v>
      </c>
      <c r="AI2" s="162"/>
      <c r="AJ2" s="162"/>
      <c r="AK2" s="162"/>
      <c r="AL2" s="162"/>
      <c r="AM2" s="162"/>
    </row>
    <row r="3" spans="1:51" s="172" customFormat="1" ht="15" x14ac:dyDescent="0.25">
      <c r="A3" s="184"/>
      <c r="B3" s="185" t="s">
        <v>63</v>
      </c>
      <c r="C3" s="185" t="s">
        <v>64</v>
      </c>
      <c r="D3" s="185" t="s">
        <v>65</v>
      </c>
      <c r="E3" s="185" t="s">
        <v>66</v>
      </c>
      <c r="F3" s="185" t="s">
        <v>67</v>
      </c>
      <c r="G3" s="185" t="s">
        <v>68</v>
      </c>
      <c r="H3" s="185" t="s">
        <v>69</v>
      </c>
      <c r="I3" s="185" t="s">
        <v>70</v>
      </c>
      <c r="J3" s="185" t="s">
        <v>71</v>
      </c>
      <c r="K3" s="185" t="s">
        <v>72</v>
      </c>
      <c r="L3" s="185" t="s">
        <v>73</v>
      </c>
      <c r="M3" s="185" t="s">
        <v>74</v>
      </c>
      <c r="N3" s="185" t="s">
        <v>75</v>
      </c>
      <c r="O3" s="185" t="s">
        <v>76</v>
      </c>
      <c r="P3" s="185" t="s">
        <v>77</v>
      </c>
      <c r="Q3" s="185" t="s">
        <v>78</v>
      </c>
      <c r="R3" s="185" t="s">
        <v>79</v>
      </c>
      <c r="S3" s="185" t="s">
        <v>80</v>
      </c>
      <c r="T3" s="185" t="s">
        <v>81</v>
      </c>
      <c r="U3" s="185" t="s">
        <v>82</v>
      </c>
      <c r="V3" s="185" t="s">
        <v>83</v>
      </c>
      <c r="W3" s="185" t="s">
        <v>84</v>
      </c>
      <c r="X3" s="185" t="s">
        <v>85</v>
      </c>
      <c r="Y3" s="185" t="s">
        <v>86</v>
      </c>
      <c r="Z3" s="185" t="s">
        <v>87</v>
      </c>
      <c r="AA3" s="185" t="s">
        <v>88</v>
      </c>
      <c r="AB3" s="185" t="s">
        <v>89</v>
      </c>
      <c r="AC3" s="185" t="s">
        <v>90</v>
      </c>
      <c r="AD3" s="185" t="s">
        <v>91</v>
      </c>
      <c r="AE3" s="185" t="s">
        <v>92</v>
      </c>
      <c r="AF3" s="185" t="s">
        <v>93</v>
      </c>
      <c r="AG3" s="185" t="s">
        <v>94</v>
      </c>
      <c r="AH3" s="185" t="s">
        <v>95</v>
      </c>
      <c r="AI3" s="162"/>
      <c r="AJ3" s="162"/>
      <c r="AK3" s="162"/>
      <c r="AL3" s="162"/>
      <c r="AM3" s="162"/>
    </row>
    <row r="4" spans="1:51" ht="15" x14ac:dyDescent="0.25">
      <c r="A4" s="183">
        <v>44652</v>
      </c>
      <c r="B4" s="99">
        <v>26</v>
      </c>
      <c r="C4" s="99">
        <v>43</v>
      </c>
      <c r="D4" s="100">
        <v>30</v>
      </c>
      <c r="E4" s="11">
        <v>21.222000000000001</v>
      </c>
      <c r="F4" s="11">
        <v>50.765000000000001</v>
      </c>
      <c r="G4" s="11">
        <v>22.001000000000001</v>
      </c>
      <c r="H4" s="11">
        <v>42.887999999999998</v>
      </c>
      <c r="I4" s="11">
        <v>14.988</v>
      </c>
      <c r="J4" s="11">
        <v>30.222999999999999</v>
      </c>
      <c r="K4" s="11">
        <v>23.443999999999999</v>
      </c>
      <c r="L4" s="11">
        <v>18.89</v>
      </c>
      <c r="M4" s="11">
        <v>22.433</v>
      </c>
      <c r="N4" s="11">
        <v>44.744999999999997</v>
      </c>
      <c r="O4" s="11">
        <v>42.823999999999998</v>
      </c>
      <c r="P4" s="11">
        <v>43.408000000000001</v>
      </c>
      <c r="Q4" s="11">
        <v>29.286000000000001</v>
      </c>
      <c r="R4" s="11">
        <v>46.402999999999999</v>
      </c>
      <c r="S4" s="11">
        <v>30.154</v>
      </c>
      <c r="T4" s="11">
        <v>42.600999999999999</v>
      </c>
      <c r="U4" s="11">
        <v>32.137999999999998</v>
      </c>
      <c r="V4" s="11">
        <v>20.686</v>
      </c>
      <c r="W4" s="11">
        <v>26.416</v>
      </c>
      <c r="X4" s="11">
        <v>28.233000000000001</v>
      </c>
      <c r="Y4" s="11">
        <v>29.846</v>
      </c>
      <c r="Z4" s="11">
        <v>51.19</v>
      </c>
      <c r="AA4" s="11">
        <v>23.623000000000001</v>
      </c>
      <c r="AB4" s="11">
        <v>29.602</v>
      </c>
      <c r="AC4" s="11">
        <v>24.204000000000001</v>
      </c>
      <c r="AD4" s="11">
        <v>31.38</v>
      </c>
      <c r="AE4" s="11">
        <v>35.723999999999997</v>
      </c>
      <c r="AF4" s="11">
        <v>37.179000000000002</v>
      </c>
      <c r="AG4" s="11">
        <v>36.801000000000002</v>
      </c>
      <c r="AH4" s="11">
        <v>29.331</v>
      </c>
      <c r="AI4" s="130"/>
      <c r="AJ4" s="130"/>
      <c r="AK4" s="130"/>
      <c r="AL4" s="130"/>
      <c r="AM4" s="130"/>
      <c r="AN4" s="130"/>
      <c r="AO4" s="130"/>
      <c r="AP4" s="130"/>
      <c r="AQ4" s="130"/>
      <c r="AR4" s="130"/>
      <c r="AS4" s="130"/>
      <c r="AT4" s="130"/>
      <c r="AU4" s="130"/>
      <c r="AV4" s="130"/>
      <c r="AW4" s="130"/>
      <c r="AX4" s="130"/>
      <c r="AY4" s="130"/>
    </row>
    <row r="5" spans="1:51" ht="15" x14ac:dyDescent="0.25">
      <c r="A5" s="183">
        <v>44682</v>
      </c>
      <c r="B5" s="99">
        <v>93</v>
      </c>
      <c r="C5" s="99">
        <v>130</v>
      </c>
      <c r="D5" s="100">
        <v>110</v>
      </c>
      <c r="E5" s="11">
        <v>65.227999999999994</v>
      </c>
      <c r="F5" s="11">
        <v>128.018</v>
      </c>
      <c r="G5" s="11">
        <v>119.69199999999999</v>
      </c>
      <c r="H5" s="11">
        <v>137.214</v>
      </c>
      <c r="I5" s="11">
        <v>60.344999999999999</v>
      </c>
      <c r="J5" s="11">
        <v>121.41200000000001</v>
      </c>
      <c r="K5" s="11">
        <v>121.77200000000001</v>
      </c>
      <c r="L5" s="11">
        <v>91.2</v>
      </c>
      <c r="M5" s="11">
        <v>131.477</v>
      </c>
      <c r="N5" s="11">
        <v>109.327</v>
      </c>
      <c r="O5" s="11">
        <v>177.15899999999999</v>
      </c>
      <c r="P5" s="11">
        <v>85.069000000000003</v>
      </c>
      <c r="Q5" s="11">
        <v>107.155</v>
      </c>
      <c r="R5" s="11">
        <v>131.03899999999999</v>
      </c>
      <c r="S5" s="11">
        <v>118.42400000000001</v>
      </c>
      <c r="T5" s="11">
        <v>113.48399999999999</v>
      </c>
      <c r="U5" s="11">
        <v>140.98500000000001</v>
      </c>
      <c r="V5" s="11">
        <v>106.994</v>
      </c>
      <c r="W5" s="11">
        <v>158.67099999999999</v>
      </c>
      <c r="X5" s="11">
        <v>71.308999999999997</v>
      </c>
      <c r="Y5" s="11">
        <v>106.989</v>
      </c>
      <c r="Z5" s="11">
        <v>114.01600000000001</v>
      </c>
      <c r="AA5" s="11">
        <v>106.717</v>
      </c>
      <c r="AB5" s="11">
        <v>94.843000000000004</v>
      </c>
      <c r="AC5" s="11">
        <v>102.85899999999999</v>
      </c>
      <c r="AD5" s="11">
        <v>98.418000000000006</v>
      </c>
      <c r="AE5" s="11">
        <v>104.069</v>
      </c>
      <c r="AF5" s="11">
        <v>126.581</v>
      </c>
      <c r="AG5" s="11">
        <v>90.271000000000001</v>
      </c>
      <c r="AH5" s="11">
        <v>110.673</v>
      </c>
      <c r="AI5" s="130"/>
      <c r="AJ5" s="130"/>
      <c r="AK5" s="130"/>
      <c r="AL5" s="130"/>
      <c r="AM5" s="130"/>
      <c r="AN5" s="130"/>
      <c r="AO5" s="130"/>
      <c r="AP5" s="130"/>
      <c r="AQ5" s="130"/>
      <c r="AR5" s="130"/>
      <c r="AS5" s="130"/>
      <c r="AT5" s="130"/>
      <c r="AU5" s="130"/>
      <c r="AV5" s="130"/>
      <c r="AW5" s="130"/>
      <c r="AX5" s="130"/>
      <c r="AY5" s="130"/>
    </row>
    <row r="6" spans="1:51" ht="15" x14ac:dyDescent="0.25">
      <c r="A6" s="183">
        <v>44713</v>
      </c>
      <c r="B6" s="99">
        <v>85</v>
      </c>
      <c r="C6" s="99">
        <v>155</v>
      </c>
      <c r="D6" s="100">
        <v>100</v>
      </c>
      <c r="E6" s="11">
        <v>119.277</v>
      </c>
      <c r="F6" s="11">
        <v>81.844999999999999</v>
      </c>
      <c r="G6" s="11">
        <v>112.199</v>
      </c>
      <c r="H6" s="11">
        <v>136.70400000000001</v>
      </c>
      <c r="I6" s="11">
        <v>161.70599999999999</v>
      </c>
      <c r="J6" s="11">
        <v>84.27</v>
      </c>
      <c r="K6" s="11">
        <v>153.96100000000001</v>
      </c>
      <c r="L6" s="11">
        <v>100.651</v>
      </c>
      <c r="M6" s="11">
        <v>209.75299999999999</v>
      </c>
      <c r="N6" s="11">
        <v>62.859000000000002</v>
      </c>
      <c r="O6" s="11">
        <v>88.778000000000006</v>
      </c>
      <c r="P6" s="11">
        <v>66.378</v>
      </c>
      <c r="Q6" s="11">
        <v>90.462000000000003</v>
      </c>
      <c r="R6" s="11">
        <v>89.436999999999998</v>
      </c>
      <c r="S6" s="11">
        <v>97.664000000000001</v>
      </c>
      <c r="T6" s="11">
        <v>75.308999999999997</v>
      </c>
      <c r="U6" s="11">
        <v>123.88</v>
      </c>
      <c r="V6" s="11">
        <v>106.246</v>
      </c>
      <c r="W6" s="11">
        <v>94.766999999999996</v>
      </c>
      <c r="X6" s="11">
        <v>107.521</v>
      </c>
      <c r="Y6" s="11">
        <v>174.81299999999999</v>
      </c>
      <c r="Z6" s="11">
        <v>52.515999999999998</v>
      </c>
      <c r="AA6" s="11">
        <v>85.888999999999996</v>
      </c>
      <c r="AB6" s="11">
        <v>119.261</v>
      </c>
      <c r="AC6" s="11">
        <v>208.154</v>
      </c>
      <c r="AD6" s="11">
        <v>151.345</v>
      </c>
      <c r="AE6" s="11">
        <v>99.349000000000004</v>
      </c>
      <c r="AF6" s="11">
        <v>69.007000000000005</v>
      </c>
      <c r="AG6" s="11">
        <v>153.18700000000001</v>
      </c>
      <c r="AH6" s="11">
        <v>74.960999999999999</v>
      </c>
      <c r="AI6" s="130"/>
      <c r="AJ6" s="130"/>
      <c r="AK6" s="130"/>
      <c r="AL6" s="130"/>
      <c r="AM6" s="130"/>
      <c r="AN6" s="130"/>
      <c r="AO6" s="130"/>
      <c r="AP6" s="130"/>
      <c r="AQ6" s="130"/>
      <c r="AR6" s="130"/>
      <c r="AS6" s="130"/>
      <c r="AT6" s="130"/>
      <c r="AU6" s="130"/>
      <c r="AV6" s="130"/>
      <c r="AW6" s="130"/>
      <c r="AX6" s="130"/>
      <c r="AY6" s="130"/>
    </row>
    <row r="7" spans="1:51" ht="15" x14ac:dyDescent="0.25">
      <c r="A7" s="183">
        <v>44743</v>
      </c>
      <c r="B7" s="99">
        <v>26</v>
      </c>
      <c r="C7" s="99">
        <v>67</v>
      </c>
      <c r="D7" s="100">
        <v>35</v>
      </c>
      <c r="E7" s="11">
        <v>59.902999999999999</v>
      </c>
      <c r="F7" s="11">
        <v>36.976999999999997</v>
      </c>
      <c r="G7" s="11">
        <v>37.662999999999997</v>
      </c>
      <c r="H7" s="11">
        <v>32.707999999999998</v>
      </c>
      <c r="I7" s="11">
        <v>111.758</v>
      </c>
      <c r="J7" s="11">
        <v>33.241</v>
      </c>
      <c r="K7" s="11">
        <v>44.192</v>
      </c>
      <c r="L7" s="11">
        <v>51.572000000000003</v>
      </c>
      <c r="M7" s="11">
        <v>125.196</v>
      </c>
      <c r="N7" s="11">
        <v>18.997</v>
      </c>
      <c r="O7" s="11">
        <v>34.627000000000002</v>
      </c>
      <c r="P7" s="11">
        <v>19.949000000000002</v>
      </c>
      <c r="Q7" s="11">
        <v>24.969000000000001</v>
      </c>
      <c r="R7" s="11">
        <v>28.768999999999998</v>
      </c>
      <c r="S7" s="11">
        <v>35.433999999999997</v>
      </c>
      <c r="T7" s="11">
        <v>41.601999999999997</v>
      </c>
      <c r="U7" s="11">
        <v>44.121000000000002</v>
      </c>
      <c r="V7" s="11">
        <v>34.832999999999998</v>
      </c>
      <c r="W7" s="11">
        <v>35.167000000000002</v>
      </c>
      <c r="X7" s="11">
        <v>29.757999999999999</v>
      </c>
      <c r="Y7" s="11">
        <v>63.204000000000001</v>
      </c>
      <c r="Z7" s="11">
        <v>18.811</v>
      </c>
      <c r="AA7" s="11">
        <v>29.158000000000001</v>
      </c>
      <c r="AB7" s="11">
        <v>32.238</v>
      </c>
      <c r="AC7" s="11">
        <v>70.912000000000006</v>
      </c>
      <c r="AD7" s="11">
        <v>41.295999999999999</v>
      </c>
      <c r="AE7" s="11">
        <v>29.07</v>
      </c>
      <c r="AF7" s="11">
        <v>21.613</v>
      </c>
      <c r="AG7" s="11">
        <v>44.685000000000002</v>
      </c>
      <c r="AH7" s="11">
        <v>24.495000000000001</v>
      </c>
      <c r="AI7" s="130"/>
      <c r="AJ7" s="130"/>
      <c r="AK7" s="130"/>
      <c r="AL7" s="130"/>
      <c r="AM7" s="130"/>
      <c r="AN7" s="130"/>
      <c r="AO7" s="130"/>
      <c r="AP7" s="130"/>
      <c r="AQ7" s="130"/>
      <c r="AR7" s="130"/>
      <c r="AS7" s="130"/>
      <c r="AT7" s="130"/>
      <c r="AU7" s="130"/>
      <c r="AV7" s="130"/>
      <c r="AW7" s="130"/>
      <c r="AX7" s="130"/>
      <c r="AY7" s="130"/>
    </row>
    <row r="8" spans="1:51" ht="15" x14ac:dyDescent="0.25">
      <c r="A8" s="183">
        <v>44774</v>
      </c>
      <c r="B8" s="99">
        <v>17.260000000000002</v>
      </c>
      <c r="C8" s="99">
        <v>38.61</v>
      </c>
      <c r="D8" s="100">
        <v>24</v>
      </c>
      <c r="E8" s="11">
        <v>27.262</v>
      </c>
      <c r="F8" s="11">
        <v>28.452000000000002</v>
      </c>
      <c r="G8" s="11">
        <v>23.911999999999999</v>
      </c>
      <c r="H8" s="11">
        <v>16.856000000000002</v>
      </c>
      <c r="I8" s="11">
        <v>43.838000000000001</v>
      </c>
      <c r="J8" s="11">
        <v>16.242999999999999</v>
      </c>
      <c r="K8" s="11">
        <v>49.515000000000001</v>
      </c>
      <c r="L8" s="11">
        <v>23.785</v>
      </c>
      <c r="M8" s="11">
        <v>85.816999999999993</v>
      </c>
      <c r="N8" s="11">
        <v>13.496</v>
      </c>
      <c r="O8" s="11">
        <v>28.902999999999999</v>
      </c>
      <c r="P8" s="11">
        <v>11.361000000000001</v>
      </c>
      <c r="Q8" s="11">
        <v>18.449000000000002</v>
      </c>
      <c r="R8" s="11">
        <v>15.9</v>
      </c>
      <c r="S8" s="11">
        <v>24.088000000000001</v>
      </c>
      <c r="T8" s="11">
        <v>30.533000000000001</v>
      </c>
      <c r="U8" s="11">
        <v>38.335000000000001</v>
      </c>
      <c r="V8" s="11">
        <v>18.911000000000001</v>
      </c>
      <c r="W8" s="11">
        <v>16.875</v>
      </c>
      <c r="X8" s="11">
        <v>28.481999999999999</v>
      </c>
      <c r="Y8" s="11">
        <v>24.837</v>
      </c>
      <c r="Z8" s="11">
        <v>13.31</v>
      </c>
      <c r="AA8" s="11">
        <v>29.446999999999999</v>
      </c>
      <c r="AB8" s="11">
        <v>24.78</v>
      </c>
      <c r="AC8" s="11">
        <v>27.684999999999999</v>
      </c>
      <c r="AD8" s="11">
        <v>30.542000000000002</v>
      </c>
      <c r="AE8" s="11">
        <v>20.637</v>
      </c>
      <c r="AF8" s="11">
        <v>11.121</v>
      </c>
      <c r="AG8" s="11">
        <v>20.123000000000001</v>
      </c>
      <c r="AH8" s="11">
        <v>14.212</v>
      </c>
      <c r="AI8" s="130"/>
      <c r="AJ8" s="130"/>
      <c r="AK8" s="130"/>
      <c r="AL8" s="130"/>
      <c r="AM8" s="130"/>
      <c r="AN8" s="130"/>
      <c r="AO8" s="130"/>
      <c r="AP8" s="130"/>
      <c r="AQ8" s="130"/>
      <c r="AR8" s="130"/>
      <c r="AS8" s="130"/>
      <c r="AT8" s="130"/>
      <c r="AU8" s="130"/>
      <c r="AV8" s="130"/>
      <c r="AW8" s="130"/>
      <c r="AX8" s="130"/>
      <c r="AY8" s="130"/>
    </row>
    <row r="9" spans="1:51" ht="15" x14ac:dyDescent="0.25">
      <c r="A9" s="183">
        <v>44805</v>
      </c>
      <c r="B9" s="99">
        <v>17.760000000000002</v>
      </c>
      <c r="C9" s="99">
        <v>35.159999999999997</v>
      </c>
      <c r="D9" s="100">
        <v>22</v>
      </c>
      <c r="E9" s="11">
        <v>40.173999999999999</v>
      </c>
      <c r="F9" s="11">
        <v>21.603999999999999</v>
      </c>
      <c r="G9" s="11">
        <v>23.311</v>
      </c>
      <c r="H9" s="11">
        <v>28.882999999999999</v>
      </c>
      <c r="I9" s="11">
        <v>29.523</v>
      </c>
      <c r="J9" s="11">
        <v>20.773</v>
      </c>
      <c r="K9" s="11">
        <v>54.68</v>
      </c>
      <c r="L9" s="11">
        <v>20.152000000000001</v>
      </c>
      <c r="M9" s="11">
        <v>46.228999999999999</v>
      </c>
      <c r="N9" s="11">
        <v>14.209</v>
      </c>
      <c r="O9" s="11">
        <v>16.96</v>
      </c>
      <c r="P9" s="11">
        <v>25.22</v>
      </c>
      <c r="Q9" s="11">
        <v>34.534999999999997</v>
      </c>
      <c r="R9" s="11">
        <v>39.784999999999997</v>
      </c>
      <c r="S9" s="11">
        <v>16.774999999999999</v>
      </c>
      <c r="T9" s="11">
        <v>31.922999999999998</v>
      </c>
      <c r="U9" s="11">
        <v>35.79</v>
      </c>
      <c r="V9" s="11">
        <v>28.943999999999999</v>
      </c>
      <c r="W9" s="11">
        <v>13.012</v>
      </c>
      <c r="X9" s="11">
        <v>16.873999999999999</v>
      </c>
      <c r="Y9" s="11">
        <v>18.905999999999999</v>
      </c>
      <c r="Z9" s="11">
        <v>10.922000000000001</v>
      </c>
      <c r="AA9" s="11">
        <v>48.41</v>
      </c>
      <c r="AB9" s="11">
        <v>35.195</v>
      </c>
      <c r="AC9" s="11">
        <v>18.167999999999999</v>
      </c>
      <c r="AD9" s="11">
        <v>22.396000000000001</v>
      </c>
      <c r="AE9" s="11">
        <v>14.239000000000001</v>
      </c>
      <c r="AF9" s="11">
        <v>10.382999999999999</v>
      </c>
      <c r="AG9" s="11">
        <v>12.042999999999999</v>
      </c>
      <c r="AH9" s="11">
        <v>11.784000000000001</v>
      </c>
      <c r="AI9" s="130"/>
      <c r="AJ9" s="130"/>
      <c r="AK9" s="130"/>
      <c r="AL9" s="130"/>
      <c r="AM9" s="130"/>
      <c r="AN9" s="130"/>
      <c r="AO9" s="130"/>
      <c r="AP9" s="130"/>
      <c r="AQ9" s="130"/>
      <c r="AR9" s="130"/>
      <c r="AS9" s="130"/>
      <c r="AT9" s="130"/>
      <c r="AU9" s="130"/>
      <c r="AV9" s="130"/>
      <c r="AW9" s="130"/>
      <c r="AX9" s="130"/>
      <c r="AY9" s="130"/>
    </row>
    <row r="10" spans="1:51" ht="15" x14ac:dyDescent="0.25">
      <c r="A10" s="183">
        <v>44835</v>
      </c>
      <c r="B10" s="99">
        <v>17.079999999999998</v>
      </c>
      <c r="C10" s="99">
        <v>30.34</v>
      </c>
      <c r="D10" s="100">
        <v>20.13</v>
      </c>
      <c r="E10" s="11">
        <v>17.527000000000001</v>
      </c>
      <c r="F10" s="11">
        <v>13.599</v>
      </c>
      <c r="G10" s="11">
        <v>16.882000000000001</v>
      </c>
      <c r="H10" s="11">
        <v>25.806999999999999</v>
      </c>
      <c r="I10" s="11">
        <v>23.158999999999999</v>
      </c>
      <c r="J10" s="11">
        <v>36.286000000000001</v>
      </c>
      <c r="K10" s="11">
        <v>46.250999999999998</v>
      </c>
      <c r="L10" s="11">
        <v>20.064</v>
      </c>
      <c r="M10" s="11">
        <v>21.068999999999999</v>
      </c>
      <c r="N10" s="11">
        <v>16.777999999999999</v>
      </c>
      <c r="O10" s="11">
        <v>13.45</v>
      </c>
      <c r="P10" s="11">
        <v>26.907</v>
      </c>
      <c r="Q10" s="11">
        <v>17.571000000000002</v>
      </c>
      <c r="R10" s="11">
        <v>40.246000000000002</v>
      </c>
      <c r="S10" s="11">
        <v>33.966000000000001</v>
      </c>
      <c r="T10" s="11">
        <v>78.876000000000005</v>
      </c>
      <c r="U10" s="11">
        <v>32.845999999999997</v>
      </c>
      <c r="V10" s="11">
        <v>18.221</v>
      </c>
      <c r="W10" s="11">
        <v>15.004</v>
      </c>
      <c r="X10" s="11">
        <v>19.513999999999999</v>
      </c>
      <c r="Y10" s="11">
        <v>27.567</v>
      </c>
      <c r="Z10" s="11">
        <v>9.4079999999999995</v>
      </c>
      <c r="AA10" s="11">
        <v>33.466999999999999</v>
      </c>
      <c r="AB10" s="11">
        <v>41.497999999999998</v>
      </c>
      <c r="AC10" s="11">
        <v>20.260000000000002</v>
      </c>
      <c r="AD10" s="11">
        <v>15.802</v>
      </c>
      <c r="AE10" s="11">
        <v>13.83</v>
      </c>
      <c r="AF10" s="11">
        <v>13.394</v>
      </c>
      <c r="AG10" s="11">
        <v>10.247999999999999</v>
      </c>
      <c r="AH10" s="11">
        <v>10.035</v>
      </c>
      <c r="AI10" s="130"/>
      <c r="AJ10" s="130"/>
      <c r="AK10" s="130"/>
      <c r="AL10" s="130"/>
      <c r="AM10" s="130"/>
      <c r="AN10" s="130"/>
      <c r="AO10" s="130"/>
      <c r="AP10" s="130"/>
      <c r="AQ10" s="130"/>
      <c r="AR10" s="130"/>
      <c r="AS10" s="130"/>
      <c r="AT10" s="130"/>
      <c r="AU10" s="130"/>
      <c r="AV10" s="130"/>
      <c r="AW10" s="130"/>
      <c r="AX10" s="130"/>
      <c r="AY10" s="130"/>
    </row>
    <row r="11" spans="1:51" ht="15" x14ac:dyDescent="0.25">
      <c r="A11" s="183">
        <v>44866</v>
      </c>
      <c r="B11" s="99">
        <v>16.45</v>
      </c>
      <c r="C11" s="99">
        <v>18.11</v>
      </c>
      <c r="D11" s="100">
        <v>16.77</v>
      </c>
      <c r="E11" s="11">
        <v>13.175000000000001</v>
      </c>
      <c r="F11" s="11">
        <v>11.616</v>
      </c>
      <c r="G11" s="11">
        <v>13.273</v>
      </c>
      <c r="H11" s="11">
        <v>19.614999999999998</v>
      </c>
      <c r="I11" s="11">
        <v>15.837</v>
      </c>
      <c r="J11" s="11">
        <v>19.433</v>
      </c>
      <c r="K11" s="11">
        <v>24.878</v>
      </c>
      <c r="L11" s="11">
        <v>17.43</v>
      </c>
      <c r="M11" s="11">
        <v>14.59</v>
      </c>
      <c r="N11" s="11">
        <v>13.34</v>
      </c>
      <c r="O11" s="11">
        <v>12.01</v>
      </c>
      <c r="P11" s="11">
        <v>15.459</v>
      </c>
      <c r="Q11" s="11">
        <v>12.339</v>
      </c>
      <c r="R11" s="11">
        <v>24.382999999999999</v>
      </c>
      <c r="S11" s="11">
        <v>22.274000000000001</v>
      </c>
      <c r="T11" s="11">
        <v>30.905999999999999</v>
      </c>
      <c r="U11" s="11">
        <v>19.898</v>
      </c>
      <c r="V11" s="11">
        <v>14.723000000000001</v>
      </c>
      <c r="W11" s="11">
        <v>15.534000000000001</v>
      </c>
      <c r="X11" s="11">
        <v>17.454999999999998</v>
      </c>
      <c r="Y11" s="11">
        <v>20.399999999999999</v>
      </c>
      <c r="Z11" s="11">
        <v>8.968</v>
      </c>
      <c r="AA11" s="11">
        <v>21.184000000000001</v>
      </c>
      <c r="AB11" s="11">
        <v>20.613</v>
      </c>
      <c r="AC11" s="11">
        <v>16.234000000000002</v>
      </c>
      <c r="AD11" s="11">
        <v>12.189</v>
      </c>
      <c r="AE11" s="11">
        <v>11.117000000000001</v>
      </c>
      <c r="AF11" s="11">
        <v>11.587</v>
      </c>
      <c r="AG11" s="11">
        <v>9.9700000000000006</v>
      </c>
      <c r="AH11" s="11">
        <v>11.372</v>
      </c>
      <c r="AI11" s="130"/>
      <c r="AJ11" s="130"/>
      <c r="AK11" s="130"/>
      <c r="AL11" s="130"/>
      <c r="AM11" s="130"/>
      <c r="AN11" s="130"/>
      <c r="AO11" s="130"/>
      <c r="AP11" s="130"/>
      <c r="AQ11" s="130"/>
      <c r="AR11" s="130"/>
      <c r="AS11" s="130"/>
      <c r="AT11" s="130"/>
      <c r="AU11" s="130"/>
      <c r="AV11" s="130"/>
      <c r="AW11" s="130"/>
      <c r="AX11" s="130"/>
      <c r="AY11" s="130"/>
    </row>
    <row r="12" spans="1:51" ht="15" x14ac:dyDescent="0.25">
      <c r="A12" s="183">
        <v>44896</v>
      </c>
      <c r="B12" s="99">
        <v>14.35</v>
      </c>
      <c r="C12" s="99">
        <v>14.7</v>
      </c>
      <c r="D12" s="100">
        <v>14.91</v>
      </c>
      <c r="E12" s="11">
        <v>11.59</v>
      </c>
      <c r="F12" s="11">
        <v>10.782999999999999</v>
      </c>
      <c r="G12" s="11">
        <v>11.693</v>
      </c>
      <c r="H12" s="11">
        <v>14.035</v>
      </c>
      <c r="I12" s="11">
        <v>13.464</v>
      </c>
      <c r="J12" s="11">
        <v>14.532999999999999</v>
      </c>
      <c r="K12" s="11">
        <v>16.045999999999999</v>
      </c>
      <c r="L12" s="11">
        <v>14.371</v>
      </c>
      <c r="M12" s="11">
        <v>13.113</v>
      </c>
      <c r="N12" s="11">
        <v>11.256</v>
      </c>
      <c r="O12" s="11">
        <v>10.843999999999999</v>
      </c>
      <c r="P12" s="11">
        <v>12.282</v>
      </c>
      <c r="Q12" s="11">
        <v>11.72</v>
      </c>
      <c r="R12" s="11">
        <v>16.29</v>
      </c>
      <c r="S12" s="11">
        <v>14.706</v>
      </c>
      <c r="T12" s="11">
        <v>18.111000000000001</v>
      </c>
      <c r="U12" s="11">
        <v>15.414999999999999</v>
      </c>
      <c r="V12" s="11">
        <v>12.632</v>
      </c>
      <c r="W12" s="11">
        <v>12.04</v>
      </c>
      <c r="X12" s="11">
        <v>13.06</v>
      </c>
      <c r="Y12" s="11">
        <v>14.584</v>
      </c>
      <c r="Z12" s="11">
        <v>9.6199999999999992</v>
      </c>
      <c r="AA12" s="11">
        <v>15.483000000000001</v>
      </c>
      <c r="AB12" s="11">
        <v>15.611000000000001</v>
      </c>
      <c r="AC12" s="11">
        <v>13.361000000000001</v>
      </c>
      <c r="AD12" s="11">
        <v>11.624000000000001</v>
      </c>
      <c r="AE12" s="11">
        <v>10.574</v>
      </c>
      <c r="AF12" s="11">
        <v>10.055</v>
      </c>
      <c r="AG12" s="11">
        <v>10.53</v>
      </c>
      <c r="AH12" s="11">
        <v>11.331</v>
      </c>
      <c r="AI12" s="130"/>
      <c r="AJ12" s="130"/>
      <c r="AK12" s="130"/>
      <c r="AL12" s="130"/>
      <c r="AM12" s="130"/>
      <c r="AN12" s="130"/>
      <c r="AO12" s="130"/>
      <c r="AP12" s="130"/>
      <c r="AQ12" s="130"/>
      <c r="AR12" s="130"/>
      <c r="AS12" s="130"/>
      <c r="AT12" s="130"/>
      <c r="AU12" s="130"/>
      <c r="AV12" s="130"/>
      <c r="AW12" s="130"/>
      <c r="AX12" s="130"/>
      <c r="AY12" s="130"/>
    </row>
    <row r="13" spans="1:51" ht="15" x14ac:dyDescent="0.25">
      <c r="A13" s="183">
        <v>44927</v>
      </c>
      <c r="B13" s="99">
        <v>13.2</v>
      </c>
      <c r="C13" s="99">
        <v>12.96</v>
      </c>
      <c r="D13" s="100">
        <v>13.35</v>
      </c>
      <c r="E13" s="11">
        <v>10.635</v>
      </c>
      <c r="F13" s="11">
        <v>10.308999999999999</v>
      </c>
      <c r="G13" s="11">
        <v>11.066000000000001</v>
      </c>
      <c r="H13" s="11">
        <v>12.24</v>
      </c>
      <c r="I13" s="11">
        <v>12.244999999999999</v>
      </c>
      <c r="J13" s="11">
        <v>12.117000000000001</v>
      </c>
      <c r="K13" s="11">
        <v>13.148999999999999</v>
      </c>
      <c r="L13" s="11">
        <v>12.047000000000001</v>
      </c>
      <c r="M13" s="11">
        <v>12.894</v>
      </c>
      <c r="N13" s="11">
        <v>10.516</v>
      </c>
      <c r="O13" s="11">
        <v>10.683</v>
      </c>
      <c r="P13" s="11">
        <v>11.07</v>
      </c>
      <c r="Q13" s="11">
        <v>10.734999999999999</v>
      </c>
      <c r="R13" s="11">
        <v>14.815</v>
      </c>
      <c r="S13" s="11">
        <v>12.618</v>
      </c>
      <c r="T13" s="11">
        <v>13.701000000000001</v>
      </c>
      <c r="U13" s="11">
        <v>12.827999999999999</v>
      </c>
      <c r="V13" s="11">
        <v>11.262</v>
      </c>
      <c r="W13" s="11">
        <v>10.795</v>
      </c>
      <c r="X13" s="11">
        <v>11.409000000000001</v>
      </c>
      <c r="Y13" s="11">
        <v>13.205</v>
      </c>
      <c r="Z13" s="11">
        <v>9.7929999999999993</v>
      </c>
      <c r="AA13" s="11">
        <v>13.122</v>
      </c>
      <c r="AB13" s="11">
        <v>13.340999999999999</v>
      </c>
      <c r="AC13" s="11">
        <v>11.695</v>
      </c>
      <c r="AD13" s="11">
        <v>11.53</v>
      </c>
      <c r="AE13" s="11">
        <v>10.214</v>
      </c>
      <c r="AF13" s="11">
        <v>9.6609999999999996</v>
      </c>
      <c r="AG13" s="11">
        <v>10.295</v>
      </c>
      <c r="AH13" s="11">
        <v>10.97</v>
      </c>
      <c r="AI13" s="130"/>
      <c r="AJ13" s="130"/>
      <c r="AK13" s="130"/>
      <c r="AL13" s="130"/>
      <c r="AM13" s="130"/>
      <c r="AN13" s="130"/>
      <c r="AO13" s="130"/>
      <c r="AP13" s="130"/>
      <c r="AQ13" s="130"/>
      <c r="AR13" s="130"/>
      <c r="AS13" s="130"/>
      <c r="AT13" s="130"/>
      <c r="AU13" s="130"/>
      <c r="AV13" s="130"/>
      <c r="AW13" s="130"/>
      <c r="AX13" s="130"/>
      <c r="AY13" s="130"/>
    </row>
    <row r="14" spans="1:51" ht="15" x14ac:dyDescent="0.25">
      <c r="A14" s="183">
        <v>44958</v>
      </c>
      <c r="B14" s="99">
        <v>11.87</v>
      </c>
      <c r="C14" s="99">
        <v>12.19</v>
      </c>
      <c r="D14" s="100">
        <v>12.13</v>
      </c>
      <c r="E14" s="11">
        <v>9.5939999999999994</v>
      </c>
      <c r="F14" s="11">
        <v>9.2539999999999996</v>
      </c>
      <c r="G14" s="11">
        <v>9.4849999999999994</v>
      </c>
      <c r="H14" s="11">
        <v>12.731999999999999</v>
      </c>
      <c r="I14" s="11">
        <v>13.135</v>
      </c>
      <c r="J14" s="11">
        <v>10.164999999999999</v>
      </c>
      <c r="K14" s="11">
        <v>10.83</v>
      </c>
      <c r="L14" s="11">
        <v>11.151999999999999</v>
      </c>
      <c r="M14" s="11">
        <v>12.17</v>
      </c>
      <c r="N14" s="11">
        <v>9.1059999999999999</v>
      </c>
      <c r="O14" s="11">
        <v>9.4250000000000007</v>
      </c>
      <c r="P14" s="11">
        <v>10.115</v>
      </c>
      <c r="Q14" s="11">
        <v>9.4990000000000006</v>
      </c>
      <c r="R14" s="11">
        <v>13.032999999999999</v>
      </c>
      <c r="S14" s="11">
        <v>10.228999999999999</v>
      </c>
      <c r="T14" s="11">
        <v>12.856</v>
      </c>
      <c r="U14" s="11">
        <v>10.303000000000001</v>
      </c>
      <c r="V14" s="11">
        <v>10.349</v>
      </c>
      <c r="W14" s="11">
        <v>9.109</v>
      </c>
      <c r="X14" s="11">
        <v>9.6790000000000003</v>
      </c>
      <c r="Y14" s="11">
        <v>10.372999999999999</v>
      </c>
      <c r="Z14" s="11">
        <v>9.4589999999999996</v>
      </c>
      <c r="AA14" s="11">
        <v>12.79</v>
      </c>
      <c r="AB14" s="11">
        <v>15.23</v>
      </c>
      <c r="AC14" s="11">
        <v>12.605</v>
      </c>
      <c r="AD14" s="11">
        <v>13.198</v>
      </c>
      <c r="AE14" s="11">
        <v>9.9939999999999998</v>
      </c>
      <c r="AF14" s="11">
        <v>8.5109999999999992</v>
      </c>
      <c r="AG14" s="11">
        <v>9.2289999999999992</v>
      </c>
      <c r="AH14" s="11">
        <v>10.076000000000001</v>
      </c>
      <c r="AI14" s="130"/>
      <c r="AJ14" s="130"/>
      <c r="AK14" s="130"/>
      <c r="AL14" s="130"/>
      <c r="AM14" s="130"/>
      <c r="AN14" s="130"/>
      <c r="AO14" s="130"/>
      <c r="AP14" s="130"/>
      <c r="AQ14" s="130"/>
      <c r="AR14" s="130"/>
      <c r="AS14" s="130"/>
      <c r="AT14" s="130"/>
      <c r="AU14" s="130"/>
      <c r="AV14" s="130"/>
      <c r="AW14" s="130"/>
      <c r="AX14" s="130"/>
      <c r="AY14" s="130"/>
    </row>
    <row r="15" spans="1:51" ht="15" x14ac:dyDescent="0.25">
      <c r="A15" s="183">
        <v>44986</v>
      </c>
      <c r="B15" s="99">
        <v>18.010000000000002</v>
      </c>
      <c r="C15" s="99">
        <v>25.71</v>
      </c>
      <c r="D15" s="100">
        <v>22.6</v>
      </c>
      <c r="E15" s="11">
        <v>14.294</v>
      </c>
      <c r="F15" s="11">
        <v>14.369</v>
      </c>
      <c r="G15" s="11">
        <v>17.145</v>
      </c>
      <c r="H15" s="11">
        <v>30.501999999999999</v>
      </c>
      <c r="I15" s="11">
        <v>16.004999999999999</v>
      </c>
      <c r="J15" s="11">
        <v>35.268999999999998</v>
      </c>
      <c r="K15" s="11">
        <v>17.943000000000001</v>
      </c>
      <c r="L15" s="11">
        <v>17.597000000000001</v>
      </c>
      <c r="M15" s="11">
        <v>16.440999999999999</v>
      </c>
      <c r="N15" s="11">
        <v>16.347000000000001</v>
      </c>
      <c r="O15" s="11">
        <v>12.22</v>
      </c>
      <c r="P15" s="11">
        <v>15.111000000000001</v>
      </c>
      <c r="Q15" s="11">
        <v>30.914999999999999</v>
      </c>
      <c r="R15" s="11">
        <v>24.873999999999999</v>
      </c>
      <c r="S15" s="11">
        <v>13.032</v>
      </c>
      <c r="T15" s="11">
        <v>45.482999999999997</v>
      </c>
      <c r="U15" s="11">
        <v>12.926</v>
      </c>
      <c r="V15" s="11">
        <v>17.757999999999999</v>
      </c>
      <c r="W15" s="11">
        <v>10.590999999999999</v>
      </c>
      <c r="X15" s="11">
        <v>15.106</v>
      </c>
      <c r="Y15" s="11">
        <v>18.782</v>
      </c>
      <c r="Z15" s="11">
        <v>12.468999999999999</v>
      </c>
      <c r="AA15" s="11">
        <v>18.091000000000001</v>
      </c>
      <c r="AB15" s="11">
        <v>28.832000000000001</v>
      </c>
      <c r="AC15" s="11">
        <v>19.876999999999999</v>
      </c>
      <c r="AD15" s="11">
        <v>37.677999999999997</v>
      </c>
      <c r="AE15" s="11">
        <v>11.754</v>
      </c>
      <c r="AF15" s="11">
        <v>12.05</v>
      </c>
      <c r="AG15" s="11">
        <v>13.941000000000001</v>
      </c>
      <c r="AH15" s="11">
        <v>12.01</v>
      </c>
      <c r="AI15" s="130"/>
      <c r="AJ15" s="130"/>
      <c r="AK15" s="130"/>
      <c r="AL15" s="130"/>
      <c r="AM15" s="130"/>
      <c r="AN15" s="130"/>
      <c r="AO15" s="130"/>
      <c r="AP15" s="130"/>
      <c r="AQ15" s="130"/>
      <c r="AR15" s="130"/>
      <c r="AS15" s="130"/>
      <c r="AT15" s="130"/>
      <c r="AU15" s="130"/>
      <c r="AV15" s="130"/>
      <c r="AW15" s="130"/>
      <c r="AX15" s="130"/>
      <c r="AY15" s="130"/>
    </row>
    <row r="16" spans="1:51" ht="15" x14ac:dyDescent="0.25">
      <c r="A16" s="183">
        <v>45017</v>
      </c>
      <c r="B16" s="99">
        <v>40.01</v>
      </c>
      <c r="C16" s="99">
        <v>60.55</v>
      </c>
      <c r="D16" s="100">
        <v>50.72</v>
      </c>
      <c r="E16" s="11">
        <v>55.701999999999998</v>
      </c>
      <c r="F16" s="11">
        <v>41.531999999999996</v>
      </c>
      <c r="G16" s="11">
        <v>50.273000000000003</v>
      </c>
      <c r="H16" s="11">
        <v>35.564999999999998</v>
      </c>
      <c r="I16" s="11">
        <v>35.691000000000003</v>
      </c>
      <c r="J16" s="11">
        <v>64.837000000000003</v>
      </c>
      <c r="K16" s="11">
        <v>38.143000000000001</v>
      </c>
      <c r="L16" s="11">
        <v>38.549999999999997</v>
      </c>
      <c r="M16" s="11">
        <v>49.088999999999999</v>
      </c>
      <c r="N16" s="11">
        <v>56.497999999999998</v>
      </c>
      <c r="O16" s="11">
        <v>36.65</v>
      </c>
      <c r="P16" s="11">
        <v>37.496000000000002</v>
      </c>
      <c r="Q16" s="11">
        <v>86.400999999999996</v>
      </c>
      <c r="R16" s="11">
        <v>73.984999999999999</v>
      </c>
      <c r="S16" s="11">
        <v>45.14</v>
      </c>
      <c r="T16" s="11">
        <v>68.108000000000004</v>
      </c>
      <c r="U16" s="11">
        <v>32.735999999999997</v>
      </c>
      <c r="V16" s="11">
        <v>36.006</v>
      </c>
      <c r="W16" s="11">
        <v>26.934000000000001</v>
      </c>
      <c r="X16" s="11">
        <v>34.677</v>
      </c>
      <c r="Y16" s="11">
        <v>74.052000000000007</v>
      </c>
      <c r="Z16" s="11">
        <v>18.84</v>
      </c>
      <c r="AA16" s="11">
        <v>49.216999999999999</v>
      </c>
      <c r="AB16" s="11">
        <v>43.216000000000001</v>
      </c>
      <c r="AC16" s="11">
        <v>39.319000000000003</v>
      </c>
      <c r="AD16" s="11">
        <v>77.23</v>
      </c>
      <c r="AE16" s="11">
        <v>27.248999999999999</v>
      </c>
      <c r="AF16" s="11">
        <v>46.731999999999999</v>
      </c>
      <c r="AG16" s="11">
        <v>22.292000000000002</v>
      </c>
      <c r="AH16" s="11">
        <v>36.334000000000003</v>
      </c>
      <c r="AI16" s="130"/>
      <c r="AJ16" s="130"/>
      <c r="AK16" s="130"/>
      <c r="AL16" s="130"/>
      <c r="AM16" s="130"/>
      <c r="AN16" s="130"/>
      <c r="AO16" s="130"/>
      <c r="AP16" s="130"/>
      <c r="AQ16" s="130"/>
      <c r="AR16" s="130"/>
      <c r="AS16" s="130"/>
      <c r="AT16" s="130"/>
      <c r="AU16" s="130"/>
      <c r="AV16" s="130"/>
      <c r="AW16" s="130"/>
      <c r="AX16" s="130"/>
      <c r="AY16" s="130"/>
    </row>
    <row r="17" spans="1:51" ht="15" x14ac:dyDescent="0.25">
      <c r="A17" s="183">
        <v>45047</v>
      </c>
      <c r="B17" s="99">
        <v>111.62</v>
      </c>
      <c r="C17" s="99">
        <v>157.66999999999999</v>
      </c>
      <c r="D17" s="100">
        <v>134.93</v>
      </c>
      <c r="E17" s="11">
        <v>158.95400000000001</v>
      </c>
      <c r="F17" s="11">
        <v>206.864</v>
      </c>
      <c r="G17" s="11">
        <v>148.48599999999999</v>
      </c>
      <c r="H17" s="11">
        <v>106.277</v>
      </c>
      <c r="I17" s="11">
        <v>140.33099999999999</v>
      </c>
      <c r="J17" s="11">
        <v>198.02600000000001</v>
      </c>
      <c r="K17" s="11">
        <v>141.482</v>
      </c>
      <c r="L17" s="11">
        <v>144.63399999999999</v>
      </c>
      <c r="M17" s="11">
        <v>127.17400000000001</v>
      </c>
      <c r="N17" s="11">
        <v>226.74799999999999</v>
      </c>
      <c r="O17" s="11">
        <v>53.856999999999999</v>
      </c>
      <c r="P17" s="11">
        <v>116.95099999999999</v>
      </c>
      <c r="Q17" s="11">
        <v>151.32</v>
      </c>
      <c r="R17" s="11">
        <v>233.00299999999999</v>
      </c>
      <c r="S17" s="11">
        <v>123.687</v>
      </c>
      <c r="T17" s="11">
        <v>152.57599999999999</v>
      </c>
      <c r="U17" s="11">
        <v>177.22800000000001</v>
      </c>
      <c r="V17" s="11">
        <v>201.84899999999999</v>
      </c>
      <c r="W17" s="11">
        <v>85.388000000000005</v>
      </c>
      <c r="X17" s="11">
        <v>122.786</v>
      </c>
      <c r="Y17" s="11">
        <v>116.899</v>
      </c>
      <c r="Z17" s="11">
        <v>80.277000000000001</v>
      </c>
      <c r="AA17" s="11">
        <v>116.313</v>
      </c>
      <c r="AB17" s="11">
        <v>92.16</v>
      </c>
      <c r="AC17" s="11">
        <v>105.087</v>
      </c>
      <c r="AD17" s="11">
        <v>148.86600000000001</v>
      </c>
      <c r="AE17" s="11">
        <v>73.076999999999998</v>
      </c>
      <c r="AF17" s="11">
        <v>138.93199999999999</v>
      </c>
      <c r="AG17" s="11">
        <v>112.069</v>
      </c>
      <c r="AH17" s="11">
        <v>91.412000000000006</v>
      </c>
      <c r="AI17" s="130"/>
      <c r="AJ17" s="130"/>
      <c r="AK17" s="130"/>
      <c r="AL17" s="130"/>
      <c r="AM17" s="130"/>
      <c r="AN17" s="130"/>
      <c r="AO17" s="130"/>
      <c r="AP17" s="130"/>
      <c r="AQ17" s="130"/>
      <c r="AR17" s="130"/>
      <c r="AS17" s="130"/>
      <c r="AT17" s="130"/>
      <c r="AU17" s="130"/>
      <c r="AV17" s="130"/>
      <c r="AW17" s="130"/>
      <c r="AX17" s="130"/>
      <c r="AY17" s="130"/>
    </row>
    <row r="18" spans="1:51" ht="15" x14ac:dyDescent="0.25">
      <c r="A18" s="183">
        <v>45078</v>
      </c>
      <c r="B18" s="99">
        <v>99.13</v>
      </c>
      <c r="C18" s="99">
        <v>185.85</v>
      </c>
      <c r="D18" s="100">
        <v>144.15</v>
      </c>
      <c r="E18" s="11">
        <v>116.102</v>
      </c>
      <c r="F18" s="11">
        <v>232.488</v>
      </c>
      <c r="G18" s="11">
        <v>150.43299999999999</v>
      </c>
      <c r="H18" s="11">
        <v>264.46100000000001</v>
      </c>
      <c r="I18" s="11">
        <v>100.592</v>
      </c>
      <c r="J18" s="11">
        <v>260.45999999999998</v>
      </c>
      <c r="K18" s="11">
        <v>130.971</v>
      </c>
      <c r="L18" s="11">
        <v>219.642</v>
      </c>
      <c r="M18" s="11">
        <v>80.884</v>
      </c>
      <c r="N18" s="11">
        <v>131.80199999999999</v>
      </c>
      <c r="O18" s="11">
        <v>31.385999999999999</v>
      </c>
      <c r="P18" s="11">
        <v>96.355000000000004</v>
      </c>
      <c r="Q18" s="11">
        <v>101.492</v>
      </c>
      <c r="R18" s="11">
        <v>216.41800000000001</v>
      </c>
      <c r="S18" s="11">
        <v>85.319000000000003</v>
      </c>
      <c r="T18" s="11">
        <v>124.438</v>
      </c>
      <c r="U18" s="11">
        <v>219.904</v>
      </c>
      <c r="V18" s="11">
        <v>119.78</v>
      </c>
      <c r="W18" s="11">
        <v>147.87100000000001</v>
      </c>
      <c r="X18" s="11">
        <v>224.09700000000001</v>
      </c>
      <c r="Y18" s="11">
        <v>53.253</v>
      </c>
      <c r="Z18" s="11">
        <v>65.644000000000005</v>
      </c>
      <c r="AA18" s="11">
        <v>157.15799999999999</v>
      </c>
      <c r="AB18" s="11">
        <v>187.83</v>
      </c>
      <c r="AC18" s="11">
        <v>173.65799999999999</v>
      </c>
      <c r="AD18" s="11">
        <v>171.35900000000001</v>
      </c>
      <c r="AE18" s="11">
        <v>30.457999999999998</v>
      </c>
      <c r="AF18" s="11">
        <v>267.166</v>
      </c>
      <c r="AG18" s="11">
        <v>93.384</v>
      </c>
      <c r="AH18" s="11">
        <v>96.159000000000006</v>
      </c>
      <c r="AI18" s="130"/>
      <c r="AJ18" s="130"/>
      <c r="AK18" s="130"/>
      <c r="AL18" s="130"/>
      <c r="AM18" s="130"/>
      <c r="AN18" s="130"/>
      <c r="AO18" s="130"/>
      <c r="AP18" s="130"/>
      <c r="AQ18" s="130"/>
      <c r="AR18" s="130"/>
      <c r="AS18" s="130"/>
      <c r="AT18" s="130"/>
      <c r="AU18" s="130"/>
      <c r="AV18" s="130"/>
      <c r="AW18" s="130"/>
      <c r="AX18" s="130"/>
      <c r="AY18" s="130"/>
    </row>
    <row r="19" spans="1:51" ht="15" x14ac:dyDescent="0.25">
      <c r="A19" s="183">
        <v>45108</v>
      </c>
      <c r="B19" s="99">
        <v>30.23</v>
      </c>
      <c r="C19" s="99">
        <v>78.540000000000006</v>
      </c>
      <c r="D19" s="100">
        <v>50.8</v>
      </c>
      <c r="E19" s="11">
        <v>63.131</v>
      </c>
      <c r="F19" s="11">
        <v>86.983999999999995</v>
      </c>
      <c r="G19" s="11">
        <v>38.418999999999997</v>
      </c>
      <c r="H19" s="11">
        <v>211.36699999999999</v>
      </c>
      <c r="I19" s="11">
        <v>42.262999999999998</v>
      </c>
      <c r="J19" s="11">
        <v>92.158000000000001</v>
      </c>
      <c r="K19" s="11">
        <v>73.451999999999998</v>
      </c>
      <c r="L19" s="11">
        <v>145.03100000000001</v>
      </c>
      <c r="M19" s="11">
        <v>24.933</v>
      </c>
      <c r="N19" s="11">
        <v>53.359000000000002</v>
      </c>
      <c r="O19" s="11">
        <v>13.164</v>
      </c>
      <c r="P19" s="11">
        <v>28.591999999999999</v>
      </c>
      <c r="Q19" s="11">
        <v>38.274999999999999</v>
      </c>
      <c r="R19" s="11">
        <v>83.608000000000004</v>
      </c>
      <c r="S19" s="11">
        <v>48.091999999999999</v>
      </c>
      <c r="T19" s="11">
        <v>47.887999999999998</v>
      </c>
      <c r="U19" s="11">
        <v>84.337999999999994</v>
      </c>
      <c r="V19" s="11">
        <v>47.84</v>
      </c>
      <c r="W19" s="11">
        <v>42.465000000000003</v>
      </c>
      <c r="X19" s="11">
        <v>88.206000000000003</v>
      </c>
      <c r="Y19" s="11">
        <v>20.786999999999999</v>
      </c>
      <c r="Z19" s="11">
        <v>26.27</v>
      </c>
      <c r="AA19" s="11">
        <v>49.088000000000001</v>
      </c>
      <c r="AB19" s="11">
        <v>60.777000000000001</v>
      </c>
      <c r="AC19" s="11">
        <v>51.484000000000002</v>
      </c>
      <c r="AD19" s="11">
        <v>53.786999999999999</v>
      </c>
      <c r="AE19" s="11">
        <v>13.57</v>
      </c>
      <c r="AF19" s="11">
        <v>118.04300000000001</v>
      </c>
      <c r="AG19" s="11">
        <v>31.396999999999998</v>
      </c>
      <c r="AH19" s="11">
        <v>48.579000000000001</v>
      </c>
      <c r="AI19" s="130"/>
      <c r="AJ19" s="130"/>
      <c r="AK19" s="130"/>
      <c r="AL19" s="130"/>
      <c r="AM19" s="130"/>
      <c r="AN19" s="130"/>
      <c r="AO19" s="130"/>
      <c r="AP19" s="130"/>
      <c r="AQ19" s="130"/>
      <c r="AR19" s="130"/>
      <c r="AS19" s="130"/>
      <c r="AT19" s="130"/>
      <c r="AU19" s="130"/>
      <c r="AV19" s="130"/>
      <c r="AW19" s="130"/>
      <c r="AX19" s="130"/>
      <c r="AY19" s="130"/>
    </row>
    <row r="20" spans="1:51" ht="15" x14ac:dyDescent="0.25">
      <c r="A20" s="183">
        <v>45139</v>
      </c>
      <c r="B20" s="99">
        <v>22.05</v>
      </c>
      <c r="C20" s="99">
        <v>38.92</v>
      </c>
      <c r="D20" s="100">
        <v>29.12</v>
      </c>
      <c r="E20" s="11">
        <v>36.561</v>
      </c>
      <c r="F20" s="11">
        <v>37.648000000000003</v>
      </c>
      <c r="G20" s="11">
        <v>18.257999999999999</v>
      </c>
      <c r="H20" s="11">
        <v>70.003</v>
      </c>
      <c r="I20" s="11">
        <v>18.273</v>
      </c>
      <c r="J20" s="11">
        <v>69.647999999999996</v>
      </c>
      <c r="K20" s="11">
        <v>28.766999999999999</v>
      </c>
      <c r="L20" s="11">
        <v>86.992000000000004</v>
      </c>
      <c r="M20" s="11">
        <v>15.895</v>
      </c>
      <c r="N20" s="11">
        <v>35.021000000000001</v>
      </c>
      <c r="O20" s="11">
        <v>9.1609999999999996</v>
      </c>
      <c r="P20" s="11">
        <v>19.370999999999999</v>
      </c>
      <c r="Q20" s="11">
        <v>19.010000000000002</v>
      </c>
      <c r="R20" s="11">
        <v>39.362000000000002</v>
      </c>
      <c r="S20" s="11">
        <v>32.505000000000003</v>
      </c>
      <c r="T20" s="11">
        <v>38.82</v>
      </c>
      <c r="U20" s="11">
        <v>32.045000000000002</v>
      </c>
      <c r="V20" s="11">
        <v>20.306999999999999</v>
      </c>
      <c r="W20" s="11">
        <v>33.808</v>
      </c>
      <c r="X20" s="11">
        <v>28.385000000000002</v>
      </c>
      <c r="Y20" s="11">
        <v>13.852</v>
      </c>
      <c r="Z20" s="11">
        <v>26.048999999999999</v>
      </c>
      <c r="AA20" s="11">
        <v>30.091999999999999</v>
      </c>
      <c r="AB20" s="11">
        <v>24.843</v>
      </c>
      <c r="AC20" s="11">
        <v>32.82</v>
      </c>
      <c r="AD20" s="11">
        <v>30.338999999999999</v>
      </c>
      <c r="AE20" s="11">
        <v>8.2219999999999995</v>
      </c>
      <c r="AF20" s="11">
        <v>34.338000000000001</v>
      </c>
      <c r="AG20" s="11">
        <v>16.550999999999998</v>
      </c>
      <c r="AH20" s="11">
        <v>25</v>
      </c>
      <c r="AI20" s="130"/>
      <c r="AJ20" s="130"/>
      <c r="AK20" s="130"/>
      <c r="AL20" s="130"/>
      <c r="AM20" s="130"/>
      <c r="AN20" s="130"/>
      <c r="AO20" s="130"/>
      <c r="AP20" s="130"/>
      <c r="AQ20" s="130"/>
      <c r="AR20" s="130"/>
      <c r="AS20" s="130"/>
      <c r="AT20" s="130"/>
      <c r="AU20" s="130"/>
      <c r="AV20" s="130"/>
      <c r="AW20" s="130"/>
      <c r="AX20" s="130"/>
      <c r="AY20" s="130"/>
    </row>
    <row r="21" spans="1:51" ht="15" x14ac:dyDescent="0.25">
      <c r="A21" s="183">
        <v>45170</v>
      </c>
      <c r="B21" s="99">
        <v>19.420000000000002</v>
      </c>
      <c r="C21" s="99">
        <v>33.04</v>
      </c>
      <c r="D21" s="100">
        <v>26.38</v>
      </c>
      <c r="E21" s="11">
        <v>24.283999999999999</v>
      </c>
      <c r="F21" s="11">
        <v>31.05</v>
      </c>
      <c r="G21" s="11">
        <v>28.614000000000001</v>
      </c>
      <c r="H21" s="11">
        <v>36.487000000000002</v>
      </c>
      <c r="I21" s="11">
        <v>20.597999999999999</v>
      </c>
      <c r="J21" s="11">
        <v>60.945999999999998</v>
      </c>
      <c r="K21" s="11">
        <v>22.913</v>
      </c>
      <c r="L21" s="11">
        <v>44.680999999999997</v>
      </c>
      <c r="M21" s="11">
        <v>15.606</v>
      </c>
      <c r="N21" s="11">
        <v>18.404</v>
      </c>
      <c r="O21" s="11">
        <v>21.506</v>
      </c>
      <c r="P21" s="11">
        <v>33.880000000000003</v>
      </c>
      <c r="Q21" s="11">
        <v>39.643000000000001</v>
      </c>
      <c r="R21" s="11">
        <v>22.765999999999998</v>
      </c>
      <c r="S21" s="11">
        <v>31.7</v>
      </c>
      <c r="T21" s="11">
        <v>35.07</v>
      </c>
      <c r="U21" s="11">
        <v>35.872999999999998</v>
      </c>
      <c r="V21" s="11">
        <v>14.326000000000001</v>
      </c>
      <c r="W21" s="11">
        <v>18.024999999999999</v>
      </c>
      <c r="X21" s="11">
        <v>20.021000000000001</v>
      </c>
      <c r="Y21" s="11">
        <v>10.957000000000001</v>
      </c>
      <c r="Z21" s="11">
        <v>43.676000000000002</v>
      </c>
      <c r="AA21" s="11">
        <v>36.881999999999998</v>
      </c>
      <c r="AB21" s="11">
        <v>16.37</v>
      </c>
      <c r="AC21" s="11">
        <v>23.358000000000001</v>
      </c>
      <c r="AD21" s="11">
        <v>18.006</v>
      </c>
      <c r="AE21" s="11">
        <v>8.5820000000000007</v>
      </c>
      <c r="AF21" s="11">
        <v>17.693000000000001</v>
      </c>
      <c r="AG21" s="11">
        <v>11.935</v>
      </c>
      <c r="AH21" s="11">
        <v>16.323</v>
      </c>
      <c r="AI21" s="130"/>
      <c r="AJ21" s="130"/>
      <c r="AK21" s="130"/>
      <c r="AL21" s="130"/>
      <c r="AM21" s="130"/>
      <c r="AN21" s="130"/>
      <c r="AO21" s="130"/>
      <c r="AP21" s="130"/>
      <c r="AQ21" s="130"/>
      <c r="AR21" s="130"/>
      <c r="AS21" s="130"/>
      <c r="AT21" s="130"/>
      <c r="AU21" s="130"/>
      <c r="AV21" s="130"/>
      <c r="AW21" s="130"/>
      <c r="AX21" s="130"/>
      <c r="AY21" s="130"/>
    </row>
    <row r="22" spans="1:51" ht="15" x14ac:dyDescent="0.25">
      <c r="A22" s="183">
        <v>45200</v>
      </c>
      <c r="B22" s="99">
        <v>17.3</v>
      </c>
      <c r="C22" s="99">
        <v>30.49</v>
      </c>
      <c r="D22" s="100">
        <v>22.64</v>
      </c>
      <c r="E22" s="11">
        <v>15.532999999999999</v>
      </c>
      <c r="F22" s="11">
        <v>21.765999999999998</v>
      </c>
      <c r="G22" s="11">
        <v>26.545999999999999</v>
      </c>
      <c r="H22" s="11">
        <v>28.053999999999998</v>
      </c>
      <c r="I22" s="11">
        <v>37.807000000000002</v>
      </c>
      <c r="J22" s="11">
        <v>51.042000000000002</v>
      </c>
      <c r="K22" s="11">
        <v>23.373000000000001</v>
      </c>
      <c r="L22" s="11">
        <v>21.178999999999998</v>
      </c>
      <c r="M22" s="11">
        <v>18.731999999999999</v>
      </c>
      <c r="N22" s="11">
        <v>14.861000000000001</v>
      </c>
      <c r="O22" s="11">
        <v>24.658000000000001</v>
      </c>
      <c r="P22" s="11">
        <v>17.98</v>
      </c>
      <c r="Q22" s="11">
        <v>43.325000000000003</v>
      </c>
      <c r="R22" s="11">
        <v>40.726999999999997</v>
      </c>
      <c r="S22" s="11">
        <v>80.478999999999999</v>
      </c>
      <c r="T22" s="11">
        <v>33.521000000000001</v>
      </c>
      <c r="U22" s="11">
        <v>22.527000000000001</v>
      </c>
      <c r="V22" s="11">
        <v>16.504000000000001</v>
      </c>
      <c r="W22" s="11">
        <v>20.946999999999999</v>
      </c>
      <c r="X22" s="11">
        <v>29.061</v>
      </c>
      <c r="Y22" s="11">
        <v>9.9049999999999994</v>
      </c>
      <c r="Z22" s="11">
        <v>32.002000000000002</v>
      </c>
      <c r="AA22" s="11">
        <v>43.825000000000003</v>
      </c>
      <c r="AB22" s="11">
        <v>19.472999999999999</v>
      </c>
      <c r="AC22" s="11">
        <v>16.966000000000001</v>
      </c>
      <c r="AD22" s="11">
        <v>17.016999999999999</v>
      </c>
      <c r="AE22" s="11">
        <v>11.486000000000001</v>
      </c>
      <c r="AF22" s="11">
        <v>12.526</v>
      </c>
      <c r="AG22" s="11">
        <v>10.473000000000001</v>
      </c>
      <c r="AH22" s="11">
        <v>32.323</v>
      </c>
      <c r="AI22" s="130"/>
      <c r="AJ22" s="130"/>
      <c r="AK22" s="130"/>
      <c r="AL22" s="130"/>
      <c r="AM22" s="130"/>
      <c r="AN22" s="130"/>
      <c r="AO22" s="130"/>
      <c r="AP22" s="130"/>
      <c r="AQ22" s="130"/>
      <c r="AR22" s="130"/>
      <c r="AS22" s="130"/>
      <c r="AT22" s="130"/>
      <c r="AU22" s="130"/>
      <c r="AV22" s="130"/>
      <c r="AW22" s="130"/>
      <c r="AX22" s="130"/>
      <c r="AY22" s="130"/>
    </row>
    <row r="23" spans="1:51" ht="15" x14ac:dyDescent="0.25">
      <c r="A23" s="183">
        <v>45231</v>
      </c>
      <c r="B23" s="99">
        <v>16.88</v>
      </c>
      <c r="C23" s="99">
        <v>18.28</v>
      </c>
      <c r="D23" s="100">
        <v>17.75</v>
      </c>
      <c r="E23" s="11">
        <v>12.981999999999999</v>
      </c>
      <c r="F23" s="11">
        <v>16.530999999999999</v>
      </c>
      <c r="G23" s="11">
        <v>20.111999999999998</v>
      </c>
      <c r="H23" s="11">
        <v>18.82</v>
      </c>
      <c r="I23" s="11">
        <v>20.385999999999999</v>
      </c>
      <c r="J23" s="11">
        <v>27.678000000000001</v>
      </c>
      <c r="K23" s="11">
        <v>20.169</v>
      </c>
      <c r="L23" s="11">
        <v>14.644</v>
      </c>
      <c r="M23" s="11">
        <v>15.172000000000001</v>
      </c>
      <c r="N23" s="11">
        <v>13.022</v>
      </c>
      <c r="O23" s="11">
        <v>14.430999999999999</v>
      </c>
      <c r="P23" s="11">
        <v>12.638</v>
      </c>
      <c r="Q23" s="11">
        <v>26.34</v>
      </c>
      <c r="R23" s="11">
        <v>26.02</v>
      </c>
      <c r="S23" s="11">
        <v>31.463999999999999</v>
      </c>
      <c r="T23" s="11">
        <v>20.343</v>
      </c>
      <c r="U23" s="11">
        <v>17.960999999999999</v>
      </c>
      <c r="V23" s="11">
        <v>16.756</v>
      </c>
      <c r="W23" s="11">
        <v>18.422999999999998</v>
      </c>
      <c r="X23" s="11">
        <v>21.155000000000001</v>
      </c>
      <c r="Y23" s="11">
        <v>9.4009999999999998</v>
      </c>
      <c r="Z23" s="11">
        <v>20.202999999999999</v>
      </c>
      <c r="AA23" s="11">
        <v>21.620999999999999</v>
      </c>
      <c r="AB23" s="11">
        <v>15.747</v>
      </c>
      <c r="AC23" s="11">
        <v>12.875</v>
      </c>
      <c r="AD23" s="11">
        <v>13.475</v>
      </c>
      <c r="AE23" s="11">
        <v>10.223000000000001</v>
      </c>
      <c r="AF23" s="11">
        <v>11.954000000000001</v>
      </c>
      <c r="AG23" s="11">
        <v>11.811</v>
      </c>
      <c r="AH23" s="11">
        <v>22.457999999999998</v>
      </c>
      <c r="AI23" s="130"/>
      <c r="AJ23" s="130"/>
      <c r="AK23" s="130"/>
      <c r="AL23" s="130"/>
      <c r="AM23" s="130"/>
      <c r="AN23" s="130"/>
      <c r="AO23" s="130"/>
      <c r="AP23" s="130"/>
      <c r="AQ23" s="130"/>
      <c r="AR23" s="130"/>
      <c r="AS23" s="130"/>
      <c r="AT23" s="130"/>
      <c r="AU23" s="130"/>
      <c r="AV23" s="130"/>
      <c r="AW23" s="130"/>
      <c r="AX23" s="130"/>
      <c r="AY23" s="130"/>
    </row>
    <row r="24" spans="1:51" ht="15" x14ac:dyDescent="0.25">
      <c r="A24" s="183">
        <v>45261</v>
      </c>
      <c r="B24" s="99">
        <v>14.91</v>
      </c>
      <c r="C24" s="99">
        <v>14.91</v>
      </c>
      <c r="D24" s="100">
        <v>14.91</v>
      </c>
      <c r="E24" s="11">
        <v>11.933999999999999</v>
      </c>
      <c r="F24" s="11">
        <v>14.551</v>
      </c>
      <c r="G24" s="11">
        <v>14.44</v>
      </c>
      <c r="H24" s="11">
        <v>15.93</v>
      </c>
      <c r="I24" s="11">
        <v>15.275</v>
      </c>
      <c r="J24" s="11">
        <v>18.407</v>
      </c>
      <c r="K24" s="11">
        <v>16.510999999999999</v>
      </c>
      <c r="L24" s="11">
        <v>13.147</v>
      </c>
      <c r="M24" s="11">
        <v>12.62</v>
      </c>
      <c r="N24" s="11">
        <v>11.695</v>
      </c>
      <c r="O24" s="11">
        <v>11.521000000000001</v>
      </c>
      <c r="P24" s="11">
        <v>12</v>
      </c>
      <c r="Q24" s="11">
        <v>17.38</v>
      </c>
      <c r="R24" s="11">
        <v>17.736999999999998</v>
      </c>
      <c r="S24" s="11">
        <v>18.475000000000001</v>
      </c>
      <c r="T24" s="11">
        <v>15.813000000000001</v>
      </c>
      <c r="U24" s="11">
        <v>15.367000000000001</v>
      </c>
      <c r="V24" s="11">
        <v>13.026999999999999</v>
      </c>
      <c r="W24" s="11">
        <v>13.802</v>
      </c>
      <c r="X24" s="11">
        <v>15.102</v>
      </c>
      <c r="Y24" s="11">
        <v>10.074</v>
      </c>
      <c r="Z24" s="11">
        <v>14.766</v>
      </c>
      <c r="AA24" s="11">
        <v>16.489999999999998</v>
      </c>
      <c r="AB24" s="11">
        <v>13.055</v>
      </c>
      <c r="AC24" s="11">
        <v>12.183999999999999</v>
      </c>
      <c r="AD24" s="11">
        <v>12.801</v>
      </c>
      <c r="AE24" s="11">
        <v>8.8819999999999997</v>
      </c>
      <c r="AF24" s="11">
        <v>12.468</v>
      </c>
      <c r="AG24" s="11">
        <v>11.743</v>
      </c>
      <c r="AH24" s="11">
        <v>14.72</v>
      </c>
      <c r="AI24" s="130"/>
      <c r="AJ24" s="130"/>
      <c r="AK24" s="130"/>
      <c r="AL24" s="130"/>
      <c r="AM24" s="130"/>
      <c r="AN24" s="130"/>
      <c r="AO24" s="130"/>
      <c r="AP24" s="130"/>
      <c r="AQ24" s="130"/>
      <c r="AR24" s="130"/>
      <c r="AS24" s="130"/>
      <c r="AT24" s="130"/>
      <c r="AU24" s="130"/>
      <c r="AV24" s="130"/>
      <c r="AW24" s="130"/>
      <c r="AX24" s="130"/>
      <c r="AY24" s="130"/>
    </row>
    <row r="25" spans="1:51" ht="15" x14ac:dyDescent="0.25">
      <c r="A25" s="183">
        <v>45292</v>
      </c>
      <c r="B25" s="99">
        <v>13.35</v>
      </c>
      <c r="C25" s="99">
        <v>13.35</v>
      </c>
      <c r="D25" s="100">
        <v>13.35</v>
      </c>
      <c r="E25" s="11">
        <v>11.295</v>
      </c>
      <c r="F25" s="11">
        <v>13.635999999999999</v>
      </c>
      <c r="G25" s="11">
        <v>12.6</v>
      </c>
      <c r="H25" s="11">
        <v>14.522</v>
      </c>
      <c r="I25" s="11">
        <v>12.691000000000001</v>
      </c>
      <c r="J25" s="11">
        <v>15.324</v>
      </c>
      <c r="K25" s="11">
        <v>13.765000000000001</v>
      </c>
      <c r="L25" s="11">
        <v>12.91</v>
      </c>
      <c r="M25" s="11">
        <v>11.698</v>
      </c>
      <c r="N25" s="11">
        <v>11.462999999999999</v>
      </c>
      <c r="O25" s="11">
        <v>10.426</v>
      </c>
      <c r="P25" s="11">
        <v>10.98</v>
      </c>
      <c r="Q25" s="11">
        <v>16.417999999999999</v>
      </c>
      <c r="R25" s="11">
        <v>15.465</v>
      </c>
      <c r="S25" s="11">
        <v>14.005000000000001</v>
      </c>
      <c r="T25" s="11">
        <v>13.177</v>
      </c>
      <c r="U25" s="11">
        <v>13.605</v>
      </c>
      <c r="V25" s="11">
        <v>11.65</v>
      </c>
      <c r="W25" s="11">
        <v>12.038</v>
      </c>
      <c r="X25" s="11">
        <v>13.647</v>
      </c>
      <c r="Y25" s="11">
        <v>10.132999999999999</v>
      </c>
      <c r="Z25" s="11">
        <v>12.49</v>
      </c>
      <c r="AA25" s="11">
        <v>14.090999999999999</v>
      </c>
      <c r="AB25" s="11">
        <v>11.473000000000001</v>
      </c>
      <c r="AC25" s="11">
        <v>11.991</v>
      </c>
      <c r="AD25" s="11">
        <v>12.196</v>
      </c>
      <c r="AE25" s="11">
        <v>8.5820000000000007</v>
      </c>
      <c r="AF25" s="11">
        <v>12.092000000000001</v>
      </c>
      <c r="AG25" s="11">
        <v>11.445</v>
      </c>
      <c r="AH25" s="11">
        <v>11.606</v>
      </c>
      <c r="AI25" s="130"/>
      <c r="AJ25" s="130"/>
      <c r="AK25" s="130"/>
      <c r="AL25" s="130"/>
      <c r="AM25" s="130"/>
      <c r="AN25" s="130"/>
      <c r="AO25" s="130"/>
      <c r="AP25" s="130"/>
      <c r="AQ25" s="130"/>
      <c r="AR25" s="130"/>
      <c r="AS25" s="130"/>
      <c r="AT25" s="130"/>
      <c r="AU25" s="130"/>
      <c r="AV25" s="130"/>
      <c r="AW25" s="130"/>
      <c r="AX25" s="130"/>
      <c r="AY25" s="130"/>
    </row>
    <row r="26" spans="1:51" ht="15" x14ac:dyDescent="0.25">
      <c r="A26" s="183">
        <v>45323</v>
      </c>
      <c r="B26" s="99">
        <v>12.13</v>
      </c>
      <c r="C26" s="99">
        <v>12.13</v>
      </c>
      <c r="D26" s="100">
        <v>12.13</v>
      </c>
      <c r="E26" s="11">
        <v>10.433</v>
      </c>
      <c r="F26" s="11">
        <v>12.02</v>
      </c>
      <c r="G26" s="11">
        <v>13.763999999999999</v>
      </c>
      <c r="H26" s="11">
        <v>16.41</v>
      </c>
      <c r="I26" s="11">
        <v>10.978</v>
      </c>
      <c r="J26" s="11">
        <v>13.105</v>
      </c>
      <c r="K26" s="11">
        <v>13.266999999999999</v>
      </c>
      <c r="L26" s="11">
        <v>12.603</v>
      </c>
      <c r="M26" s="11">
        <v>10.433</v>
      </c>
      <c r="N26" s="11">
        <v>10.459</v>
      </c>
      <c r="O26" s="11">
        <v>9.8810000000000002</v>
      </c>
      <c r="P26" s="11">
        <v>10.446</v>
      </c>
      <c r="Q26" s="11">
        <v>14.692</v>
      </c>
      <c r="R26" s="11">
        <v>13.138</v>
      </c>
      <c r="S26" s="11">
        <v>13.558</v>
      </c>
      <c r="T26" s="11">
        <v>10.954000000000001</v>
      </c>
      <c r="U26" s="11">
        <v>12.996</v>
      </c>
      <c r="V26" s="11">
        <v>10.153</v>
      </c>
      <c r="W26" s="11">
        <v>10.555</v>
      </c>
      <c r="X26" s="11">
        <v>11.07</v>
      </c>
      <c r="Y26" s="11">
        <v>10.231999999999999</v>
      </c>
      <c r="Z26" s="11">
        <v>13.093</v>
      </c>
      <c r="AA26" s="11">
        <v>16.535</v>
      </c>
      <c r="AB26" s="11">
        <v>12.916</v>
      </c>
      <c r="AC26" s="11">
        <v>14.115</v>
      </c>
      <c r="AD26" s="11">
        <v>12.175000000000001</v>
      </c>
      <c r="AE26" s="11">
        <v>7.8609999999999998</v>
      </c>
      <c r="AF26" s="11">
        <v>11.18</v>
      </c>
      <c r="AG26" s="11">
        <v>10.789</v>
      </c>
      <c r="AH26" s="11">
        <v>9.7430000000000003</v>
      </c>
      <c r="AI26" s="130"/>
      <c r="AJ26" s="130"/>
      <c r="AK26" s="130"/>
      <c r="AL26" s="130"/>
      <c r="AM26" s="130"/>
      <c r="AN26" s="130"/>
      <c r="AO26" s="130"/>
      <c r="AP26" s="130"/>
      <c r="AQ26" s="130"/>
      <c r="AR26" s="130"/>
      <c r="AS26" s="130"/>
      <c r="AT26" s="130"/>
      <c r="AU26" s="130"/>
      <c r="AV26" s="130"/>
      <c r="AW26" s="130"/>
      <c r="AX26" s="130"/>
      <c r="AY26" s="130"/>
    </row>
    <row r="27" spans="1:51" ht="15" x14ac:dyDescent="0.25">
      <c r="A27" s="183">
        <v>45352</v>
      </c>
      <c r="B27" s="99">
        <v>22.6</v>
      </c>
      <c r="C27" s="99">
        <v>22.6</v>
      </c>
      <c r="D27" s="100">
        <v>22.6</v>
      </c>
      <c r="E27" s="11">
        <v>15.757</v>
      </c>
      <c r="F27" s="11">
        <v>21.7</v>
      </c>
      <c r="G27" s="11">
        <v>31.588000000000001</v>
      </c>
      <c r="H27" s="11">
        <v>19.321000000000002</v>
      </c>
      <c r="I27" s="11">
        <v>36.651000000000003</v>
      </c>
      <c r="J27" s="11">
        <v>21.704999999999998</v>
      </c>
      <c r="K27" s="11">
        <v>20.277000000000001</v>
      </c>
      <c r="L27" s="11">
        <v>16.606999999999999</v>
      </c>
      <c r="M27" s="11">
        <v>18.166</v>
      </c>
      <c r="N27" s="11">
        <v>13.491</v>
      </c>
      <c r="O27" s="11">
        <v>14.412000000000001</v>
      </c>
      <c r="P27" s="11">
        <v>31.597000000000001</v>
      </c>
      <c r="Q27" s="11">
        <v>26.907</v>
      </c>
      <c r="R27" s="11">
        <v>16.462</v>
      </c>
      <c r="S27" s="11">
        <v>46.465000000000003</v>
      </c>
      <c r="T27" s="11">
        <v>13.708</v>
      </c>
      <c r="U27" s="11">
        <v>21.911000000000001</v>
      </c>
      <c r="V27" s="11">
        <v>11.58</v>
      </c>
      <c r="W27" s="11">
        <v>16.225000000000001</v>
      </c>
      <c r="X27" s="11">
        <v>20.588999999999999</v>
      </c>
      <c r="Y27" s="11">
        <v>12.92</v>
      </c>
      <c r="Z27" s="11">
        <v>16.852</v>
      </c>
      <c r="AA27" s="11">
        <v>31.907</v>
      </c>
      <c r="AB27" s="11">
        <v>19.434000000000001</v>
      </c>
      <c r="AC27" s="11">
        <v>39.323999999999998</v>
      </c>
      <c r="AD27" s="11">
        <v>13.856999999999999</v>
      </c>
      <c r="AE27" s="11">
        <v>11.054</v>
      </c>
      <c r="AF27" s="11">
        <v>16.503</v>
      </c>
      <c r="AG27" s="11">
        <v>12.430999999999999</v>
      </c>
      <c r="AH27" s="11">
        <v>12.294</v>
      </c>
      <c r="AI27" s="130"/>
      <c r="AJ27" s="130"/>
      <c r="AK27" s="130"/>
      <c r="AL27" s="130"/>
      <c r="AM27" s="130"/>
      <c r="AN27" s="130"/>
      <c r="AO27" s="130"/>
      <c r="AP27" s="130"/>
      <c r="AQ27" s="130"/>
      <c r="AR27" s="130"/>
      <c r="AS27" s="130"/>
      <c r="AT27" s="130"/>
      <c r="AU27" s="130"/>
      <c r="AV27" s="130"/>
      <c r="AW27" s="130"/>
      <c r="AX27" s="130"/>
      <c r="AY27" s="130"/>
    </row>
    <row r="28" spans="1:51" ht="15" x14ac:dyDescent="0.25">
      <c r="A28" s="183">
        <v>45383</v>
      </c>
      <c r="B28" s="99">
        <v>50.72</v>
      </c>
      <c r="C28" s="99">
        <v>50.72</v>
      </c>
      <c r="D28" s="100">
        <v>50.72</v>
      </c>
      <c r="E28" s="11">
        <v>44.65</v>
      </c>
      <c r="F28" s="11">
        <v>59.341999999999999</v>
      </c>
      <c r="G28" s="11">
        <v>37.588999999999999</v>
      </c>
      <c r="H28" s="11">
        <v>41.003999999999998</v>
      </c>
      <c r="I28" s="11">
        <v>66.350999999999999</v>
      </c>
      <c r="J28" s="11">
        <v>45.671999999999997</v>
      </c>
      <c r="K28" s="11">
        <v>45.134999999999998</v>
      </c>
      <c r="L28" s="11">
        <v>51.588999999999999</v>
      </c>
      <c r="M28" s="11">
        <v>59.667000000000002</v>
      </c>
      <c r="N28" s="11">
        <v>38.664000000000001</v>
      </c>
      <c r="O28" s="11">
        <v>36.332999999999998</v>
      </c>
      <c r="P28" s="11">
        <v>89.242999999999995</v>
      </c>
      <c r="Q28" s="11">
        <v>77.519000000000005</v>
      </c>
      <c r="R28" s="11">
        <v>54.08</v>
      </c>
      <c r="S28" s="11">
        <v>72.099000000000004</v>
      </c>
      <c r="T28" s="11">
        <v>34.814999999999998</v>
      </c>
      <c r="U28" s="11">
        <v>42.613999999999997</v>
      </c>
      <c r="V28" s="11">
        <v>29.231000000000002</v>
      </c>
      <c r="W28" s="11">
        <v>37.700000000000003</v>
      </c>
      <c r="X28" s="11">
        <v>77.102000000000004</v>
      </c>
      <c r="Y28" s="11">
        <v>19.48</v>
      </c>
      <c r="Z28" s="11">
        <v>47.572000000000003</v>
      </c>
      <c r="AA28" s="11">
        <v>44.012</v>
      </c>
      <c r="AB28" s="11">
        <v>39.590000000000003</v>
      </c>
      <c r="AC28" s="11">
        <v>78.86</v>
      </c>
      <c r="AD28" s="11">
        <v>31.332999999999998</v>
      </c>
      <c r="AE28" s="11">
        <v>45.667000000000002</v>
      </c>
      <c r="AF28" s="11">
        <v>27.818000000000001</v>
      </c>
      <c r="AG28" s="11">
        <v>37.28</v>
      </c>
      <c r="AH28" s="11">
        <v>25.201000000000001</v>
      </c>
      <c r="AI28" s="130"/>
      <c r="AJ28" s="130"/>
      <c r="AK28" s="130"/>
      <c r="AL28" s="130"/>
      <c r="AM28" s="130"/>
      <c r="AN28" s="130"/>
      <c r="AO28" s="130"/>
      <c r="AP28" s="130"/>
      <c r="AQ28" s="130"/>
      <c r="AR28" s="130"/>
      <c r="AS28" s="130"/>
      <c r="AT28" s="130"/>
      <c r="AU28" s="130"/>
      <c r="AV28" s="130"/>
      <c r="AW28" s="130"/>
      <c r="AX28" s="130"/>
      <c r="AY28" s="130"/>
    </row>
    <row r="29" spans="1:51" ht="15" x14ac:dyDescent="0.25">
      <c r="A29" s="183">
        <v>45413</v>
      </c>
      <c r="B29" s="99">
        <v>134.93</v>
      </c>
      <c r="C29" s="99">
        <v>134.93</v>
      </c>
      <c r="D29" s="100">
        <v>134.93</v>
      </c>
      <c r="E29" s="11">
        <v>213.31</v>
      </c>
      <c r="F29" s="11">
        <v>161.768</v>
      </c>
      <c r="G29" s="11">
        <v>109.72</v>
      </c>
      <c r="H29" s="11">
        <v>146.821</v>
      </c>
      <c r="I29" s="11">
        <v>200.63200000000001</v>
      </c>
      <c r="J29" s="11">
        <v>151.31</v>
      </c>
      <c r="K29" s="11">
        <v>154.221</v>
      </c>
      <c r="L29" s="11">
        <v>128.173</v>
      </c>
      <c r="M29" s="11">
        <v>231.53</v>
      </c>
      <c r="N29" s="11">
        <v>56.018000000000001</v>
      </c>
      <c r="O29" s="11">
        <v>118.33199999999999</v>
      </c>
      <c r="P29" s="11">
        <v>152.11099999999999</v>
      </c>
      <c r="Q29" s="11">
        <v>235.68799999999999</v>
      </c>
      <c r="R29" s="11">
        <v>130.87200000000001</v>
      </c>
      <c r="S29" s="11">
        <v>153.24100000000001</v>
      </c>
      <c r="T29" s="11">
        <v>184.756</v>
      </c>
      <c r="U29" s="11">
        <v>212.32599999999999</v>
      </c>
      <c r="V29" s="11">
        <v>92.394999999999996</v>
      </c>
      <c r="W29" s="11">
        <v>131.62899999999999</v>
      </c>
      <c r="X29" s="11">
        <v>117.547</v>
      </c>
      <c r="Y29" s="11">
        <v>81.126999999999995</v>
      </c>
      <c r="Z29" s="11">
        <v>120.23099999999999</v>
      </c>
      <c r="AA29" s="11">
        <v>97.403999999999996</v>
      </c>
      <c r="AB29" s="11">
        <v>106.83199999999999</v>
      </c>
      <c r="AC29" s="11">
        <v>150.19800000000001</v>
      </c>
      <c r="AD29" s="11">
        <v>76.165000000000006</v>
      </c>
      <c r="AE29" s="11">
        <v>130.87299999999999</v>
      </c>
      <c r="AF29" s="11">
        <v>122.511</v>
      </c>
      <c r="AG29" s="11">
        <v>92.486000000000004</v>
      </c>
      <c r="AH29" s="11">
        <v>115.26</v>
      </c>
      <c r="AI29" s="130"/>
      <c r="AJ29" s="130"/>
      <c r="AK29" s="130"/>
      <c r="AL29" s="130"/>
      <c r="AM29" s="130"/>
      <c r="AN29" s="130"/>
      <c r="AO29" s="130"/>
      <c r="AP29" s="130"/>
      <c r="AQ29" s="130"/>
      <c r="AR29" s="130"/>
      <c r="AS29" s="130"/>
      <c r="AT29" s="130"/>
      <c r="AU29" s="130"/>
      <c r="AV29" s="130"/>
      <c r="AW29" s="130"/>
      <c r="AX29" s="130"/>
      <c r="AY29" s="130"/>
    </row>
    <row r="30" spans="1:51" ht="15" x14ac:dyDescent="0.25">
      <c r="A30" s="183">
        <v>45444</v>
      </c>
      <c r="B30" s="99">
        <v>144.15</v>
      </c>
      <c r="C30" s="99">
        <v>144.15</v>
      </c>
      <c r="D30" s="100">
        <v>144.15</v>
      </c>
      <c r="E30" s="11">
        <v>234.59100000000001</v>
      </c>
      <c r="F30" s="11">
        <v>149.75299999999999</v>
      </c>
      <c r="G30" s="11">
        <v>270.76</v>
      </c>
      <c r="H30" s="11">
        <v>104.13500000000001</v>
      </c>
      <c r="I30" s="11">
        <v>261.89299999999997</v>
      </c>
      <c r="J30" s="11">
        <v>131.946</v>
      </c>
      <c r="K30" s="11">
        <v>223.43799999999999</v>
      </c>
      <c r="L30" s="11">
        <v>77.277000000000001</v>
      </c>
      <c r="M30" s="11">
        <v>133.06899999999999</v>
      </c>
      <c r="N30" s="11">
        <v>31.004999999999999</v>
      </c>
      <c r="O30" s="11">
        <v>89.903999999999996</v>
      </c>
      <c r="P30" s="11">
        <v>101.56</v>
      </c>
      <c r="Q30" s="11">
        <v>217.30699999999999</v>
      </c>
      <c r="R30" s="11">
        <v>87.215000000000003</v>
      </c>
      <c r="S30" s="11">
        <v>123.721</v>
      </c>
      <c r="T30" s="11">
        <v>218.50800000000001</v>
      </c>
      <c r="U30" s="11">
        <v>122.015</v>
      </c>
      <c r="V30" s="11">
        <v>146.44200000000001</v>
      </c>
      <c r="W30" s="11">
        <v>224.47499999999999</v>
      </c>
      <c r="X30" s="11">
        <v>53.048999999999999</v>
      </c>
      <c r="Y30" s="11">
        <v>66.028999999999996</v>
      </c>
      <c r="Z30" s="11">
        <v>152.006</v>
      </c>
      <c r="AA30" s="11">
        <v>188.05799999999999</v>
      </c>
      <c r="AB30" s="11">
        <v>172.935</v>
      </c>
      <c r="AC30" s="11">
        <v>172.113</v>
      </c>
      <c r="AD30" s="11">
        <v>31.428000000000001</v>
      </c>
      <c r="AE30" s="11">
        <v>266.709</v>
      </c>
      <c r="AF30" s="11">
        <v>93.73</v>
      </c>
      <c r="AG30" s="11">
        <v>96.92</v>
      </c>
      <c r="AH30" s="11">
        <v>201.566</v>
      </c>
      <c r="AI30" s="130"/>
      <c r="AJ30" s="130"/>
      <c r="AK30" s="130"/>
      <c r="AL30" s="130"/>
      <c r="AM30" s="130"/>
      <c r="AN30" s="130"/>
      <c r="AO30" s="130"/>
      <c r="AP30" s="130"/>
      <c r="AQ30" s="130"/>
      <c r="AR30" s="130"/>
      <c r="AS30" s="130"/>
      <c r="AT30" s="130"/>
      <c r="AU30" s="130"/>
      <c r="AV30" s="130"/>
      <c r="AW30" s="130"/>
      <c r="AX30" s="130"/>
      <c r="AY30" s="130"/>
    </row>
    <row r="31" spans="1:51" ht="15" x14ac:dyDescent="0.25">
      <c r="A31" s="183">
        <v>45474</v>
      </c>
      <c r="B31" s="99">
        <v>50.8</v>
      </c>
      <c r="C31" s="99">
        <v>50.8</v>
      </c>
      <c r="D31" s="100">
        <v>50.8</v>
      </c>
      <c r="E31" s="11">
        <v>87.411000000000001</v>
      </c>
      <c r="F31" s="11">
        <v>38.268000000000001</v>
      </c>
      <c r="G31" s="11">
        <v>205.65199999999999</v>
      </c>
      <c r="H31" s="11">
        <v>40.935000000000002</v>
      </c>
      <c r="I31" s="11">
        <v>92.436999999999998</v>
      </c>
      <c r="J31" s="11">
        <v>71.903999999999996</v>
      </c>
      <c r="K31" s="11">
        <v>141.33500000000001</v>
      </c>
      <c r="L31" s="11">
        <v>24.33</v>
      </c>
      <c r="M31" s="11">
        <v>53.832999999999998</v>
      </c>
      <c r="N31" s="11">
        <v>13.363</v>
      </c>
      <c r="O31" s="11">
        <v>27.905000000000001</v>
      </c>
      <c r="P31" s="11">
        <v>37.356000000000002</v>
      </c>
      <c r="Q31" s="11">
        <v>83.921999999999997</v>
      </c>
      <c r="R31" s="11">
        <v>50.142000000000003</v>
      </c>
      <c r="S31" s="11">
        <v>47.298999999999999</v>
      </c>
      <c r="T31" s="11">
        <v>81.67</v>
      </c>
      <c r="U31" s="11">
        <v>48.927</v>
      </c>
      <c r="V31" s="11">
        <v>42.21</v>
      </c>
      <c r="W31" s="11">
        <v>85.724999999999994</v>
      </c>
      <c r="X31" s="11">
        <v>20.675999999999998</v>
      </c>
      <c r="Y31" s="11">
        <v>26.504999999999999</v>
      </c>
      <c r="Z31" s="11">
        <v>47.932000000000002</v>
      </c>
      <c r="AA31" s="11">
        <v>59.372999999999998</v>
      </c>
      <c r="AB31" s="11">
        <v>49.991999999999997</v>
      </c>
      <c r="AC31" s="11">
        <v>53.941000000000003</v>
      </c>
      <c r="AD31" s="11">
        <v>14.385999999999999</v>
      </c>
      <c r="AE31" s="11">
        <v>111.696</v>
      </c>
      <c r="AF31" s="11">
        <v>32.113</v>
      </c>
      <c r="AG31" s="11">
        <v>48.944000000000003</v>
      </c>
      <c r="AH31" s="11">
        <v>119.50700000000001</v>
      </c>
      <c r="AI31" s="130"/>
      <c r="AJ31" s="130"/>
      <c r="AK31" s="130"/>
      <c r="AL31" s="130"/>
      <c r="AM31" s="130"/>
      <c r="AN31" s="130"/>
      <c r="AO31" s="130"/>
      <c r="AP31" s="130"/>
      <c r="AQ31" s="130"/>
      <c r="AR31" s="130"/>
      <c r="AS31" s="130"/>
      <c r="AT31" s="130"/>
      <c r="AU31" s="130"/>
      <c r="AV31" s="130"/>
      <c r="AW31" s="130"/>
      <c r="AX31" s="130"/>
      <c r="AY31" s="130"/>
    </row>
    <row r="32" spans="1:51" ht="15" x14ac:dyDescent="0.25">
      <c r="A32" s="183">
        <v>45505</v>
      </c>
      <c r="B32" s="99">
        <v>29.12</v>
      </c>
      <c r="C32" s="99">
        <v>29.12</v>
      </c>
      <c r="D32" s="100">
        <v>29.12</v>
      </c>
      <c r="E32" s="11">
        <v>37.840000000000003</v>
      </c>
      <c r="F32" s="11">
        <v>19.036000000000001</v>
      </c>
      <c r="G32" s="11">
        <v>68.460999999999999</v>
      </c>
      <c r="H32" s="11">
        <v>19.103999999999999</v>
      </c>
      <c r="I32" s="11">
        <v>69.867000000000004</v>
      </c>
      <c r="J32" s="11">
        <v>29.14</v>
      </c>
      <c r="K32" s="11">
        <v>87.117000000000004</v>
      </c>
      <c r="L32" s="11">
        <v>15.949</v>
      </c>
      <c r="M32" s="11">
        <v>35.491999999999997</v>
      </c>
      <c r="N32" s="11">
        <v>9.5359999999999996</v>
      </c>
      <c r="O32" s="11">
        <v>19.332999999999998</v>
      </c>
      <c r="P32" s="11">
        <v>18.788</v>
      </c>
      <c r="Q32" s="11">
        <v>39.698999999999998</v>
      </c>
      <c r="R32" s="11">
        <v>33.036999999999999</v>
      </c>
      <c r="S32" s="11">
        <v>38.445</v>
      </c>
      <c r="T32" s="11">
        <v>31.477</v>
      </c>
      <c r="U32" s="11">
        <v>21.167000000000002</v>
      </c>
      <c r="V32" s="11">
        <v>33.616</v>
      </c>
      <c r="W32" s="11">
        <v>27.79</v>
      </c>
      <c r="X32" s="11">
        <v>13.903</v>
      </c>
      <c r="Y32" s="11">
        <v>26.355</v>
      </c>
      <c r="Z32" s="11">
        <v>29.484999999999999</v>
      </c>
      <c r="AA32" s="11">
        <v>24.667000000000002</v>
      </c>
      <c r="AB32" s="11">
        <v>32.978999999999999</v>
      </c>
      <c r="AC32" s="11">
        <v>30.515000000000001</v>
      </c>
      <c r="AD32" s="11">
        <v>9.2050000000000001</v>
      </c>
      <c r="AE32" s="11">
        <v>33.32</v>
      </c>
      <c r="AF32" s="11">
        <v>17.038</v>
      </c>
      <c r="AG32" s="11">
        <v>25.274999999999999</v>
      </c>
      <c r="AH32" s="11">
        <v>81.563000000000002</v>
      </c>
      <c r="AI32" s="130"/>
      <c r="AJ32" s="130"/>
      <c r="AK32" s="130"/>
      <c r="AL32" s="130"/>
      <c r="AM32" s="130"/>
      <c r="AN32" s="130"/>
      <c r="AO32" s="130"/>
      <c r="AP32" s="130"/>
      <c r="AQ32" s="130"/>
      <c r="AR32" s="130"/>
      <c r="AS32" s="130"/>
      <c r="AT32" s="130"/>
      <c r="AU32" s="130"/>
      <c r="AV32" s="130"/>
      <c r="AW32" s="130"/>
      <c r="AX32" s="130"/>
      <c r="AY32" s="130"/>
    </row>
    <row r="33" spans="1:51" ht="15" x14ac:dyDescent="0.25">
      <c r="A33" s="183">
        <v>45536</v>
      </c>
      <c r="B33" s="99">
        <v>26.38</v>
      </c>
      <c r="C33" s="99">
        <v>26.38</v>
      </c>
      <c r="D33" s="100">
        <v>26.38</v>
      </c>
      <c r="E33" s="11">
        <v>31.184000000000001</v>
      </c>
      <c r="F33" s="11">
        <v>29.869</v>
      </c>
      <c r="G33" s="11">
        <v>35.985999999999997</v>
      </c>
      <c r="H33" s="11">
        <v>21.817</v>
      </c>
      <c r="I33" s="11">
        <v>61.051000000000002</v>
      </c>
      <c r="J33" s="11">
        <v>23.344000000000001</v>
      </c>
      <c r="K33" s="11">
        <v>43.965000000000003</v>
      </c>
      <c r="L33" s="11">
        <v>15.31</v>
      </c>
      <c r="M33" s="11">
        <v>18.71</v>
      </c>
      <c r="N33" s="11">
        <v>22.355</v>
      </c>
      <c r="O33" s="11">
        <v>33.353999999999999</v>
      </c>
      <c r="P33" s="11">
        <v>40.997</v>
      </c>
      <c r="Q33" s="11">
        <v>22.925999999999998</v>
      </c>
      <c r="R33" s="11">
        <v>33.405000000000001</v>
      </c>
      <c r="S33" s="11">
        <v>35.32</v>
      </c>
      <c r="T33" s="11">
        <v>35.768000000000001</v>
      </c>
      <c r="U33" s="11">
        <v>15.016999999999999</v>
      </c>
      <c r="V33" s="11">
        <v>18.143999999999998</v>
      </c>
      <c r="W33" s="11">
        <v>19.937000000000001</v>
      </c>
      <c r="X33" s="11">
        <v>10.965</v>
      </c>
      <c r="Y33" s="11">
        <v>43.960999999999999</v>
      </c>
      <c r="Z33" s="11">
        <v>37.831000000000003</v>
      </c>
      <c r="AA33" s="11">
        <v>16.317</v>
      </c>
      <c r="AB33" s="11">
        <v>22.696000000000002</v>
      </c>
      <c r="AC33" s="11">
        <v>18.079000000000001</v>
      </c>
      <c r="AD33" s="11">
        <v>9.4499999999999993</v>
      </c>
      <c r="AE33" s="11">
        <v>17.195</v>
      </c>
      <c r="AF33" s="11">
        <v>12.619</v>
      </c>
      <c r="AG33" s="11">
        <v>16.465</v>
      </c>
      <c r="AH33" s="11">
        <v>58.570999999999998</v>
      </c>
      <c r="AI33" s="130"/>
      <c r="AJ33" s="130"/>
      <c r="AK33" s="130"/>
      <c r="AL33" s="130"/>
      <c r="AM33" s="130"/>
      <c r="AN33" s="130"/>
      <c r="AO33" s="130"/>
      <c r="AP33" s="130"/>
      <c r="AQ33" s="130"/>
      <c r="AR33" s="130"/>
      <c r="AS33" s="130"/>
      <c r="AT33" s="130"/>
      <c r="AU33" s="130"/>
      <c r="AV33" s="130"/>
      <c r="AW33" s="130"/>
      <c r="AX33" s="130"/>
      <c r="AY33" s="130"/>
    </row>
    <row r="34" spans="1:51" ht="15" x14ac:dyDescent="0.25">
      <c r="A34" s="183">
        <v>45566</v>
      </c>
      <c r="B34" s="99">
        <v>17.3</v>
      </c>
      <c r="C34" s="99">
        <v>30.49</v>
      </c>
      <c r="D34" s="100">
        <v>22.64</v>
      </c>
      <c r="E34" s="11">
        <v>21.890999999999998</v>
      </c>
      <c r="F34" s="11">
        <v>27.600999999999999</v>
      </c>
      <c r="G34" s="11">
        <v>27.466999999999999</v>
      </c>
      <c r="H34" s="11">
        <v>38.945</v>
      </c>
      <c r="I34" s="11">
        <v>51.118000000000002</v>
      </c>
      <c r="J34" s="11">
        <v>24.46</v>
      </c>
      <c r="K34" s="11">
        <v>21.169</v>
      </c>
      <c r="L34" s="11">
        <v>18.794</v>
      </c>
      <c r="M34" s="11">
        <v>15.164</v>
      </c>
      <c r="N34" s="11">
        <v>24.841999999999999</v>
      </c>
      <c r="O34" s="11">
        <v>17.420999999999999</v>
      </c>
      <c r="P34" s="11">
        <v>42.353999999999999</v>
      </c>
      <c r="Q34" s="11">
        <v>40.921999999999997</v>
      </c>
      <c r="R34" s="11">
        <v>82.254999999999995</v>
      </c>
      <c r="S34" s="11">
        <v>32.994</v>
      </c>
      <c r="T34" s="11">
        <v>22.5</v>
      </c>
      <c r="U34" s="11">
        <v>17.210999999999999</v>
      </c>
      <c r="V34" s="11">
        <v>21.398</v>
      </c>
      <c r="W34" s="11">
        <v>29.760999999999999</v>
      </c>
      <c r="X34" s="11">
        <v>9.9710000000000001</v>
      </c>
      <c r="Y34" s="11">
        <v>32.238</v>
      </c>
      <c r="Z34" s="11">
        <v>42.188000000000002</v>
      </c>
      <c r="AA34" s="11">
        <v>19.72</v>
      </c>
      <c r="AB34" s="11">
        <v>16.516999999999999</v>
      </c>
      <c r="AC34" s="11">
        <v>17.102</v>
      </c>
      <c r="AD34" s="11">
        <v>12.68</v>
      </c>
      <c r="AE34" s="11">
        <v>12.32</v>
      </c>
      <c r="AF34" s="11">
        <v>11.157999999999999</v>
      </c>
      <c r="AG34" s="11">
        <v>32.524000000000001</v>
      </c>
      <c r="AH34" s="11">
        <v>29.661000000000001</v>
      </c>
      <c r="AI34" s="130"/>
      <c r="AJ34" s="130"/>
      <c r="AK34" s="130"/>
      <c r="AL34" s="130"/>
      <c r="AM34" s="130"/>
      <c r="AN34" s="130"/>
      <c r="AO34" s="130"/>
      <c r="AP34" s="130"/>
      <c r="AQ34" s="130"/>
      <c r="AR34" s="130"/>
      <c r="AS34" s="130"/>
      <c r="AT34" s="130"/>
      <c r="AU34" s="130"/>
      <c r="AV34" s="130"/>
      <c r="AW34" s="130"/>
      <c r="AX34" s="130"/>
      <c r="AY34" s="130"/>
    </row>
    <row r="35" spans="1:51" ht="15" x14ac:dyDescent="0.25">
      <c r="A35" s="183">
        <v>45597</v>
      </c>
      <c r="B35" s="99">
        <v>16.88</v>
      </c>
      <c r="C35" s="99">
        <v>18.28</v>
      </c>
      <c r="D35" s="100">
        <v>17.75</v>
      </c>
      <c r="E35" s="11">
        <v>16.643000000000001</v>
      </c>
      <c r="F35" s="11">
        <v>20.675000000000001</v>
      </c>
      <c r="G35" s="11">
        <v>18.652999999999999</v>
      </c>
      <c r="H35" s="11">
        <v>21.393999999999998</v>
      </c>
      <c r="I35" s="11">
        <v>27.734999999999999</v>
      </c>
      <c r="J35" s="11">
        <v>20.696999999999999</v>
      </c>
      <c r="K35" s="11">
        <v>14.853</v>
      </c>
      <c r="L35" s="11">
        <v>14.815</v>
      </c>
      <c r="M35" s="11">
        <v>13.298</v>
      </c>
      <c r="N35" s="11">
        <v>14.542999999999999</v>
      </c>
      <c r="O35" s="11">
        <v>12.384</v>
      </c>
      <c r="P35" s="11">
        <v>25.858000000000001</v>
      </c>
      <c r="Q35" s="11">
        <v>26.177</v>
      </c>
      <c r="R35" s="11">
        <v>31.885000000000002</v>
      </c>
      <c r="S35" s="11">
        <v>19.893000000000001</v>
      </c>
      <c r="T35" s="11">
        <v>17.747</v>
      </c>
      <c r="U35" s="11">
        <v>17.402000000000001</v>
      </c>
      <c r="V35" s="11">
        <v>18.303999999999998</v>
      </c>
      <c r="W35" s="11">
        <v>20.811</v>
      </c>
      <c r="X35" s="11">
        <v>9.48</v>
      </c>
      <c r="Y35" s="11">
        <v>20.395</v>
      </c>
      <c r="Z35" s="11">
        <v>21.146000000000001</v>
      </c>
      <c r="AA35" s="11">
        <v>15.683</v>
      </c>
      <c r="AB35" s="11">
        <v>12.702</v>
      </c>
      <c r="AC35" s="11">
        <v>13.554</v>
      </c>
      <c r="AD35" s="11">
        <v>10.93</v>
      </c>
      <c r="AE35" s="11">
        <v>11.848000000000001</v>
      </c>
      <c r="AF35" s="11">
        <v>12.516</v>
      </c>
      <c r="AG35" s="11">
        <v>22.608000000000001</v>
      </c>
      <c r="AH35" s="11">
        <v>20.035</v>
      </c>
      <c r="AI35" s="130"/>
      <c r="AJ35" s="130"/>
      <c r="AK35" s="130"/>
      <c r="AL35" s="130"/>
      <c r="AM35" s="130"/>
      <c r="AN35" s="130"/>
      <c r="AO35" s="130"/>
      <c r="AP35" s="130"/>
      <c r="AQ35" s="130"/>
      <c r="AR35" s="130"/>
      <c r="AS35" s="130"/>
      <c r="AT35" s="130"/>
      <c r="AU35" s="130"/>
      <c r="AV35" s="130"/>
      <c r="AW35" s="130"/>
      <c r="AX35" s="130"/>
      <c r="AY35" s="130"/>
    </row>
    <row r="36" spans="1:51" ht="15" x14ac:dyDescent="0.25">
      <c r="A36" s="183">
        <v>45627</v>
      </c>
      <c r="B36" s="99">
        <v>14.91</v>
      </c>
      <c r="C36" s="99">
        <v>14.91</v>
      </c>
      <c r="D36" s="100">
        <v>14.91</v>
      </c>
      <c r="E36" s="95">
        <v>14.661</v>
      </c>
      <c r="F36" s="95">
        <v>15.177</v>
      </c>
      <c r="G36" s="95">
        <v>15.871</v>
      </c>
      <c r="H36" s="95">
        <v>16.105</v>
      </c>
      <c r="I36" s="95">
        <v>18.456</v>
      </c>
      <c r="J36" s="95">
        <v>16.994</v>
      </c>
      <c r="K36" s="95">
        <v>13.422000000000001</v>
      </c>
      <c r="L36" s="95">
        <v>12.489000000000001</v>
      </c>
      <c r="M36" s="95">
        <v>11.96</v>
      </c>
      <c r="N36" s="95">
        <v>11.712999999999999</v>
      </c>
      <c r="O36" s="95">
        <v>11.804</v>
      </c>
      <c r="P36" s="95">
        <v>17.539000000000001</v>
      </c>
      <c r="Q36" s="95">
        <v>17.885999999999999</v>
      </c>
      <c r="R36" s="95">
        <v>19.231999999999999</v>
      </c>
      <c r="S36" s="95">
        <v>15.683</v>
      </c>
      <c r="T36" s="95">
        <v>15.276999999999999</v>
      </c>
      <c r="U36" s="95">
        <v>13.647</v>
      </c>
      <c r="V36" s="95">
        <v>14.003</v>
      </c>
      <c r="W36" s="95">
        <v>15.077</v>
      </c>
      <c r="X36" s="95">
        <v>10.137</v>
      </c>
      <c r="Y36" s="95">
        <v>14.930999999999999</v>
      </c>
      <c r="Z36" s="95">
        <v>16.155999999999999</v>
      </c>
      <c r="AA36" s="95">
        <v>13.101000000000001</v>
      </c>
      <c r="AB36" s="95">
        <v>12.068</v>
      </c>
      <c r="AC36" s="95">
        <v>12.877000000000001</v>
      </c>
      <c r="AD36" s="95">
        <v>9.6210000000000004</v>
      </c>
      <c r="AE36" s="95">
        <v>12.33</v>
      </c>
      <c r="AF36" s="95">
        <v>12.448</v>
      </c>
      <c r="AG36" s="95">
        <v>14.846</v>
      </c>
      <c r="AH36" s="95">
        <v>15.548</v>
      </c>
      <c r="AI36" s="130"/>
      <c r="AJ36" s="130"/>
      <c r="AK36" s="130"/>
      <c r="AL36" s="130"/>
      <c r="AM36" s="130"/>
      <c r="AN36" s="130"/>
      <c r="AO36" s="130"/>
      <c r="AP36" s="130"/>
      <c r="AQ36" s="130"/>
      <c r="AR36" s="130"/>
      <c r="AS36" s="130"/>
      <c r="AT36" s="130"/>
      <c r="AU36" s="130"/>
      <c r="AV36" s="130"/>
      <c r="AW36" s="130"/>
      <c r="AX36" s="130"/>
      <c r="AY36" s="130"/>
    </row>
    <row r="37" spans="1:51" ht="15" x14ac:dyDescent="0.25">
      <c r="A37" s="183">
        <v>45658</v>
      </c>
      <c r="B37" s="99">
        <v>13.35</v>
      </c>
      <c r="C37" s="99">
        <v>13.35</v>
      </c>
      <c r="D37" s="100">
        <v>13.35</v>
      </c>
      <c r="E37" s="95">
        <v>13.742000000000001</v>
      </c>
      <c r="F37" s="95">
        <v>13.327</v>
      </c>
      <c r="G37" s="95">
        <v>14.537000000000001</v>
      </c>
      <c r="H37" s="95">
        <v>13.451000000000001</v>
      </c>
      <c r="I37" s="95">
        <v>15.372</v>
      </c>
      <c r="J37" s="95">
        <v>14.340999999999999</v>
      </c>
      <c r="K37" s="95">
        <v>13.231</v>
      </c>
      <c r="L37" s="95">
        <v>11.62</v>
      </c>
      <c r="M37" s="95">
        <v>11.724</v>
      </c>
      <c r="N37" s="95">
        <v>10.718</v>
      </c>
      <c r="O37" s="95">
        <v>10.816000000000001</v>
      </c>
      <c r="P37" s="95">
        <v>16.097000000000001</v>
      </c>
      <c r="Q37" s="95">
        <v>15.625</v>
      </c>
      <c r="R37" s="95">
        <v>14.815</v>
      </c>
      <c r="S37" s="95">
        <v>13.119</v>
      </c>
      <c r="T37" s="95">
        <v>13.629</v>
      </c>
      <c r="U37" s="95">
        <v>12.231999999999999</v>
      </c>
      <c r="V37" s="95">
        <v>12.228999999999999</v>
      </c>
      <c r="W37" s="95">
        <v>13.694000000000001</v>
      </c>
      <c r="X37" s="95">
        <v>10.31</v>
      </c>
      <c r="Y37" s="95">
        <v>12.641</v>
      </c>
      <c r="Z37" s="95">
        <v>13.957000000000001</v>
      </c>
      <c r="AA37" s="95">
        <v>11.548</v>
      </c>
      <c r="AB37" s="95">
        <v>11.930999999999999</v>
      </c>
      <c r="AC37" s="95">
        <v>12.268000000000001</v>
      </c>
      <c r="AD37" s="95">
        <v>9.282</v>
      </c>
      <c r="AE37" s="95">
        <v>11.967000000000001</v>
      </c>
      <c r="AF37" s="95">
        <v>11.99</v>
      </c>
      <c r="AG37" s="95">
        <v>11.721</v>
      </c>
      <c r="AH37" s="95">
        <v>13.71</v>
      </c>
      <c r="AI37" s="130"/>
      <c r="AJ37" s="130"/>
      <c r="AK37" s="130"/>
      <c r="AL37" s="130"/>
      <c r="AM37" s="130"/>
      <c r="AN37" s="130"/>
      <c r="AO37" s="130"/>
      <c r="AP37" s="130"/>
      <c r="AQ37" s="130"/>
      <c r="AR37" s="130"/>
      <c r="AS37" s="130"/>
      <c r="AT37" s="130"/>
      <c r="AU37" s="130"/>
      <c r="AV37" s="130"/>
      <c r="AW37" s="130"/>
      <c r="AX37" s="130"/>
      <c r="AY37" s="130"/>
    </row>
    <row r="38" spans="1:51" ht="15" x14ac:dyDescent="0.25">
      <c r="A38" s="183">
        <v>45689</v>
      </c>
      <c r="B38" s="99">
        <v>12.13</v>
      </c>
      <c r="C38" s="99">
        <v>12.13</v>
      </c>
      <c r="D38" s="100">
        <v>12.13</v>
      </c>
      <c r="E38" s="95">
        <v>11.7</v>
      </c>
      <c r="F38" s="95">
        <v>14.420999999999999</v>
      </c>
      <c r="G38" s="95">
        <v>15.868</v>
      </c>
      <c r="H38" s="95">
        <v>11.311999999999999</v>
      </c>
      <c r="I38" s="95">
        <v>12.715999999999999</v>
      </c>
      <c r="J38" s="95">
        <v>13.459</v>
      </c>
      <c r="K38" s="95">
        <v>12.504</v>
      </c>
      <c r="L38" s="95">
        <v>10.039</v>
      </c>
      <c r="M38" s="95">
        <v>10.315</v>
      </c>
      <c r="N38" s="95">
        <v>9.7919999999999998</v>
      </c>
      <c r="O38" s="95">
        <v>9.9870000000000001</v>
      </c>
      <c r="P38" s="95">
        <v>14.156000000000001</v>
      </c>
      <c r="Q38" s="95">
        <v>12.765000000000001</v>
      </c>
      <c r="R38" s="95">
        <v>14.096</v>
      </c>
      <c r="S38" s="95">
        <v>10.573</v>
      </c>
      <c r="T38" s="95">
        <v>12.582000000000001</v>
      </c>
      <c r="U38" s="95">
        <v>10.308</v>
      </c>
      <c r="V38" s="95">
        <v>10.401</v>
      </c>
      <c r="W38" s="95">
        <v>10.773</v>
      </c>
      <c r="X38" s="95">
        <v>9.9019999999999992</v>
      </c>
      <c r="Y38" s="95">
        <v>12.317</v>
      </c>
      <c r="Z38" s="95">
        <v>15.837</v>
      </c>
      <c r="AA38" s="95">
        <v>12.64</v>
      </c>
      <c r="AB38" s="95">
        <v>13.647</v>
      </c>
      <c r="AC38" s="95">
        <v>11.853</v>
      </c>
      <c r="AD38" s="95">
        <v>8.2149999999999999</v>
      </c>
      <c r="AE38" s="95">
        <v>10.702</v>
      </c>
      <c r="AF38" s="95">
        <v>10.968999999999999</v>
      </c>
      <c r="AG38" s="95">
        <v>9.5</v>
      </c>
      <c r="AH38" s="95">
        <v>11.795</v>
      </c>
      <c r="AI38" s="130"/>
      <c r="AJ38" s="130"/>
      <c r="AK38" s="130"/>
      <c r="AL38" s="130"/>
      <c r="AM38" s="130"/>
      <c r="AN38" s="130"/>
      <c r="AO38" s="130"/>
      <c r="AP38" s="130"/>
      <c r="AQ38" s="130"/>
      <c r="AR38" s="130"/>
      <c r="AS38" s="130"/>
      <c r="AT38" s="130"/>
      <c r="AU38" s="130"/>
      <c r="AV38" s="130"/>
      <c r="AW38" s="130"/>
      <c r="AX38" s="130"/>
      <c r="AY38" s="130"/>
    </row>
    <row r="39" spans="1:51" ht="15" x14ac:dyDescent="0.25">
      <c r="A39" s="183">
        <v>45717</v>
      </c>
      <c r="B39" s="99">
        <v>22.6</v>
      </c>
      <c r="C39" s="99">
        <v>22.6</v>
      </c>
      <c r="D39" s="100">
        <v>22.6</v>
      </c>
      <c r="E39" s="95">
        <v>21.771999999999998</v>
      </c>
      <c r="F39" s="95">
        <v>33.472000000000001</v>
      </c>
      <c r="G39" s="95">
        <v>19.259</v>
      </c>
      <c r="H39" s="95">
        <v>38.585999999999999</v>
      </c>
      <c r="I39" s="95">
        <v>21.706</v>
      </c>
      <c r="J39" s="95">
        <v>20.805</v>
      </c>
      <c r="K39" s="95">
        <v>17.102</v>
      </c>
      <c r="L39" s="95">
        <v>18.077000000000002</v>
      </c>
      <c r="M39" s="95">
        <v>13.339</v>
      </c>
      <c r="N39" s="95">
        <v>14.773999999999999</v>
      </c>
      <c r="O39" s="95">
        <v>31.064</v>
      </c>
      <c r="P39" s="95">
        <v>26.611999999999998</v>
      </c>
      <c r="Q39" s="95">
        <v>16.622</v>
      </c>
      <c r="R39" s="95">
        <v>47.838999999999999</v>
      </c>
      <c r="S39" s="95">
        <v>13.673</v>
      </c>
      <c r="T39" s="95">
        <v>21.899000000000001</v>
      </c>
      <c r="U39" s="95">
        <v>11.954000000000001</v>
      </c>
      <c r="V39" s="95">
        <v>16.619</v>
      </c>
      <c r="W39" s="95">
        <v>20.707000000000001</v>
      </c>
      <c r="X39" s="95">
        <v>13.016999999999999</v>
      </c>
      <c r="Y39" s="95">
        <v>17.353000000000002</v>
      </c>
      <c r="Z39" s="95">
        <v>31.431999999999999</v>
      </c>
      <c r="AA39" s="95">
        <v>19.471</v>
      </c>
      <c r="AB39" s="95">
        <v>38.832999999999998</v>
      </c>
      <c r="AC39" s="95">
        <v>13.824999999999999</v>
      </c>
      <c r="AD39" s="95">
        <v>11.993</v>
      </c>
      <c r="AE39" s="95">
        <v>16.331</v>
      </c>
      <c r="AF39" s="95">
        <v>13.108000000000001</v>
      </c>
      <c r="AG39" s="95">
        <v>12.404</v>
      </c>
      <c r="AH39" s="95">
        <v>16.765999999999998</v>
      </c>
      <c r="AI39" s="130"/>
      <c r="AJ39" s="130"/>
      <c r="AK39" s="130"/>
      <c r="AL39" s="130"/>
      <c r="AM39" s="130"/>
      <c r="AN39" s="130"/>
      <c r="AO39" s="130"/>
      <c r="AP39" s="130"/>
      <c r="AQ39" s="130"/>
      <c r="AR39" s="130"/>
      <c r="AS39" s="130"/>
      <c r="AT39" s="130"/>
      <c r="AU39" s="130"/>
      <c r="AV39" s="130"/>
      <c r="AW39" s="130"/>
      <c r="AX39" s="130"/>
      <c r="AY39" s="130"/>
    </row>
    <row r="40" spans="1:51" ht="15" x14ac:dyDescent="0.25">
      <c r="A40" s="183">
        <v>45748</v>
      </c>
      <c r="B40" s="99">
        <v>50.72</v>
      </c>
      <c r="C40" s="99">
        <v>50.72</v>
      </c>
      <c r="D40" s="100">
        <v>50.72</v>
      </c>
      <c r="E40" s="95">
        <v>58.039000000000001</v>
      </c>
      <c r="F40" s="95">
        <v>39.256</v>
      </c>
      <c r="G40" s="95">
        <v>40.904000000000003</v>
      </c>
      <c r="H40" s="95">
        <v>68.313999999999993</v>
      </c>
      <c r="I40" s="95">
        <v>43.988999999999997</v>
      </c>
      <c r="J40" s="95">
        <v>45.859000000000002</v>
      </c>
      <c r="K40" s="95">
        <v>51.698999999999998</v>
      </c>
      <c r="L40" s="95">
        <v>59.463000000000001</v>
      </c>
      <c r="M40" s="95">
        <v>38.433</v>
      </c>
      <c r="N40" s="95">
        <v>36.814</v>
      </c>
      <c r="O40" s="95">
        <v>88.367999999999995</v>
      </c>
      <c r="P40" s="95">
        <v>77.364999999999995</v>
      </c>
      <c r="Q40" s="95">
        <v>52.969000000000001</v>
      </c>
      <c r="R40" s="95">
        <v>73.537999999999997</v>
      </c>
      <c r="S40" s="95">
        <v>34.69</v>
      </c>
      <c r="T40" s="95">
        <v>42.396999999999998</v>
      </c>
      <c r="U40" s="95">
        <v>29.887</v>
      </c>
      <c r="V40" s="95">
        <v>38.008000000000003</v>
      </c>
      <c r="W40" s="95">
        <v>77.131</v>
      </c>
      <c r="X40" s="95">
        <v>19.638000000000002</v>
      </c>
      <c r="Y40" s="95">
        <v>47.389000000000003</v>
      </c>
      <c r="Z40" s="95">
        <v>43.741</v>
      </c>
      <c r="AA40" s="95">
        <v>39.648000000000003</v>
      </c>
      <c r="AB40" s="95">
        <v>78.215000000000003</v>
      </c>
      <c r="AC40" s="95">
        <v>30.045999999999999</v>
      </c>
      <c r="AD40" s="95">
        <v>47.709000000000003</v>
      </c>
      <c r="AE40" s="95">
        <v>27.594000000000001</v>
      </c>
      <c r="AF40" s="95">
        <v>38.143000000000001</v>
      </c>
      <c r="AG40" s="95">
        <v>24.173999999999999</v>
      </c>
      <c r="AH40" s="95">
        <v>33.155999999999999</v>
      </c>
      <c r="AI40" s="130"/>
      <c r="AJ40" s="130"/>
      <c r="AK40" s="130"/>
      <c r="AL40" s="130"/>
      <c r="AM40" s="130"/>
      <c r="AN40" s="130"/>
      <c r="AO40" s="130"/>
      <c r="AP40" s="130"/>
      <c r="AQ40" s="130"/>
      <c r="AR40" s="130"/>
      <c r="AS40" s="130"/>
      <c r="AT40" s="130"/>
      <c r="AU40" s="130"/>
      <c r="AV40" s="130"/>
      <c r="AW40" s="130"/>
      <c r="AX40" s="130"/>
      <c r="AY40" s="130"/>
    </row>
    <row r="41" spans="1:51" ht="15" x14ac:dyDescent="0.25">
      <c r="A41" s="183">
        <v>45778</v>
      </c>
      <c r="B41" s="99">
        <v>134.93</v>
      </c>
      <c r="C41" s="99">
        <v>134.93</v>
      </c>
      <c r="D41" s="100">
        <v>134.93</v>
      </c>
      <c r="E41" s="95">
        <v>157.054</v>
      </c>
      <c r="F41" s="95">
        <v>110.709</v>
      </c>
      <c r="G41" s="95">
        <v>146.61000000000001</v>
      </c>
      <c r="H41" s="95">
        <v>201.916</v>
      </c>
      <c r="I41" s="95">
        <v>147.53399999999999</v>
      </c>
      <c r="J41" s="95">
        <v>155.15700000000001</v>
      </c>
      <c r="K41" s="95">
        <v>128.16999999999999</v>
      </c>
      <c r="L41" s="95">
        <v>231.065</v>
      </c>
      <c r="M41" s="95">
        <v>55.444000000000003</v>
      </c>
      <c r="N41" s="95">
        <v>118.80800000000001</v>
      </c>
      <c r="O41" s="95">
        <v>151.55500000000001</v>
      </c>
      <c r="P41" s="95">
        <v>235.57300000000001</v>
      </c>
      <c r="Q41" s="95">
        <v>129.881</v>
      </c>
      <c r="R41" s="95">
        <v>154.191</v>
      </c>
      <c r="S41" s="95">
        <v>184.29599999999999</v>
      </c>
      <c r="T41" s="95">
        <v>212.15</v>
      </c>
      <c r="U41" s="95">
        <v>88.545000000000002</v>
      </c>
      <c r="V41" s="95">
        <v>131.98599999999999</v>
      </c>
      <c r="W41" s="95">
        <v>117.514</v>
      </c>
      <c r="X41" s="95">
        <v>81.132999999999996</v>
      </c>
      <c r="Y41" s="95">
        <v>114.54</v>
      </c>
      <c r="Z41" s="95">
        <v>97.099000000000004</v>
      </c>
      <c r="AA41" s="95">
        <v>107.172</v>
      </c>
      <c r="AB41" s="95">
        <v>150.00800000000001</v>
      </c>
      <c r="AC41" s="95">
        <v>76.497</v>
      </c>
      <c r="AD41" s="95">
        <v>133.41999999999999</v>
      </c>
      <c r="AE41" s="95">
        <v>121.956</v>
      </c>
      <c r="AF41" s="95">
        <v>93.209000000000003</v>
      </c>
      <c r="AG41" s="95">
        <v>111.94</v>
      </c>
      <c r="AH41" s="95">
        <v>114.095</v>
      </c>
      <c r="AI41" s="130"/>
      <c r="AJ41" s="130"/>
      <c r="AK41" s="130"/>
      <c r="AL41" s="130"/>
      <c r="AM41" s="130"/>
      <c r="AN41" s="130"/>
      <c r="AO41" s="130"/>
      <c r="AP41" s="130"/>
      <c r="AQ41" s="130"/>
      <c r="AR41" s="130"/>
      <c r="AS41" s="130"/>
      <c r="AT41" s="130"/>
      <c r="AU41" s="130"/>
      <c r="AV41" s="130"/>
      <c r="AW41" s="130"/>
      <c r="AX41" s="130"/>
      <c r="AY41" s="130"/>
    </row>
    <row r="42" spans="1:51" ht="15" x14ac:dyDescent="0.25">
      <c r="A42" s="183">
        <v>45809</v>
      </c>
      <c r="B42" s="99">
        <v>144.15</v>
      </c>
      <c r="C42" s="99">
        <v>144.15</v>
      </c>
      <c r="D42" s="100">
        <v>144.15</v>
      </c>
      <c r="E42" s="95">
        <v>153.35300000000001</v>
      </c>
      <c r="F42" s="95">
        <v>271.363</v>
      </c>
      <c r="G42" s="95">
        <v>104.077</v>
      </c>
      <c r="H42" s="95">
        <v>262.036</v>
      </c>
      <c r="I42" s="95">
        <v>133.18199999999999</v>
      </c>
      <c r="J42" s="95">
        <v>223.59299999999999</v>
      </c>
      <c r="K42" s="95">
        <v>77.430999999999997</v>
      </c>
      <c r="L42" s="95">
        <v>132.90700000000001</v>
      </c>
      <c r="M42" s="95">
        <v>32.319000000000003</v>
      </c>
      <c r="N42" s="95">
        <v>90.015000000000001</v>
      </c>
      <c r="O42" s="95">
        <v>101.411</v>
      </c>
      <c r="P42" s="95">
        <v>217.268</v>
      </c>
      <c r="Q42" s="95">
        <v>87.813000000000002</v>
      </c>
      <c r="R42" s="95">
        <v>123.95099999999999</v>
      </c>
      <c r="S42" s="95">
        <v>218.29</v>
      </c>
      <c r="T42" s="95">
        <v>121.994</v>
      </c>
      <c r="U42" s="95">
        <v>149.786</v>
      </c>
      <c r="V42" s="95">
        <v>224.51599999999999</v>
      </c>
      <c r="W42" s="95">
        <v>52.976999999999997</v>
      </c>
      <c r="X42" s="95">
        <v>66.05</v>
      </c>
      <c r="Y42" s="95">
        <v>156.26</v>
      </c>
      <c r="Z42" s="95">
        <v>187.90299999999999</v>
      </c>
      <c r="AA42" s="95">
        <v>172.93799999999999</v>
      </c>
      <c r="AB42" s="95">
        <v>172.07599999999999</v>
      </c>
      <c r="AC42" s="95">
        <v>32.017000000000003</v>
      </c>
      <c r="AD42" s="95">
        <v>267.49400000000003</v>
      </c>
      <c r="AE42" s="95">
        <v>93.489000000000004</v>
      </c>
      <c r="AF42" s="95">
        <v>97.341999999999999</v>
      </c>
      <c r="AG42" s="95">
        <v>198.50899999999999</v>
      </c>
      <c r="AH42" s="95">
        <v>240.1</v>
      </c>
      <c r="AI42" s="130"/>
      <c r="AJ42" s="130"/>
      <c r="AK42" s="130"/>
      <c r="AL42" s="130"/>
      <c r="AM42" s="130"/>
      <c r="AN42" s="130"/>
      <c r="AO42" s="130"/>
      <c r="AP42" s="130"/>
      <c r="AQ42" s="130"/>
      <c r="AR42" s="130"/>
      <c r="AS42" s="130"/>
      <c r="AT42" s="130"/>
      <c r="AU42" s="130"/>
      <c r="AV42" s="130"/>
      <c r="AW42" s="130"/>
      <c r="AX42" s="130"/>
      <c r="AY42" s="130"/>
    </row>
    <row r="43" spans="1:51" ht="15" x14ac:dyDescent="0.25">
      <c r="A43" s="183">
        <v>45839</v>
      </c>
      <c r="B43" s="99">
        <v>50.8</v>
      </c>
      <c r="C43" s="99">
        <v>50.8</v>
      </c>
      <c r="D43" s="100">
        <v>50.8</v>
      </c>
      <c r="E43" s="95">
        <v>39.636000000000003</v>
      </c>
      <c r="F43" s="95">
        <v>205.833</v>
      </c>
      <c r="G43" s="95">
        <v>40.959000000000003</v>
      </c>
      <c r="H43" s="95">
        <v>92.543000000000006</v>
      </c>
      <c r="I43" s="95">
        <v>74.543999999999997</v>
      </c>
      <c r="J43" s="95">
        <v>141.45400000000001</v>
      </c>
      <c r="K43" s="95">
        <v>24.498999999999999</v>
      </c>
      <c r="L43" s="95">
        <v>53.774999999999999</v>
      </c>
      <c r="M43" s="95">
        <v>13.698</v>
      </c>
      <c r="N43" s="95">
        <v>27.972999999999999</v>
      </c>
      <c r="O43" s="95">
        <v>37.289000000000001</v>
      </c>
      <c r="P43" s="95">
        <v>83.894999999999996</v>
      </c>
      <c r="Q43" s="95">
        <v>49.851999999999997</v>
      </c>
      <c r="R43" s="95">
        <v>47.634</v>
      </c>
      <c r="S43" s="95">
        <v>81.605000000000004</v>
      </c>
      <c r="T43" s="95">
        <v>48.905000000000001</v>
      </c>
      <c r="U43" s="95">
        <v>43.274999999999999</v>
      </c>
      <c r="V43" s="95">
        <v>85.757000000000005</v>
      </c>
      <c r="W43" s="95">
        <v>20.692</v>
      </c>
      <c r="X43" s="95">
        <v>26.536000000000001</v>
      </c>
      <c r="Y43" s="95">
        <v>48.942</v>
      </c>
      <c r="Z43" s="95">
        <v>59.313000000000002</v>
      </c>
      <c r="AA43" s="95">
        <v>49.999000000000002</v>
      </c>
      <c r="AB43" s="95">
        <v>53.93</v>
      </c>
      <c r="AC43" s="95">
        <v>14.627000000000001</v>
      </c>
      <c r="AD43" s="95">
        <v>111.851</v>
      </c>
      <c r="AE43" s="95">
        <v>32.003</v>
      </c>
      <c r="AF43" s="95">
        <v>49.283999999999999</v>
      </c>
      <c r="AG43" s="95">
        <v>124.164</v>
      </c>
      <c r="AH43" s="95">
        <v>148.39699999999999</v>
      </c>
      <c r="AI43" s="130"/>
      <c r="AJ43" s="130"/>
      <c r="AK43" s="130"/>
      <c r="AL43" s="130"/>
      <c r="AM43" s="130"/>
      <c r="AN43" s="130"/>
      <c r="AO43" s="130"/>
      <c r="AP43" s="130"/>
      <c r="AQ43" s="130"/>
      <c r="AR43" s="130"/>
      <c r="AS43" s="130"/>
      <c r="AT43" s="130"/>
      <c r="AU43" s="130"/>
      <c r="AV43" s="130"/>
      <c r="AW43" s="130"/>
      <c r="AX43" s="130"/>
      <c r="AY43" s="130"/>
    </row>
    <row r="44" spans="1:51" ht="15" x14ac:dyDescent="0.25">
      <c r="A44" s="183">
        <v>45870</v>
      </c>
      <c r="B44" s="99">
        <v>29.12</v>
      </c>
      <c r="C44" s="99">
        <v>29.12</v>
      </c>
      <c r="D44" s="100">
        <v>29.12</v>
      </c>
      <c r="E44" s="95">
        <v>19.283999999999999</v>
      </c>
      <c r="F44" s="95">
        <v>68.584999999999994</v>
      </c>
      <c r="G44" s="95">
        <v>19.068999999999999</v>
      </c>
      <c r="H44" s="95">
        <v>70.021000000000001</v>
      </c>
      <c r="I44" s="95">
        <v>29.541</v>
      </c>
      <c r="J44" s="95">
        <v>87.307000000000002</v>
      </c>
      <c r="K44" s="95">
        <v>16.048999999999999</v>
      </c>
      <c r="L44" s="95">
        <v>35.384</v>
      </c>
      <c r="M44" s="95">
        <v>9.6590000000000007</v>
      </c>
      <c r="N44" s="95">
        <v>19.364000000000001</v>
      </c>
      <c r="O44" s="95">
        <v>18.686</v>
      </c>
      <c r="P44" s="95">
        <v>39.631</v>
      </c>
      <c r="Q44" s="95">
        <v>34.011000000000003</v>
      </c>
      <c r="R44" s="95">
        <v>38.817999999999998</v>
      </c>
      <c r="S44" s="95">
        <v>31.398</v>
      </c>
      <c r="T44" s="95">
        <v>21.113</v>
      </c>
      <c r="U44" s="95">
        <v>34.569000000000003</v>
      </c>
      <c r="V44" s="95">
        <v>27.8</v>
      </c>
      <c r="W44" s="95">
        <v>13.867000000000001</v>
      </c>
      <c r="X44" s="95">
        <v>26.327999999999999</v>
      </c>
      <c r="Y44" s="95">
        <v>29.995000000000001</v>
      </c>
      <c r="Z44" s="95">
        <v>24.571999999999999</v>
      </c>
      <c r="AA44" s="95">
        <v>32.948</v>
      </c>
      <c r="AB44" s="95">
        <v>30.439</v>
      </c>
      <c r="AC44" s="95">
        <v>9.2230000000000008</v>
      </c>
      <c r="AD44" s="95">
        <v>33.447000000000003</v>
      </c>
      <c r="AE44" s="95">
        <v>16.896999999999998</v>
      </c>
      <c r="AF44" s="95">
        <v>25.59</v>
      </c>
      <c r="AG44" s="95">
        <v>82.777000000000001</v>
      </c>
      <c r="AH44" s="95">
        <v>56.813000000000002</v>
      </c>
      <c r="AI44" s="130"/>
      <c r="AJ44" s="130"/>
      <c r="AK44" s="130"/>
      <c r="AL44" s="130"/>
      <c r="AM44" s="130"/>
      <c r="AN44" s="130"/>
      <c r="AO44" s="130"/>
      <c r="AP44" s="130"/>
      <c r="AQ44" s="130"/>
      <c r="AR44" s="130"/>
      <c r="AS44" s="130"/>
      <c r="AT44" s="130"/>
      <c r="AU44" s="130"/>
      <c r="AV44" s="130"/>
      <c r="AW44" s="130"/>
      <c r="AX44" s="130"/>
      <c r="AY44" s="130"/>
    </row>
    <row r="45" spans="1:51" ht="15" x14ac:dyDescent="0.25">
      <c r="A45" s="183">
        <v>45901</v>
      </c>
      <c r="B45" s="99">
        <v>26.38</v>
      </c>
      <c r="C45" s="99">
        <v>26.38</v>
      </c>
      <c r="D45" s="100">
        <v>26.38</v>
      </c>
      <c r="E45" s="95">
        <v>29.788</v>
      </c>
      <c r="F45" s="95">
        <v>36.188000000000002</v>
      </c>
      <c r="G45" s="95">
        <v>21.859000000000002</v>
      </c>
      <c r="H45" s="95">
        <v>61.29</v>
      </c>
      <c r="I45" s="95">
        <v>23.613</v>
      </c>
      <c r="J45" s="95">
        <v>44.162999999999997</v>
      </c>
      <c r="K45" s="95">
        <v>15.471</v>
      </c>
      <c r="L45" s="95">
        <v>18.698</v>
      </c>
      <c r="M45" s="95">
        <v>22.140999999999998</v>
      </c>
      <c r="N45" s="95">
        <v>33.494</v>
      </c>
      <c r="O45" s="95">
        <v>40.948</v>
      </c>
      <c r="P45" s="95">
        <v>22.931999999999999</v>
      </c>
      <c r="Q45" s="95">
        <v>33.06</v>
      </c>
      <c r="R45" s="95">
        <v>35.753</v>
      </c>
      <c r="S45" s="95">
        <v>35.801000000000002</v>
      </c>
      <c r="T45" s="95">
        <v>15.039</v>
      </c>
      <c r="U45" s="95">
        <v>18.634</v>
      </c>
      <c r="V45" s="95">
        <v>20.013000000000002</v>
      </c>
      <c r="W45" s="95">
        <v>11.023</v>
      </c>
      <c r="X45" s="95">
        <v>44.036000000000001</v>
      </c>
      <c r="Y45" s="95">
        <v>36.768999999999998</v>
      </c>
      <c r="Z45" s="95">
        <v>16.3</v>
      </c>
      <c r="AA45" s="95">
        <v>22.733000000000001</v>
      </c>
      <c r="AB45" s="95">
        <v>18.081</v>
      </c>
      <c r="AC45" s="95">
        <v>9.5210000000000008</v>
      </c>
      <c r="AD45" s="95">
        <v>17.367999999999999</v>
      </c>
      <c r="AE45" s="95">
        <v>12.577</v>
      </c>
      <c r="AF45" s="95">
        <v>16.760999999999999</v>
      </c>
      <c r="AG45" s="95">
        <v>59.302</v>
      </c>
      <c r="AH45" s="95">
        <v>25.07</v>
      </c>
      <c r="AI45" s="130"/>
      <c r="AJ45" s="130"/>
      <c r="AK45" s="130"/>
      <c r="AL45" s="130"/>
      <c r="AM45" s="130"/>
      <c r="AN45" s="130"/>
      <c r="AO45" s="130"/>
      <c r="AP45" s="130"/>
      <c r="AQ45" s="130"/>
      <c r="AR45" s="130"/>
      <c r="AS45" s="130"/>
      <c r="AT45" s="130"/>
      <c r="AU45" s="130"/>
      <c r="AV45" s="130"/>
      <c r="AW45" s="130"/>
      <c r="AX45" s="130"/>
      <c r="AY45" s="130"/>
    </row>
    <row r="46" spans="1:51" ht="15" x14ac:dyDescent="0.25">
      <c r="A46" s="183">
        <v>45931</v>
      </c>
      <c r="B46" s="99">
        <v>17.3</v>
      </c>
      <c r="C46" s="99">
        <v>30.49</v>
      </c>
      <c r="D46" s="100">
        <v>22.64</v>
      </c>
      <c r="E46" s="95">
        <v>27.67</v>
      </c>
      <c r="F46" s="95">
        <v>27.646999999999998</v>
      </c>
      <c r="G46" s="95">
        <v>38.978999999999999</v>
      </c>
      <c r="H46" s="95">
        <v>51.298000000000002</v>
      </c>
      <c r="I46" s="95">
        <v>24.213999999999999</v>
      </c>
      <c r="J46" s="95">
        <v>21.335999999999999</v>
      </c>
      <c r="K46" s="95">
        <v>18.963999999999999</v>
      </c>
      <c r="L46" s="95">
        <v>15.144</v>
      </c>
      <c r="M46" s="95">
        <v>25.294</v>
      </c>
      <c r="N46" s="95">
        <v>17.527000000000001</v>
      </c>
      <c r="O46" s="95">
        <v>42.305</v>
      </c>
      <c r="P46" s="95">
        <v>40.92</v>
      </c>
      <c r="Q46" s="95">
        <v>82.531999999999996</v>
      </c>
      <c r="R46" s="95">
        <v>33.371000000000002</v>
      </c>
      <c r="S46" s="95">
        <v>22.497</v>
      </c>
      <c r="T46" s="95">
        <v>17.224</v>
      </c>
      <c r="U46" s="95">
        <v>21.594000000000001</v>
      </c>
      <c r="V46" s="95">
        <v>29.847999999999999</v>
      </c>
      <c r="W46" s="95">
        <v>10.018000000000001</v>
      </c>
      <c r="X46" s="95">
        <v>32.286999999999999</v>
      </c>
      <c r="Y46" s="95">
        <v>43.718000000000004</v>
      </c>
      <c r="Z46" s="95">
        <v>19.684999999999999</v>
      </c>
      <c r="AA46" s="95">
        <v>16.55</v>
      </c>
      <c r="AB46" s="95">
        <v>17.094999999999999</v>
      </c>
      <c r="AC46" s="95">
        <v>12.545</v>
      </c>
      <c r="AD46" s="95">
        <v>12.49</v>
      </c>
      <c r="AE46" s="95">
        <v>11.106</v>
      </c>
      <c r="AF46" s="95">
        <v>32.856999999999999</v>
      </c>
      <c r="AG46" s="95">
        <v>30.643000000000001</v>
      </c>
      <c r="AH46" s="95">
        <v>22.96</v>
      </c>
      <c r="AI46" s="130"/>
      <c r="AJ46" s="130"/>
      <c r="AK46" s="130"/>
      <c r="AL46" s="130"/>
      <c r="AM46" s="130"/>
      <c r="AN46" s="130"/>
      <c r="AO46" s="130"/>
      <c r="AP46" s="130"/>
      <c r="AQ46" s="130"/>
      <c r="AR46" s="130"/>
      <c r="AS46" s="130"/>
      <c r="AT46" s="130"/>
      <c r="AU46" s="130"/>
      <c r="AV46" s="130"/>
      <c r="AW46" s="130"/>
      <c r="AX46" s="130"/>
      <c r="AY46" s="130"/>
    </row>
    <row r="47" spans="1:51" ht="15" x14ac:dyDescent="0.25">
      <c r="A47" s="183">
        <v>45962</v>
      </c>
      <c r="B47" s="99">
        <v>16.88</v>
      </c>
      <c r="C47" s="99">
        <v>18.28</v>
      </c>
      <c r="D47" s="100">
        <v>17.75</v>
      </c>
      <c r="E47" s="95">
        <v>21.061</v>
      </c>
      <c r="F47" s="95">
        <v>18.805</v>
      </c>
      <c r="G47" s="95">
        <v>21.434999999999999</v>
      </c>
      <c r="H47" s="95">
        <v>27.885999999999999</v>
      </c>
      <c r="I47" s="95">
        <v>21.085000000000001</v>
      </c>
      <c r="J47" s="95">
        <v>15.000999999999999</v>
      </c>
      <c r="K47" s="95">
        <v>14.964</v>
      </c>
      <c r="L47" s="95">
        <v>13.279</v>
      </c>
      <c r="M47" s="95">
        <v>14.927</v>
      </c>
      <c r="N47" s="95">
        <v>12.483000000000001</v>
      </c>
      <c r="O47" s="95">
        <v>25.818999999999999</v>
      </c>
      <c r="P47" s="95">
        <v>26.172999999999998</v>
      </c>
      <c r="Q47" s="95">
        <v>32.64</v>
      </c>
      <c r="R47" s="95">
        <v>20.201000000000001</v>
      </c>
      <c r="S47" s="95">
        <v>17.744</v>
      </c>
      <c r="T47" s="95">
        <v>17.411000000000001</v>
      </c>
      <c r="U47" s="95">
        <v>18.975999999999999</v>
      </c>
      <c r="V47" s="95">
        <v>20.882999999999999</v>
      </c>
      <c r="W47" s="95">
        <v>9.5220000000000002</v>
      </c>
      <c r="X47" s="95">
        <v>20.434000000000001</v>
      </c>
      <c r="Y47" s="95">
        <v>21.561</v>
      </c>
      <c r="Z47" s="95">
        <v>15.657999999999999</v>
      </c>
      <c r="AA47" s="95">
        <v>12.731</v>
      </c>
      <c r="AB47" s="95">
        <v>13.545999999999999</v>
      </c>
      <c r="AC47" s="95">
        <v>11.109</v>
      </c>
      <c r="AD47" s="95">
        <v>12.003</v>
      </c>
      <c r="AE47" s="95">
        <v>12.464</v>
      </c>
      <c r="AF47" s="95">
        <v>22.869</v>
      </c>
      <c r="AG47" s="95">
        <v>20.327000000000002</v>
      </c>
      <c r="AH47" s="95">
        <v>14.734</v>
      </c>
      <c r="AI47" s="130"/>
      <c r="AJ47" s="130"/>
      <c r="AK47" s="130"/>
      <c r="AL47" s="130"/>
      <c r="AM47" s="130"/>
      <c r="AN47" s="130"/>
      <c r="AO47" s="130"/>
      <c r="AP47" s="130"/>
      <c r="AQ47" s="130"/>
      <c r="AR47" s="130"/>
      <c r="AS47" s="130"/>
      <c r="AT47" s="130"/>
      <c r="AU47" s="130"/>
      <c r="AV47" s="130"/>
      <c r="AW47" s="130"/>
      <c r="AX47" s="130"/>
      <c r="AY47" s="130"/>
    </row>
    <row r="48" spans="1:51" ht="15" x14ac:dyDescent="0.25">
      <c r="A48" s="183">
        <v>45992</v>
      </c>
      <c r="B48" s="99">
        <v>14.91</v>
      </c>
      <c r="C48" s="99">
        <v>14.91</v>
      </c>
      <c r="D48" s="100">
        <v>14.91</v>
      </c>
      <c r="E48" s="95">
        <v>15.311</v>
      </c>
      <c r="F48" s="95">
        <v>16.018000000000001</v>
      </c>
      <c r="G48" s="95">
        <v>16.138999999999999</v>
      </c>
      <c r="H48" s="95">
        <v>18.603000000000002</v>
      </c>
      <c r="I48" s="95">
        <v>17.256</v>
      </c>
      <c r="J48" s="95">
        <v>13.566000000000001</v>
      </c>
      <c r="K48" s="95">
        <v>12.629</v>
      </c>
      <c r="L48" s="95">
        <v>11.942</v>
      </c>
      <c r="M48" s="95">
        <v>11.972</v>
      </c>
      <c r="N48" s="95">
        <v>11.901999999999999</v>
      </c>
      <c r="O48" s="95">
        <v>17.504999999999999</v>
      </c>
      <c r="P48" s="95">
        <v>17.884</v>
      </c>
      <c r="Q48" s="95">
        <v>19.524000000000001</v>
      </c>
      <c r="R48" s="95">
        <v>16.029</v>
      </c>
      <c r="S48" s="95">
        <v>15.275</v>
      </c>
      <c r="T48" s="95">
        <v>13.657999999999999</v>
      </c>
      <c r="U48" s="95">
        <v>14.369</v>
      </c>
      <c r="V48" s="95">
        <v>15.147</v>
      </c>
      <c r="W48" s="95">
        <v>10.179</v>
      </c>
      <c r="X48" s="95">
        <v>14.968</v>
      </c>
      <c r="Y48" s="95">
        <v>16.427</v>
      </c>
      <c r="Z48" s="95">
        <v>13.077999999999999</v>
      </c>
      <c r="AA48" s="95">
        <v>12.098000000000001</v>
      </c>
      <c r="AB48" s="95">
        <v>12.87</v>
      </c>
      <c r="AC48" s="95">
        <v>9.69</v>
      </c>
      <c r="AD48" s="95">
        <v>12.489000000000001</v>
      </c>
      <c r="AE48" s="95">
        <v>12.398</v>
      </c>
      <c r="AF48" s="95">
        <v>15.089</v>
      </c>
      <c r="AG48" s="95">
        <v>15.709</v>
      </c>
      <c r="AH48" s="95">
        <v>13.81</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83">
        <v>46023</v>
      </c>
      <c r="B49" s="99">
        <v>13.35</v>
      </c>
      <c r="C49" s="99">
        <v>13.35</v>
      </c>
      <c r="D49" s="100">
        <v>13.35</v>
      </c>
      <c r="E49" s="95">
        <v>13.407999999999999</v>
      </c>
      <c r="F49" s="95">
        <v>14.683</v>
      </c>
      <c r="G49" s="95">
        <v>13.478999999999999</v>
      </c>
      <c r="H49" s="95">
        <v>15.513</v>
      </c>
      <c r="I49" s="95">
        <v>14.42</v>
      </c>
      <c r="J49" s="95">
        <v>13.374000000000001</v>
      </c>
      <c r="K49" s="95">
        <v>11.746</v>
      </c>
      <c r="L49" s="95">
        <v>11.706</v>
      </c>
      <c r="M49" s="95">
        <v>10.837999999999999</v>
      </c>
      <c r="N49" s="95">
        <v>10.903</v>
      </c>
      <c r="O49" s="95">
        <v>16.059999999999999</v>
      </c>
      <c r="P49" s="95">
        <v>15.622</v>
      </c>
      <c r="Q49" s="95">
        <v>14.999000000000001</v>
      </c>
      <c r="R49" s="95">
        <v>13.417999999999999</v>
      </c>
      <c r="S49" s="95">
        <v>13.627000000000001</v>
      </c>
      <c r="T49" s="95">
        <v>12.242000000000001</v>
      </c>
      <c r="U49" s="95">
        <v>12.554</v>
      </c>
      <c r="V49" s="95">
        <v>13.762</v>
      </c>
      <c r="W49" s="95">
        <v>10.35</v>
      </c>
      <c r="X49" s="95">
        <v>12.673999999999999</v>
      </c>
      <c r="Y49" s="95">
        <v>14.036</v>
      </c>
      <c r="Z49" s="95">
        <v>11.526999999999999</v>
      </c>
      <c r="AA49" s="95">
        <v>11.959</v>
      </c>
      <c r="AB49" s="95">
        <v>12.260999999999999</v>
      </c>
      <c r="AC49" s="95">
        <v>9.3390000000000004</v>
      </c>
      <c r="AD49" s="95">
        <v>12.114000000000001</v>
      </c>
      <c r="AE49" s="95">
        <v>11.945</v>
      </c>
      <c r="AF49" s="95">
        <v>11.946999999999999</v>
      </c>
      <c r="AG49" s="95">
        <v>13.779</v>
      </c>
      <c r="AH49" s="95">
        <v>13.566000000000001</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83">
        <v>46054</v>
      </c>
      <c r="B50" s="99">
        <v>12.13</v>
      </c>
      <c r="C50" s="99">
        <v>12.13</v>
      </c>
      <c r="D50" s="100">
        <v>12.13</v>
      </c>
      <c r="E50" s="95">
        <v>14.305</v>
      </c>
      <c r="F50" s="95">
        <v>16.073</v>
      </c>
      <c r="G50" s="95">
        <v>11.337</v>
      </c>
      <c r="H50" s="95">
        <v>12.837</v>
      </c>
      <c r="I50" s="95">
        <v>13.433</v>
      </c>
      <c r="J50" s="95">
        <v>12.661</v>
      </c>
      <c r="K50" s="95">
        <v>10.151</v>
      </c>
      <c r="L50" s="95">
        <v>10.298999999999999</v>
      </c>
      <c r="M50" s="95">
        <v>9.9459999999999997</v>
      </c>
      <c r="N50" s="95">
        <v>10.073</v>
      </c>
      <c r="O50" s="95">
        <v>14.122999999999999</v>
      </c>
      <c r="P50" s="95">
        <v>12.762</v>
      </c>
      <c r="Q50" s="95">
        <v>14.218</v>
      </c>
      <c r="R50" s="95">
        <v>10.814</v>
      </c>
      <c r="S50" s="95">
        <v>12.579000000000001</v>
      </c>
      <c r="T50" s="95">
        <v>10.316000000000001</v>
      </c>
      <c r="U50" s="95">
        <v>10.646000000000001</v>
      </c>
      <c r="V50" s="95">
        <v>10.827</v>
      </c>
      <c r="W50" s="95">
        <v>9.94</v>
      </c>
      <c r="X50" s="95">
        <v>12.349</v>
      </c>
      <c r="Y50" s="95">
        <v>15.986000000000001</v>
      </c>
      <c r="Z50" s="95">
        <v>12.614000000000001</v>
      </c>
      <c r="AA50" s="95">
        <v>13.682</v>
      </c>
      <c r="AB50" s="95">
        <v>11.847</v>
      </c>
      <c r="AC50" s="95">
        <v>8.2509999999999994</v>
      </c>
      <c r="AD50" s="95">
        <v>10.834</v>
      </c>
      <c r="AE50" s="95">
        <v>10.929</v>
      </c>
      <c r="AF50" s="95">
        <v>9.6920000000000002</v>
      </c>
      <c r="AG50" s="95">
        <v>11.8</v>
      </c>
      <c r="AH50" s="95">
        <v>11.645</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83">
        <v>46082</v>
      </c>
      <c r="B51" s="99">
        <v>22.6</v>
      </c>
      <c r="C51" s="99">
        <v>22.6</v>
      </c>
      <c r="D51" s="100">
        <v>22.6</v>
      </c>
      <c r="E51" s="95">
        <v>33.664000000000001</v>
      </c>
      <c r="F51" s="95">
        <v>19.513999999999999</v>
      </c>
      <c r="G51" s="95">
        <v>38.655999999999999</v>
      </c>
      <c r="H51" s="95">
        <v>21.960999999999999</v>
      </c>
      <c r="I51" s="95">
        <v>20.518999999999998</v>
      </c>
      <c r="J51" s="95">
        <v>17.356000000000002</v>
      </c>
      <c r="K51" s="95">
        <v>18.341999999999999</v>
      </c>
      <c r="L51" s="95">
        <v>13.316000000000001</v>
      </c>
      <c r="M51" s="95">
        <v>14.837999999999999</v>
      </c>
      <c r="N51" s="95">
        <v>31.236000000000001</v>
      </c>
      <c r="O51" s="95">
        <v>26.56</v>
      </c>
      <c r="P51" s="95">
        <v>16.617000000000001</v>
      </c>
      <c r="Q51" s="95">
        <v>47.744</v>
      </c>
      <c r="R51" s="95">
        <v>14.164</v>
      </c>
      <c r="S51" s="95">
        <v>21.895</v>
      </c>
      <c r="T51" s="95">
        <v>11.964</v>
      </c>
      <c r="U51" s="95">
        <v>16.829999999999998</v>
      </c>
      <c r="V51" s="95">
        <v>20.815000000000001</v>
      </c>
      <c r="W51" s="95">
        <v>13.067</v>
      </c>
      <c r="X51" s="95">
        <v>17.393000000000001</v>
      </c>
      <c r="Y51" s="95">
        <v>30.056999999999999</v>
      </c>
      <c r="Z51" s="95">
        <v>19.434999999999999</v>
      </c>
      <c r="AA51" s="95">
        <v>38.902999999999999</v>
      </c>
      <c r="AB51" s="95">
        <v>13.817</v>
      </c>
      <c r="AC51" s="95">
        <v>11.94</v>
      </c>
      <c r="AD51" s="95">
        <v>16.577999999999999</v>
      </c>
      <c r="AE51" s="95">
        <v>13.055999999999999</v>
      </c>
      <c r="AF51" s="95">
        <v>12.715999999999999</v>
      </c>
      <c r="AG51" s="95">
        <v>16.547000000000001</v>
      </c>
      <c r="AH51" s="95">
        <v>15.055</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83">
        <v>46113</v>
      </c>
      <c r="B52" s="99">
        <v>50.72</v>
      </c>
      <c r="C52" s="99">
        <v>50.72</v>
      </c>
      <c r="D52" s="100">
        <v>50.72</v>
      </c>
      <c r="E52" s="95">
        <v>38.08</v>
      </c>
      <c r="F52" s="95">
        <v>41.088000000000001</v>
      </c>
      <c r="G52" s="95">
        <v>68.382999999999996</v>
      </c>
      <c r="H52" s="95">
        <v>44.311999999999998</v>
      </c>
      <c r="I52" s="95">
        <v>43.314999999999998</v>
      </c>
      <c r="J52" s="95">
        <v>51.924999999999997</v>
      </c>
      <c r="K52" s="95">
        <v>59.661000000000001</v>
      </c>
      <c r="L52" s="95">
        <v>38.411999999999999</v>
      </c>
      <c r="M52" s="95">
        <v>35.622</v>
      </c>
      <c r="N52" s="95">
        <v>88.617999999999995</v>
      </c>
      <c r="O52" s="95">
        <v>77.233000000000004</v>
      </c>
      <c r="P52" s="95">
        <v>52.951000000000001</v>
      </c>
      <c r="Q52" s="95">
        <v>70.328999999999994</v>
      </c>
      <c r="R52" s="95">
        <v>35.451000000000001</v>
      </c>
      <c r="S52" s="95">
        <v>42.393999999999998</v>
      </c>
      <c r="T52" s="95">
        <v>29.911000000000001</v>
      </c>
      <c r="U52" s="95">
        <v>37.756999999999998</v>
      </c>
      <c r="V52" s="95">
        <v>77.239999999999995</v>
      </c>
      <c r="W52" s="95">
        <v>19.687999999999999</v>
      </c>
      <c r="X52" s="95">
        <v>47.466000000000001</v>
      </c>
      <c r="Y52" s="95">
        <v>44.331000000000003</v>
      </c>
      <c r="Z52" s="95">
        <v>39.601999999999997</v>
      </c>
      <c r="AA52" s="95">
        <v>78.3</v>
      </c>
      <c r="AB52" s="95">
        <v>30.041</v>
      </c>
      <c r="AC52" s="95">
        <v>44.158000000000001</v>
      </c>
      <c r="AD52" s="95">
        <v>27.827000000000002</v>
      </c>
      <c r="AE52" s="95">
        <v>38.081000000000003</v>
      </c>
      <c r="AF52" s="95">
        <v>24.693999999999999</v>
      </c>
      <c r="AG52" s="95">
        <v>31.675000000000001</v>
      </c>
      <c r="AH52" s="95">
        <v>32.774999999999999</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83">
        <v>46143</v>
      </c>
      <c r="B53" s="99">
        <v>134.93</v>
      </c>
      <c r="C53" s="99">
        <v>134.93</v>
      </c>
      <c r="D53" s="100">
        <v>134.93</v>
      </c>
      <c r="E53" s="95">
        <v>108.428</v>
      </c>
      <c r="F53" s="95">
        <v>146.72900000000001</v>
      </c>
      <c r="G53" s="95">
        <v>201.91399999999999</v>
      </c>
      <c r="H53" s="95">
        <v>147.67400000000001</v>
      </c>
      <c r="I53" s="95">
        <v>152.34299999999999</v>
      </c>
      <c r="J53" s="95">
        <v>128.285</v>
      </c>
      <c r="K53" s="95">
        <v>231.18600000000001</v>
      </c>
      <c r="L53" s="95">
        <v>55.429000000000002</v>
      </c>
      <c r="M53" s="95">
        <v>113.866</v>
      </c>
      <c r="N53" s="95">
        <v>151.685</v>
      </c>
      <c r="O53" s="95">
        <v>235.50399999999999</v>
      </c>
      <c r="P53" s="95">
        <v>129.876</v>
      </c>
      <c r="Q53" s="95">
        <v>154.624</v>
      </c>
      <c r="R53" s="95">
        <v>184.852</v>
      </c>
      <c r="S53" s="95">
        <v>212.13800000000001</v>
      </c>
      <c r="T53" s="95">
        <v>88.555000000000007</v>
      </c>
      <c r="U53" s="95">
        <v>126.991</v>
      </c>
      <c r="V53" s="95">
        <v>117.57299999999999</v>
      </c>
      <c r="W53" s="95">
        <v>81.153999999999996</v>
      </c>
      <c r="X53" s="95">
        <v>114.604</v>
      </c>
      <c r="Y53" s="95">
        <v>93.897000000000006</v>
      </c>
      <c r="Z53" s="95">
        <v>107.108</v>
      </c>
      <c r="AA53" s="95">
        <v>150.06700000000001</v>
      </c>
      <c r="AB53" s="95">
        <v>76.492000000000004</v>
      </c>
      <c r="AC53" s="95">
        <v>133.35499999999999</v>
      </c>
      <c r="AD53" s="95">
        <v>122.166</v>
      </c>
      <c r="AE53" s="95">
        <v>93.159000000000006</v>
      </c>
      <c r="AF53" s="95">
        <v>112.568</v>
      </c>
      <c r="AG53" s="95">
        <v>107.193</v>
      </c>
      <c r="AH53" s="95">
        <v>212.06899999999999</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83">
        <v>46174</v>
      </c>
      <c r="B54" s="99">
        <v>144.15</v>
      </c>
      <c r="C54" s="99">
        <v>144.15</v>
      </c>
      <c r="D54" s="100">
        <v>144.15</v>
      </c>
      <c r="E54" s="95">
        <v>265.935</v>
      </c>
      <c r="F54" s="95">
        <v>104.16500000000001</v>
      </c>
      <c r="G54" s="95">
        <v>262.03500000000003</v>
      </c>
      <c r="H54" s="95">
        <v>133.24199999999999</v>
      </c>
      <c r="I54" s="95">
        <v>222.38800000000001</v>
      </c>
      <c r="J54" s="95">
        <v>77.518000000000001</v>
      </c>
      <c r="K54" s="95">
        <v>132.97200000000001</v>
      </c>
      <c r="L54" s="95">
        <v>32.305</v>
      </c>
      <c r="M54" s="95">
        <v>95.272999999999996</v>
      </c>
      <c r="N54" s="95">
        <v>101.45699999999999</v>
      </c>
      <c r="O54" s="95">
        <v>217.24299999999999</v>
      </c>
      <c r="P54" s="95">
        <v>87.808000000000007</v>
      </c>
      <c r="Q54" s="95">
        <v>125.488</v>
      </c>
      <c r="R54" s="95">
        <v>218.46100000000001</v>
      </c>
      <c r="S54" s="95">
        <v>121.988</v>
      </c>
      <c r="T54" s="95">
        <v>149.78700000000001</v>
      </c>
      <c r="U54" s="95">
        <v>226.428</v>
      </c>
      <c r="V54" s="95">
        <v>53.015999999999998</v>
      </c>
      <c r="W54" s="95">
        <v>66.069999999999993</v>
      </c>
      <c r="X54" s="95">
        <v>156.27699999999999</v>
      </c>
      <c r="Y54" s="95">
        <v>189.04900000000001</v>
      </c>
      <c r="Z54" s="95">
        <v>172.91900000000001</v>
      </c>
      <c r="AA54" s="95">
        <v>172.08199999999999</v>
      </c>
      <c r="AB54" s="95">
        <v>32.01</v>
      </c>
      <c r="AC54" s="95">
        <v>263.68599999999998</v>
      </c>
      <c r="AD54" s="95">
        <v>93.591999999999999</v>
      </c>
      <c r="AE54" s="95">
        <v>97.3</v>
      </c>
      <c r="AF54" s="95">
        <v>198.72399999999999</v>
      </c>
      <c r="AG54" s="95">
        <v>242.411</v>
      </c>
      <c r="AH54" s="95">
        <v>256.59399999999999</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83">
        <v>46204</v>
      </c>
      <c r="B55" s="99">
        <v>50.8</v>
      </c>
      <c r="C55" s="99">
        <v>50.8</v>
      </c>
      <c r="D55" s="100">
        <v>50.8</v>
      </c>
      <c r="E55" s="95">
        <v>211.887</v>
      </c>
      <c r="F55" s="95">
        <v>41.043999999999997</v>
      </c>
      <c r="G55" s="95">
        <v>92.563999999999993</v>
      </c>
      <c r="H55" s="95">
        <v>74.599999999999994</v>
      </c>
      <c r="I55" s="95">
        <v>146.12700000000001</v>
      </c>
      <c r="J55" s="95">
        <v>24.585000000000001</v>
      </c>
      <c r="K55" s="95">
        <v>53.84</v>
      </c>
      <c r="L55" s="95">
        <v>13.686999999999999</v>
      </c>
      <c r="M55" s="95">
        <v>28.535</v>
      </c>
      <c r="N55" s="95">
        <v>37.326999999999998</v>
      </c>
      <c r="O55" s="95">
        <v>83.891000000000005</v>
      </c>
      <c r="P55" s="95">
        <v>49.857999999999997</v>
      </c>
      <c r="Q55" s="95">
        <v>48.540999999999997</v>
      </c>
      <c r="R55" s="95">
        <v>81.730999999999995</v>
      </c>
      <c r="S55" s="95">
        <v>48.906999999999996</v>
      </c>
      <c r="T55" s="95">
        <v>43.283000000000001</v>
      </c>
      <c r="U55" s="95">
        <v>88.781999999999996</v>
      </c>
      <c r="V55" s="95">
        <v>20.731999999999999</v>
      </c>
      <c r="W55" s="95">
        <v>26.562000000000001</v>
      </c>
      <c r="X55" s="95">
        <v>48.957000000000001</v>
      </c>
      <c r="Y55" s="95">
        <v>61.055999999999997</v>
      </c>
      <c r="Z55" s="95">
        <v>49.994999999999997</v>
      </c>
      <c r="AA55" s="95">
        <v>53.938000000000002</v>
      </c>
      <c r="AB55" s="95">
        <v>14.624000000000001</v>
      </c>
      <c r="AC55" s="95">
        <v>117.762</v>
      </c>
      <c r="AD55" s="95">
        <v>32.104999999999997</v>
      </c>
      <c r="AE55" s="95">
        <v>49.261000000000003</v>
      </c>
      <c r="AF55" s="95">
        <v>124.279</v>
      </c>
      <c r="AG55" s="95">
        <v>152.43899999999999</v>
      </c>
      <c r="AH55" s="95">
        <v>128.43700000000001</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83">
        <v>46235</v>
      </c>
      <c r="B56" s="99">
        <v>29.12</v>
      </c>
      <c r="C56" s="99">
        <v>29.12</v>
      </c>
      <c r="D56" s="100">
        <v>29.12</v>
      </c>
      <c r="E56" s="95">
        <v>70.340999999999994</v>
      </c>
      <c r="F56" s="95">
        <v>19.152000000000001</v>
      </c>
      <c r="G56" s="95">
        <v>70.033000000000001</v>
      </c>
      <c r="H56" s="95">
        <v>29.594000000000001</v>
      </c>
      <c r="I56" s="95">
        <v>87.962999999999994</v>
      </c>
      <c r="J56" s="95">
        <v>16.131</v>
      </c>
      <c r="K56" s="95">
        <v>35.447000000000003</v>
      </c>
      <c r="L56" s="95">
        <v>9.6489999999999991</v>
      </c>
      <c r="M56" s="95">
        <v>19.38</v>
      </c>
      <c r="N56" s="95">
        <v>18.716000000000001</v>
      </c>
      <c r="O56" s="95">
        <v>39.622999999999998</v>
      </c>
      <c r="P56" s="95">
        <v>34.009</v>
      </c>
      <c r="Q56" s="95">
        <v>39.389000000000003</v>
      </c>
      <c r="R56" s="95">
        <v>31.51</v>
      </c>
      <c r="S56" s="95">
        <v>21.111999999999998</v>
      </c>
      <c r="T56" s="95">
        <v>34.566000000000003</v>
      </c>
      <c r="U56" s="95">
        <v>28.74</v>
      </c>
      <c r="V56" s="95">
        <v>13.903</v>
      </c>
      <c r="W56" s="95">
        <v>26.356999999999999</v>
      </c>
      <c r="X56" s="95">
        <v>30.007999999999999</v>
      </c>
      <c r="Y56" s="95">
        <v>24.998999999999999</v>
      </c>
      <c r="Z56" s="95">
        <v>32.945999999999998</v>
      </c>
      <c r="AA56" s="95">
        <v>30.446000000000002</v>
      </c>
      <c r="AB56" s="95">
        <v>9.2189999999999994</v>
      </c>
      <c r="AC56" s="95">
        <v>34.353000000000002</v>
      </c>
      <c r="AD56" s="95">
        <v>16.989999999999998</v>
      </c>
      <c r="AE56" s="95">
        <v>25.565000000000001</v>
      </c>
      <c r="AF56" s="95">
        <v>82.885999999999996</v>
      </c>
      <c r="AG56" s="95">
        <v>58.850999999999999</v>
      </c>
      <c r="AH56" s="95">
        <v>63.284999999999997</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83">
        <v>46266</v>
      </c>
      <c r="B57" s="99">
        <v>26.38</v>
      </c>
      <c r="C57" s="99">
        <v>26.38</v>
      </c>
      <c r="D57" s="100">
        <v>26.38</v>
      </c>
      <c r="E57" s="95">
        <v>36.774999999999999</v>
      </c>
      <c r="F57" s="95">
        <v>21.937999999999999</v>
      </c>
      <c r="G57" s="95">
        <v>61.296999999999997</v>
      </c>
      <c r="H57" s="95">
        <v>23.655999999999999</v>
      </c>
      <c r="I57" s="95">
        <v>45.351999999999997</v>
      </c>
      <c r="J57" s="95">
        <v>15.545</v>
      </c>
      <c r="K57" s="95">
        <v>18.751999999999999</v>
      </c>
      <c r="L57" s="95">
        <v>22.13</v>
      </c>
      <c r="M57" s="95">
        <v>33.813000000000002</v>
      </c>
      <c r="N57" s="95">
        <v>40.993000000000002</v>
      </c>
      <c r="O57" s="95">
        <v>22.927</v>
      </c>
      <c r="P57" s="95">
        <v>33.063000000000002</v>
      </c>
      <c r="Q57" s="95">
        <v>35.593000000000004</v>
      </c>
      <c r="R57" s="95">
        <v>35.908999999999999</v>
      </c>
      <c r="S57" s="95">
        <v>15.039</v>
      </c>
      <c r="T57" s="95">
        <v>18.640999999999998</v>
      </c>
      <c r="U57" s="95">
        <v>20.329999999999998</v>
      </c>
      <c r="V57" s="95">
        <v>11.055999999999999</v>
      </c>
      <c r="W57" s="95">
        <v>44.058</v>
      </c>
      <c r="X57" s="95">
        <v>36.783000000000001</v>
      </c>
      <c r="Y57" s="95">
        <v>16.504999999999999</v>
      </c>
      <c r="Z57" s="95">
        <v>22.728000000000002</v>
      </c>
      <c r="AA57" s="95">
        <v>18.088000000000001</v>
      </c>
      <c r="AB57" s="95">
        <v>9.5169999999999995</v>
      </c>
      <c r="AC57" s="95">
        <v>17.774999999999999</v>
      </c>
      <c r="AD57" s="95">
        <v>12.661</v>
      </c>
      <c r="AE57" s="95">
        <v>16.739000000000001</v>
      </c>
      <c r="AF57" s="95">
        <v>59.395000000000003</v>
      </c>
      <c r="AG57" s="95">
        <v>24.995999999999999</v>
      </c>
      <c r="AH57" s="95">
        <v>35.901000000000003</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83">
        <v>46296</v>
      </c>
      <c r="B58" s="99">
        <v>17.3</v>
      </c>
      <c r="C58" s="99">
        <v>30.49</v>
      </c>
      <c r="D58" s="100">
        <v>22.64</v>
      </c>
      <c r="E58" s="95">
        <v>28.326000000000001</v>
      </c>
      <c r="F58" s="95">
        <v>39.082000000000001</v>
      </c>
      <c r="G58" s="95">
        <v>51.308</v>
      </c>
      <c r="H58" s="95">
        <v>24.300999999999998</v>
      </c>
      <c r="I58" s="95">
        <v>21.731999999999999</v>
      </c>
      <c r="J58" s="95">
        <v>19.047000000000001</v>
      </c>
      <c r="K58" s="95">
        <v>15.196</v>
      </c>
      <c r="L58" s="95">
        <v>25.283000000000001</v>
      </c>
      <c r="M58" s="95">
        <v>17.988</v>
      </c>
      <c r="N58" s="95">
        <v>42.344000000000001</v>
      </c>
      <c r="O58" s="95">
        <v>40.912999999999997</v>
      </c>
      <c r="P58" s="95">
        <v>82.57</v>
      </c>
      <c r="Q58" s="95">
        <v>33.988999999999997</v>
      </c>
      <c r="R58" s="95">
        <v>22.597000000000001</v>
      </c>
      <c r="S58" s="95">
        <v>17.224</v>
      </c>
      <c r="T58" s="95">
        <v>21.6</v>
      </c>
      <c r="U58" s="95">
        <v>29.45</v>
      </c>
      <c r="V58" s="95">
        <v>10.050000000000001</v>
      </c>
      <c r="W58" s="95">
        <v>32.313000000000002</v>
      </c>
      <c r="X58" s="95">
        <v>43.728999999999999</v>
      </c>
      <c r="Y58" s="95">
        <v>19.645</v>
      </c>
      <c r="Z58" s="95">
        <v>16.544</v>
      </c>
      <c r="AA58" s="95">
        <v>17.102</v>
      </c>
      <c r="AB58" s="95">
        <v>12.541</v>
      </c>
      <c r="AC58" s="95">
        <v>12.593</v>
      </c>
      <c r="AD58" s="95">
        <v>11.185</v>
      </c>
      <c r="AE58" s="95">
        <v>32.828000000000003</v>
      </c>
      <c r="AF58" s="95">
        <v>30.721</v>
      </c>
      <c r="AG58" s="95">
        <v>23.882000000000001</v>
      </c>
      <c r="AH58" s="95">
        <v>32.037999999999997</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83">
        <v>46327</v>
      </c>
      <c r="B59" s="99">
        <v>16.88</v>
      </c>
      <c r="C59" s="99">
        <v>18.28</v>
      </c>
      <c r="D59" s="100">
        <v>17.75</v>
      </c>
      <c r="E59" s="95">
        <v>19.045999999999999</v>
      </c>
      <c r="F59" s="95">
        <v>21.539000000000001</v>
      </c>
      <c r="G59" s="95">
        <v>27.891999999999999</v>
      </c>
      <c r="H59" s="95">
        <v>21.146999999999998</v>
      </c>
      <c r="I59" s="95">
        <v>15.134</v>
      </c>
      <c r="J59" s="95">
        <v>15.037000000000001</v>
      </c>
      <c r="K59" s="95">
        <v>13.326000000000001</v>
      </c>
      <c r="L59" s="95">
        <v>14.917</v>
      </c>
      <c r="M59" s="95">
        <v>12.661</v>
      </c>
      <c r="N59" s="95">
        <v>25.849</v>
      </c>
      <c r="O59" s="95">
        <v>26.167999999999999</v>
      </c>
      <c r="P59" s="95">
        <v>32.639000000000003</v>
      </c>
      <c r="Q59" s="95">
        <v>20.715</v>
      </c>
      <c r="R59" s="95">
        <v>17.829999999999998</v>
      </c>
      <c r="S59" s="95">
        <v>17.411000000000001</v>
      </c>
      <c r="T59" s="95">
        <v>18.981000000000002</v>
      </c>
      <c r="U59" s="95">
        <v>21.457000000000001</v>
      </c>
      <c r="V59" s="95">
        <v>9.5510000000000002</v>
      </c>
      <c r="W59" s="95">
        <v>20.454999999999998</v>
      </c>
      <c r="X59" s="95">
        <v>21.57</v>
      </c>
      <c r="Y59" s="95">
        <v>15.879</v>
      </c>
      <c r="Z59" s="95">
        <v>12.725</v>
      </c>
      <c r="AA59" s="95">
        <v>13.551</v>
      </c>
      <c r="AB59" s="95">
        <v>11.105</v>
      </c>
      <c r="AC59" s="95">
        <v>12.012</v>
      </c>
      <c r="AD59" s="95">
        <v>12.535</v>
      </c>
      <c r="AE59" s="95">
        <v>22.849</v>
      </c>
      <c r="AF59" s="95">
        <v>20.41</v>
      </c>
      <c r="AG59" s="95">
        <v>14.9</v>
      </c>
      <c r="AH59" s="95">
        <v>20.484999999999999</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83">
        <v>46357</v>
      </c>
      <c r="B60" s="99">
        <v>14.91</v>
      </c>
      <c r="C60" s="99">
        <v>14.91</v>
      </c>
      <c r="D60" s="100">
        <v>14.91</v>
      </c>
      <c r="E60" s="95">
        <v>16.146000000000001</v>
      </c>
      <c r="F60" s="95">
        <v>16.221</v>
      </c>
      <c r="G60" s="95">
        <v>18.61</v>
      </c>
      <c r="H60" s="95">
        <v>17.308</v>
      </c>
      <c r="I60" s="95">
        <v>13.622</v>
      </c>
      <c r="J60" s="95">
        <v>12.696999999999999</v>
      </c>
      <c r="K60" s="95">
        <v>11.988</v>
      </c>
      <c r="L60" s="95">
        <v>11.962999999999999</v>
      </c>
      <c r="M60" s="95">
        <v>12.021000000000001</v>
      </c>
      <c r="N60" s="95">
        <v>17.535</v>
      </c>
      <c r="O60" s="95">
        <v>17.88</v>
      </c>
      <c r="P60" s="95">
        <v>19.523</v>
      </c>
      <c r="Q60" s="95">
        <v>16.222000000000001</v>
      </c>
      <c r="R60" s="95">
        <v>15.362</v>
      </c>
      <c r="S60" s="95">
        <v>13.657999999999999</v>
      </c>
      <c r="T60" s="95">
        <v>14.375</v>
      </c>
      <c r="U60" s="95">
        <v>15.382</v>
      </c>
      <c r="V60" s="95">
        <v>10.207000000000001</v>
      </c>
      <c r="W60" s="95">
        <v>14.99</v>
      </c>
      <c r="X60" s="95">
        <v>16.436</v>
      </c>
      <c r="Y60" s="95">
        <v>13.18</v>
      </c>
      <c r="Z60" s="95">
        <v>12.092000000000001</v>
      </c>
      <c r="AA60" s="95">
        <v>12.875999999999999</v>
      </c>
      <c r="AB60" s="95">
        <v>9.6869999999999994</v>
      </c>
      <c r="AC60" s="95">
        <v>12.53</v>
      </c>
      <c r="AD60" s="95">
        <v>12.472</v>
      </c>
      <c r="AE60" s="95">
        <v>15.071</v>
      </c>
      <c r="AF60" s="95">
        <v>15.785</v>
      </c>
      <c r="AG60" s="95">
        <v>13.858000000000001</v>
      </c>
      <c r="AH60" s="95">
        <v>16.411000000000001</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83">
        <v>46388</v>
      </c>
      <c r="B61" s="99">
        <v>13.35</v>
      </c>
      <c r="C61" s="99">
        <v>13.35</v>
      </c>
      <c r="D61" s="100">
        <v>13.35</v>
      </c>
      <c r="E61" s="95">
        <v>14.737</v>
      </c>
      <c r="F61" s="95">
        <v>13.547000000000001</v>
      </c>
      <c r="G61" s="95">
        <v>15.519</v>
      </c>
      <c r="H61" s="95">
        <v>14.467000000000001</v>
      </c>
      <c r="I61" s="95">
        <v>13.38</v>
      </c>
      <c r="J61" s="95">
        <v>11.807</v>
      </c>
      <c r="K61" s="95">
        <v>11.750999999999999</v>
      </c>
      <c r="L61" s="95">
        <v>10.829000000000001</v>
      </c>
      <c r="M61" s="95">
        <v>10.997999999999999</v>
      </c>
      <c r="N61" s="95">
        <v>16.094000000000001</v>
      </c>
      <c r="O61" s="95">
        <v>15.617000000000001</v>
      </c>
      <c r="P61" s="95">
        <v>14.997</v>
      </c>
      <c r="Q61" s="95">
        <v>13.532</v>
      </c>
      <c r="R61" s="95">
        <v>13.711</v>
      </c>
      <c r="S61" s="95">
        <v>12.242000000000001</v>
      </c>
      <c r="T61" s="95">
        <v>12.558999999999999</v>
      </c>
      <c r="U61" s="95">
        <v>13.92</v>
      </c>
      <c r="V61" s="95">
        <v>10.378</v>
      </c>
      <c r="W61" s="95">
        <v>12.693</v>
      </c>
      <c r="X61" s="95">
        <v>14.044</v>
      </c>
      <c r="Y61" s="95">
        <v>11.58</v>
      </c>
      <c r="Z61" s="95">
        <v>11.954000000000001</v>
      </c>
      <c r="AA61" s="95">
        <v>12.266</v>
      </c>
      <c r="AB61" s="95">
        <v>9.3360000000000003</v>
      </c>
      <c r="AC61" s="95">
        <v>12.15</v>
      </c>
      <c r="AD61" s="95">
        <v>12.009</v>
      </c>
      <c r="AE61" s="95">
        <v>11.929</v>
      </c>
      <c r="AF61" s="95">
        <v>13.845000000000001</v>
      </c>
      <c r="AG61" s="95">
        <v>13.632999999999999</v>
      </c>
      <c r="AH61" s="95">
        <v>14.824999999999999</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83">
        <v>46419</v>
      </c>
      <c r="B62" s="99">
        <v>12.13</v>
      </c>
      <c r="C62" s="99">
        <v>12.13</v>
      </c>
      <c r="D62" s="100">
        <v>12.13</v>
      </c>
      <c r="E62" s="95">
        <v>16.138000000000002</v>
      </c>
      <c r="F62" s="95">
        <v>11.398</v>
      </c>
      <c r="G62" s="95">
        <v>12.842000000000001</v>
      </c>
      <c r="H62" s="95">
        <v>13.481999999999999</v>
      </c>
      <c r="I62" s="95">
        <v>12.659000000000001</v>
      </c>
      <c r="J62" s="95">
        <v>10.207000000000001</v>
      </c>
      <c r="K62" s="95">
        <v>10.339</v>
      </c>
      <c r="L62" s="95">
        <v>9.9380000000000006</v>
      </c>
      <c r="M62" s="95">
        <v>9.7319999999999993</v>
      </c>
      <c r="N62" s="95">
        <v>14.154</v>
      </c>
      <c r="O62" s="95">
        <v>12.757999999999999</v>
      </c>
      <c r="P62" s="95">
        <v>14.217000000000001</v>
      </c>
      <c r="Q62" s="95">
        <v>10.875999999999999</v>
      </c>
      <c r="R62" s="95">
        <v>12.670999999999999</v>
      </c>
      <c r="S62" s="95">
        <v>10.316000000000001</v>
      </c>
      <c r="T62" s="95">
        <v>10.65</v>
      </c>
      <c r="U62" s="95">
        <v>10.917</v>
      </c>
      <c r="V62" s="95">
        <v>9.9649999999999999</v>
      </c>
      <c r="W62" s="95">
        <v>12.37</v>
      </c>
      <c r="X62" s="95">
        <v>15.994</v>
      </c>
      <c r="Y62" s="95">
        <v>12.471</v>
      </c>
      <c r="Z62" s="95">
        <v>13.676</v>
      </c>
      <c r="AA62" s="95">
        <v>11.852</v>
      </c>
      <c r="AB62" s="95">
        <v>8.2490000000000006</v>
      </c>
      <c r="AC62" s="95">
        <v>10.843999999999999</v>
      </c>
      <c r="AD62" s="95">
        <v>10.986000000000001</v>
      </c>
      <c r="AE62" s="95">
        <v>9.6780000000000008</v>
      </c>
      <c r="AF62" s="95">
        <v>11.861000000000001</v>
      </c>
      <c r="AG62" s="95">
        <v>11.666</v>
      </c>
      <c r="AH62" s="95">
        <v>12.663</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83">
        <v>46447</v>
      </c>
      <c r="B63" s="99">
        <v>22.6</v>
      </c>
      <c r="C63" s="99">
        <v>22.6</v>
      </c>
      <c r="D63" s="100">
        <v>22.6</v>
      </c>
      <c r="E63" s="95">
        <v>19.655999999999999</v>
      </c>
      <c r="F63" s="95">
        <v>38.837000000000003</v>
      </c>
      <c r="G63" s="95">
        <v>21.972999999999999</v>
      </c>
      <c r="H63" s="95">
        <v>20.552</v>
      </c>
      <c r="I63" s="95">
        <v>17.149999999999999</v>
      </c>
      <c r="J63" s="95">
        <v>18.457000000000001</v>
      </c>
      <c r="K63" s="95">
        <v>13.371</v>
      </c>
      <c r="L63" s="95">
        <v>14.826000000000001</v>
      </c>
      <c r="M63" s="95">
        <v>31.428999999999998</v>
      </c>
      <c r="N63" s="95">
        <v>26.609000000000002</v>
      </c>
      <c r="O63" s="95">
        <v>16.611000000000001</v>
      </c>
      <c r="P63" s="95">
        <v>47.741999999999997</v>
      </c>
      <c r="Q63" s="95">
        <v>13.856999999999999</v>
      </c>
      <c r="R63" s="95">
        <v>22.059000000000001</v>
      </c>
      <c r="S63" s="95">
        <v>11.964</v>
      </c>
      <c r="T63" s="95">
        <v>16.838999999999999</v>
      </c>
      <c r="U63" s="95">
        <v>19.882000000000001</v>
      </c>
      <c r="V63" s="95">
        <v>13.103</v>
      </c>
      <c r="W63" s="95">
        <v>17.446999999999999</v>
      </c>
      <c r="X63" s="95">
        <v>30.073</v>
      </c>
      <c r="Y63" s="95">
        <v>19.687000000000001</v>
      </c>
      <c r="Z63" s="95">
        <v>38.89</v>
      </c>
      <c r="AA63" s="95">
        <v>13.823</v>
      </c>
      <c r="AB63" s="95">
        <v>11.936999999999999</v>
      </c>
      <c r="AC63" s="95">
        <v>16.498000000000001</v>
      </c>
      <c r="AD63" s="95">
        <v>13.137</v>
      </c>
      <c r="AE63" s="95">
        <v>12.693</v>
      </c>
      <c r="AF63" s="95">
        <v>16.672999999999998</v>
      </c>
      <c r="AG63" s="95">
        <v>14.951000000000001</v>
      </c>
      <c r="AH63" s="95">
        <v>23.824999999999999</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83">
        <v>46478</v>
      </c>
      <c r="B64" s="99">
        <v>50.72</v>
      </c>
      <c r="C64" s="99">
        <v>50.72</v>
      </c>
      <c r="D64" s="100">
        <v>50.72</v>
      </c>
      <c r="E64" s="95">
        <v>41.088000000000001</v>
      </c>
      <c r="F64" s="95">
        <v>68.382999999999996</v>
      </c>
      <c r="G64" s="95">
        <v>44.311999999999998</v>
      </c>
      <c r="H64" s="95">
        <v>43.314999999999998</v>
      </c>
      <c r="I64" s="95">
        <v>51.924999999999997</v>
      </c>
      <c r="J64" s="95">
        <v>59.661000000000001</v>
      </c>
      <c r="K64" s="95">
        <v>38.411999999999999</v>
      </c>
      <c r="L64" s="95">
        <v>35.622</v>
      </c>
      <c r="M64" s="95">
        <v>88.617999999999995</v>
      </c>
      <c r="N64" s="95">
        <v>77.233000000000004</v>
      </c>
      <c r="O64" s="95">
        <v>52.951000000000001</v>
      </c>
      <c r="P64" s="95">
        <v>70.328999999999994</v>
      </c>
      <c r="Q64" s="95">
        <v>35.451000000000001</v>
      </c>
      <c r="R64" s="95">
        <v>42.393999999999998</v>
      </c>
      <c r="S64" s="95">
        <v>29.911000000000001</v>
      </c>
      <c r="T64" s="95">
        <v>37.756999999999998</v>
      </c>
      <c r="U64" s="95">
        <v>77.239999999999995</v>
      </c>
      <c r="V64" s="95">
        <v>19.687999999999999</v>
      </c>
      <c r="W64" s="95">
        <v>47.466000000000001</v>
      </c>
      <c r="X64" s="95">
        <v>44.331000000000003</v>
      </c>
      <c r="Y64" s="95">
        <v>39.601999999999997</v>
      </c>
      <c r="Z64" s="95">
        <v>78.3</v>
      </c>
      <c r="AA64" s="95">
        <v>30.041</v>
      </c>
      <c r="AB64" s="95">
        <v>44.158000000000001</v>
      </c>
      <c r="AC64" s="95">
        <v>27.827000000000002</v>
      </c>
      <c r="AD64" s="95">
        <v>38.081000000000003</v>
      </c>
      <c r="AE64" s="95">
        <v>24.693999999999999</v>
      </c>
      <c r="AF64" s="95">
        <v>31.675000000000001</v>
      </c>
      <c r="AG64" s="95">
        <v>32.774999999999999</v>
      </c>
      <c r="AH64" s="95">
        <v>32.774999999999999</v>
      </c>
      <c r="AI64" s="130"/>
      <c r="AJ64" s="130"/>
      <c r="AK64" s="130"/>
      <c r="AL64" s="130"/>
      <c r="AM64" s="130"/>
      <c r="AN64" s="130"/>
      <c r="AO64" s="130"/>
      <c r="AP64" s="130"/>
      <c r="AQ64" s="130"/>
      <c r="AR64" s="130"/>
      <c r="AS64" s="130"/>
      <c r="AT64" s="130"/>
      <c r="AU64" s="130"/>
      <c r="AV64" s="130"/>
      <c r="AW64" s="130"/>
      <c r="AX64" s="130"/>
      <c r="AY64" s="130"/>
      <c r="ALQ64" s="95" t="e">
        <v>#N/A</v>
      </c>
    </row>
    <row r="65" spans="1:1005" ht="15" x14ac:dyDescent="0.25">
      <c r="A65" s="183">
        <v>46508</v>
      </c>
      <c r="B65" s="99">
        <v>134.93</v>
      </c>
      <c r="C65" s="99">
        <v>134.93</v>
      </c>
      <c r="D65" s="100">
        <v>134.93</v>
      </c>
      <c r="E65" s="95">
        <v>146.72900000000001</v>
      </c>
      <c r="F65" s="95">
        <v>201.91399999999999</v>
      </c>
      <c r="G65" s="95">
        <v>147.67400000000001</v>
      </c>
      <c r="H65" s="95">
        <v>152.34299999999999</v>
      </c>
      <c r="I65" s="95">
        <v>128.285</v>
      </c>
      <c r="J65" s="95">
        <v>231.18600000000001</v>
      </c>
      <c r="K65" s="95">
        <v>55.429000000000002</v>
      </c>
      <c r="L65" s="95">
        <v>113.866</v>
      </c>
      <c r="M65" s="95">
        <v>151.685</v>
      </c>
      <c r="N65" s="95">
        <v>235.50399999999999</v>
      </c>
      <c r="O65" s="95">
        <v>129.876</v>
      </c>
      <c r="P65" s="95">
        <v>154.624</v>
      </c>
      <c r="Q65" s="95">
        <v>184.852</v>
      </c>
      <c r="R65" s="95">
        <v>212.13800000000001</v>
      </c>
      <c r="S65" s="95">
        <v>88.555000000000007</v>
      </c>
      <c r="T65" s="95">
        <v>126.991</v>
      </c>
      <c r="U65" s="95">
        <v>117.57299999999999</v>
      </c>
      <c r="V65" s="95">
        <v>81.153999999999996</v>
      </c>
      <c r="W65" s="95">
        <v>114.604</v>
      </c>
      <c r="X65" s="95">
        <v>93.897000000000006</v>
      </c>
      <c r="Y65" s="95">
        <v>107.108</v>
      </c>
      <c r="Z65" s="95">
        <v>150.06700000000001</v>
      </c>
      <c r="AA65" s="95">
        <v>76.492000000000004</v>
      </c>
      <c r="AB65" s="95">
        <v>133.35499999999999</v>
      </c>
      <c r="AC65" s="95">
        <v>122.166</v>
      </c>
      <c r="AD65" s="95">
        <v>93.159000000000006</v>
      </c>
      <c r="AE65" s="95">
        <v>112.568</v>
      </c>
      <c r="AF65" s="95">
        <v>107.193</v>
      </c>
      <c r="AG65" s="95">
        <v>212.06899999999999</v>
      </c>
      <c r="AH65" s="95">
        <v>212.06899999999999</v>
      </c>
      <c r="AI65" s="130"/>
      <c r="AJ65" s="130"/>
      <c r="AK65" s="130"/>
      <c r="AL65" s="130"/>
      <c r="AM65" s="130"/>
      <c r="AN65" s="130"/>
      <c r="AO65" s="130"/>
      <c r="AP65" s="130"/>
      <c r="AQ65" s="130"/>
      <c r="AR65" s="130"/>
      <c r="AS65" s="130"/>
      <c r="AT65" s="130"/>
      <c r="AU65" s="130"/>
      <c r="AV65" s="130"/>
      <c r="AW65" s="130"/>
      <c r="AX65" s="130"/>
      <c r="AY65" s="130"/>
      <c r="ALQ65" s="95" t="e">
        <v>#N/A</v>
      </c>
    </row>
    <row r="66" spans="1:1005" ht="15" x14ac:dyDescent="0.25">
      <c r="A66" s="183">
        <v>46539</v>
      </c>
      <c r="B66" s="99">
        <v>144.15</v>
      </c>
      <c r="C66" s="99">
        <v>144.15</v>
      </c>
      <c r="D66" s="100">
        <v>144.15</v>
      </c>
      <c r="E66" s="95">
        <v>104.16500000000001</v>
      </c>
      <c r="F66" s="95">
        <v>262.03500000000003</v>
      </c>
      <c r="G66" s="95">
        <v>133.24199999999999</v>
      </c>
      <c r="H66" s="95">
        <v>222.38800000000001</v>
      </c>
      <c r="I66" s="95">
        <v>77.518000000000001</v>
      </c>
      <c r="J66" s="95">
        <v>132.97200000000001</v>
      </c>
      <c r="K66" s="95">
        <v>32.305</v>
      </c>
      <c r="L66" s="95">
        <v>95.272999999999996</v>
      </c>
      <c r="M66" s="95">
        <v>101.45699999999999</v>
      </c>
      <c r="N66" s="95">
        <v>217.24299999999999</v>
      </c>
      <c r="O66" s="95">
        <v>87.808000000000007</v>
      </c>
      <c r="P66" s="95">
        <v>125.488</v>
      </c>
      <c r="Q66" s="95">
        <v>218.46100000000001</v>
      </c>
      <c r="R66" s="95">
        <v>121.988</v>
      </c>
      <c r="S66" s="95">
        <v>149.78700000000001</v>
      </c>
      <c r="T66" s="95">
        <v>226.428</v>
      </c>
      <c r="U66" s="95">
        <v>53.015999999999998</v>
      </c>
      <c r="V66" s="95">
        <v>66.069999999999993</v>
      </c>
      <c r="W66" s="95">
        <v>156.27699999999999</v>
      </c>
      <c r="X66" s="95">
        <v>189.04900000000001</v>
      </c>
      <c r="Y66" s="95">
        <v>172.91900000000001</v>
      </c>
      <c r="Z66" s="95">
        <v>172.08199999999999</v>
      </c>
      <c r="AA66" s="95">
        <v>32.01</v>
      </c>
      <c r="AB66" s="95">
        <v>263.68599999999998</v>
      </c>
      <c r="AC66" s="95">
        <v>93.591999999999999</v>
      </c>
      <c r="AD66" s="95">
        <v>97.3</v>
      </c>
      <c r="AE66" s="95">
        <v>198.72399999999999</v>
      </c>
      <c r="AF66" s="95">
        <v>242.411</v>
      </c>
      <c r="AG66" s="95">
        <v>256.59399999999999</v>
      </c>
      <c r="AH66" s="95">
        <v>256.59399999999999</v>
      </c>
      <c r="AI66" s="130"/>
      <c r="AJ66" s="130"/>
      <c r="AK66" s="130"/>
      <c r="AL66" s="130"/>
      <c r="AM66" s="130"/>
      <c r="AN66" s="130"/>
      <c r="AO66" s="130"/>
      <c r="AP66" s="130"/>
      <c r="AQ66" s="130"/>
      <c r="AR66" s="130"/>
      <c r="AS66" s="130"/>
      <c r="AT66" s="130"/>
      <c r="AU66" s="130"/>
      <c r="AV66" s="130"/>
      <c r="AW66" s="130"/>
      <c r="AX66" s="130"/>
      <c r="AY66" s="130"/>
      <c r="ALQ66" s="95" t="e">
        <v>#N/A</v>
      </c>
    </row>
    <row r="67" spans="1:1005" ht="15" x14ac:dyDescent="0.25">
      <c r="A67" s="183">
        <v>46569</v>
      </c>
      <c r="B67" s="99">
        <v>50.8</v>
      </c>
      <c r="C67" s="99">
        <v>50.8</v>
      </c>
      <c r="D67" s="100">
        <v>50.8</v>
      </c>
      <c r="E67" s="95">
        <v>41.043999999999997</v>
      </c>
      <c r="F67" s="95">
        <v>92.563999999999993</v>
      </c>
      <c r="G67" s="95">
        <v>74.599999999999994</v>
      </c>
      <c r="H67" s="95">
        <v>146.12700000000001</v>
      </c>
      <c r="I67" s="95">
        <v>24.585000000000001</v>
      </c>
      <c r="J67" s="95">
        <v>53.84</v>
      </c>
      <c r="K67" s="95">
        <v>13.686999999999999</v>
      </c>
      <c r="L67" s="95">
        <v>28.535</v>
      </c>
      <c r="M67" s="95">
        <v>37.326999999999998</v>
      </c>
      <c r="N67" s="95">
        <v>83.891000000000005</v>
      </c>
      <c r="O67" s="95">
        <v>49.857999999999997</v>
      </c>
      <c r="P67" s="95">
        <v>48.540999999999997</v>
      </c>
      <c r="Q67" s="95">
        <v>81.730999999999995</v>
      </c>
      <c r="R67" s="95">
        <v>48.906999999999996</v>
      </c>
      <c r="S67" s="95">
        <v>43.283000000000001</v>
      </c>
      <c r="T67" s="95">
        <v>88.781999999999996</v>
      </c>
      <c r="U67" s="95">
        <v>20.731999999999999</v>
      </c>
      <c r="V67" s="95">
        <v>26.562000000000001</v>
      </c>
      <c r="W67" s="95">
        <v>48.957000000000001</v>
      </c>
      <c r="X67" s="95">
        <v>61.055999999999997</v>
      </c>
      <c r="Y67" s="95">
        <v>49.994999999999997</v>
      </c>
      <c r="Z67" s="95">
        <v>53.938000000000002</v>
      </c>
      <c r="AA67" s="95">
        <v>14.624000000000001</v>
      </c>
      <c r="AB67" s="95">
        <v>117.762</v>
      </c>
      <c r="AC67" s="95">
        <v>32.104999999999997</v>
      </c>
      <c r="AD67" s="95">
        <v>49.261000000000003</v>
      </c>
      <c r="AE67" s="95">
        <v>124.279</v>
      </c>
      <c r="AF67" s="95">
        <v>152.43899999999999</v>
      </c>
      <c r="AG67" s="95">
        <v>128.43700000000001</v>
      </c>
      <c r="AH67" s="95">
        <v>128.43700000000001</v>
      </c>
      <c r="AI67" s="130"/>
      <c r="AJ67" s="130"/>
      <c r="AK67" s="130"/>
      <c r="AL67" s="130"/>
      <c r="AM67" s="130"/>
      <c r="AN67" s="130"/>
      <c r="AO67" s="130"/>
      <c r="AP67" s="130"/>
      <c r="AQ67" s="130"/>
      <c r="AR67" s="130"/>
      <c r="AS67" s="130"/>
      <c r="AT67" s="130"/>
      <c r="AU67" s="130"/>
      <c r="AV67" s="130"/>
      <c r="AW67" s="130"/>
      <c r="AX67" s="130"/>
      <c r="AY67" s="130"/>
      <c r="ALQ67" s="95" t="e">
        <v>#N/A</v>
      </c>
    </row>
    <row r="68" spans="1:1005" ht="15" x14ac:dyDescent="0.25">
      <c r="A68" s="183">
        <v>46600</v>
      </c>
      <c r="B68" s="99">
        <v>29.12</v>
      </c>
      <c r="C68" s="99">
        <v>29.12</v>
      </c>
      <c r="D68" s="100">
        <v>29.12</v>
      </c>
      <c r="E68" s="95">
        <v>19.152000000000001</v>
      </c>
      <c r="F68" s="95">
        <v>70.033000000000001</v>
      </c>
      <c r="G68" s="95">
        <v>29.594000000000001</v>
      </c>
      <c r="H68" s="95">
        <v>87.962999999999994</v>
      </c>
      <c r="I68" s="95">
        <v>16.131</v>
      </c>
      <c r="J68" s="95">
        <v>35.447000000000003</v>
      </c>
      <c r="K68" s="95">
        <v>9.6489999999999991</v>
      </c>
      <c r="L68" s="95">
        <v>19.38</v>
      </c>
      <c r="M68" s="95">
        <v>18.716000000000001</v>
      </c>
      <c r="N68" s="95">
        <v>39.622999999999998</v>
      </c>
      <c r="O68" s="95">
        <v>34.009</v>
      </c>
      <c r="P68" s="95">
        <v>39.389000000000003</v>
      </c>
      <c r="Q68" s="95">
        <v>31.51</v>
      </c>
      <c r="R68" s="95">
        <v>21.111999999999998</v>
      </c>
      <c r="S68" s="95">
        <v>34.566000000000003</v>
      </c>
      <c r="T68" s="95">
        <v>28.74</v>
      </c>
      <c r="U68" s="95">
        <v>13.903</v>
      </c>
      <c r="V68" s="95">
        <v>26.356999999999999</v>
      </c>
      <c r="W68" s="95">
        <v>30.007999999999999</v>
      </c>
      <c r="X68" s="95">
        <v>24.998999999999999</v>
      </c>
      <c r="Y68" s="95">
        <v>32.945999999999998</v>
      </c>
      <c r="Z68" s="95">
        <v>30.446000000000002</v>
      </c>
      <c r="AA68" s="95">
        <v>9.2189999999999994</v>
      </c>
      <c r="AB68" s="95">
        <v>34.353000000000002</v>
      </c>
      <c r="AC68" s="95">
        <v>16.989999999999998</v>
      </c>
      <c r="AD68" s="95">
        <v>25.565000000000001</v>
      </c>
      <c r="AE68" s="95">
        <v>82.885999999999996</v>
      </c>
      <c r="AF68" s="95">
        <v>58.850999999999999</v>
      </c>
      <c r="AG68" s="95">
        <v>63.284999999999997</v>
      </c>
      <c r="AH68" s="95">
        <v>63.284999999999997</v>
      </c>
      <c r="AI68" s="130"/>
      <c r="AJ68" s="130"/>
      <c r="AK68" s="130"/>
      <c r="AL68" s="130"/>
      <c r="AM68" s="130"/>
      <c r="AN68" s="130"/>
      <c r="AO68" s="130"/>
      <c r="AP68" s="130"/>
      <c r="AQ68" s="130"/>
      <c r="AR68" s="130"/>
      <c r="AS68" s="130"/>
      <c r="AT68" s="130"/>
      <c r="AU68" s="130"/>
      <c r="AV68" s="130"/>
      <c r="AW68" s="130"/>
      <c r="AX68" s="130"/>
      <c r="AY68" s="130"/>
      <c r="ALQ68" s="95" t="e">
        <v>#N/A</v>
      </c>
    </row>
    <row r="69" spans="1:1005" ht="15" x14ac:dyDescent="0.25">
      <c r="A69" s="183">
        <v>46631</v>
      </c>
      <c r="B69" s="99">
        <v>26.38</v>
      </c>
      <c r="C69" s="99">
        <v>26.38</v>
      </c>
      <c r="D69" s="100">
        <v>26.38</v>
      </c>
      <c r="E69" s="95">
        <v>21.937999999999999</v>
      </c>
      <c r="F69" s="95">
        <v>61.296999999999997</v>
      </c>
      <c r="G69" s="95">
        <v>23.655999999999999</v>
      </c>
      <c r="H69" s="95">
        <v>45.351999999999997</v>
      </c>
      <c r="I69" s="95">
        <v>15.545</v>
      </c>
      <c r="J69" s="95">
        <v>18.751999999999999</v>
      </c>
      <c r="K69" s="95">
        <v>22.13</v>
      </c>
      <c r="L69" s="95">
        <v>33.813000000000002</v>
      </c>
      <c r="M69" s="95">
        <v>40.993000000000002</v>
      </c>
      <c r="N69" s="95">
        <v>22.927</v>
      </c>
      <c r="O69" s="95">
        <v>33.063000000000002</v>
      </c>
      <c r="P69" s="95">
        <v>35.593000000000004</v>
      </c>
      <c r="Q69" s="95">
        <v>35.908999999999999</v>
      </c>
      <c r="R69" s="95">
        <v>15.039</v>
      </c>
      <c r="S69" s="95">
        <v>18.640999999999998</v>
      </c>
      <c r="T69" s="95">
        <v>20.329999999999998</v>
      </c>
      <c r="U69" s="95">
        <v>11.055999999999999</v>
      </c>
      <c r="V69" s="95">
        <v>44.058</v>
      </c>
      <c r="W69" s="95">
        <v>36.783000000000001</v>
      </c>
      <c r="X69" s="95">
        <v>16.504999999999999</v>
      </c>
      <c r="Y69" s="95">
        <v>22.728000000000002</v>
      </c>
      <c r="Z69" s="95">
        <v>18.088000000000001</v>
      </c>
      <c r="AA69" s="95">
        <v>9.5169999999999995</v>
      </c>
      <c r="AB69" s="95">
        <v>17.774999999999999</v>
      </c>
      <c r="AC69" s="95">
        <v>12.661</v>
      </c>
      <c r="AD69" s="95">
        <v>16.739000000000001</v>
      </c>
      <c r="AE69" s="95">
        <v>59.395000000000003</v>
      </c>
      <c r="AF69" s="95">
        <v>24.995999999999999</v>
      </c>
      <c r="AG69" s="95">
        <v>35.901000000000003</v>
      </c>
      <c r="AH69" s="95">
        <v>35.901000000000003</v>
      </c>
      <c r="AI69" s="130"/>
      <c r="AJ69" s="130"/>
      <c r="AK69" s="130"/>
      <c r="AL69" s="130"/>
      <c r="AM69" s="130"/>
      <c r="AN69" s="130"/>
      <c r="AO69" s="130"/>
      <c r="AP69" s="130"/>
      <c r="AQ69" s="130"/>
      <c r="AR69" s="130"/>
      <c r="AS69" s="130"/>
      <c r="AT69" s="130"/>
      <c r="AU69" s="130"/>
      <c r="AV69" s="130"/>
      <c r="AW69" s="130"/>
      <c r="AX69" s="130"/>
      <c r="AY69" s="130"/>
      <c r="ALQ69" s="95" t="e">
        <v>#N/A</v>
      </c>
    </row>
    <row r="70" spans="1:1005" ht="15" x14ac:dyDescent="0.25">
      <c r="A70" s="183"/>
      <c r="B70" s="99"/>
      <c r="C70" s="99"/>
      <c r="D70" s="100"/>
      <c r="AI70" s="130"/>
      <c r="AJ70" s="130"/>
      <c r="AK70" s="130"/>
      <c r="AL70" s="130"/>
      <c r="AM70" s="130"/>
      <c r="AN70" s="130"/>
      <c r="AO70" s="130"/>
      <c r="AP70" s="130"/>
      <c r="AQ70" s="130"/>
      <c r="AR70" s="130"/>
      <c r="AS70" s="130"/>
      <c r="AT70" s="130"/>
      <c r="AU70" s="130"/>
      <c r="AV70" s="130"/>
      <c r="AW70" s="130"/>
      <c r="AX70" s="130"/>
      <c r="AY70" s="130"/>
      <c r="ALQ70" s="95" t="e">
        <v>#N/A</v>
      </c>
    </row>
    <row r="71" spans="1:1005" ht="15" x14ac:dyDescent="0.25">
      <c r="A71" s="183"/>
      <c r="B71" s="99"/>
      <c r="C71" s="99"/>
      <c r="D71" s="100"/>
      <c r="AI71" s="130"/>
      <c r="AJ71" s="130"/>
      <c r="AK71" s="130"/>
      <c r="AL71" s="130"/>
      <c r="AM71" s="130"/>
      <c r="AN71" s="130"/>
      <c r="AO71" s="130"/>
      <c r="AP71" s="130"/>
      <c r="AQ71" s="130"/>
      <c r="AR71" s="130"/>
      <c r="AS71" s="130"/>
      <c r="AT71" s="130"/>
      <c r="AU71" s="130"/>
      <c r="AV71" s="130"/>
      <c r="AW71" s="130"/>
      <c r="AX71" s="130"/>
      <c r="AY71" s="130"/>
      <c r="ALQ71" s="95" t="e">
        <v>#N/A</v>
      </c>
    </row>
    <row r="72" spans="1:1005" ht="15" x14ac:dyDescent="0.25">
      <c r="A72" s="183"/>
      <c r="B72" s="99"/>
      <c r="C72" s="99"/>
      <c r="D72" s="100"/>
      <c r="AI72" s="130"/>
      <c r="AJ72" s="130"/>
      <c r="AK72" s="130"/>
      <c r="AL72" s="130"/>
      <c r="AM72" s="130"/>
      <c r="AN72" s="130"/>
      <c r="AO72" s="130"/>
      <c r="AP72" s="130"/>
      <c r="AQ72" s="130"/>
      <c r="AR72" s="130"/>
      <c r="AS72" s="130"/>
      <c r="AT72" s="130"/>
      <c r="AU72" s="130"/>
      <c r="AV72" s="130"/>
      <c r="AW72" s="130"/>
      <c r="AX72" s="130"/>
      <c r="AY72" s="130"/>
      <c r="ALQ72" s="95" t="e">
        <v>#N/A</v>
      </c>
    </row>
    <row r="73" spans="1:1005" ht="15" x14ac:dyDescent="0.25">
      <c r="A73" s="183"/>
      <c r="B73" s="99"/>
      <c r="C73" s="99"/>
      <c r="D73" s="100"/>
      <c r="AI73" s="126"/>
      <c r="AJ73" s="126"/>
      <c r="AK73" s="126"/>
      <c r="AL73" s="126"/>
      <c r="AM73" s="126"/>
      <c r="AN73" s="126"/>
      <c r="AO73" s="126"/>
      <c r="AP73" s="126"/>
      <c r="AQ73" s="126"/>
      <c r="AR73" s="126"/>
      <c r="AS73" s="126"/>
      <c r="AT73" s="126"/>
      <c r="AU73" s="126"/>
      <c r="AV73" s="126"/>
      <c r="AW73" s="126"/>
      <c r="AX73" s="126"/>
      <c r="AY73" s="126"/>
    </row>
    <row r="74" spans="1:1005" ht="15" x14ac:dyDescent="0.25">
      <c r="A74" s="183"/>
      <c r="B74" s="99"/>
      <c r="C74" s="99"/>
      <c r="D74" s="100"/>
      <c r="AI74" s="126"/>
      <c r="AJ74" s="126"/>
      <c r="AK74" s="126"/>
      <c r="AL74" s="126"/>
      <c r="AM74" s="126"/>
      <c r="AN74" s="126"/>
      <c r="AO74" s="126"/>
      <c r="AP74" s="126"/>
      <c r="AQ74" s="126"/>
      <c r="AR74" s="126"/>
      <c r="AS74" s="126"/>
      <c r="AT74" s="126"/>
      <c r="AU74" s="126"/>
      <c r="AV74" s="126"/>
      <c r="AW74" s="126"/>
      <c r="AX74" s="126"/>
      <c r="AY74" s="126"/>
    </row>
    <row r="75" spans="1:1005" ht="15" x14ac:dyDescent="0.25">
      <c r="A75" s="183"/>
      <c r="B75" s="99"/>
      <c r="C75" s="99"/>
      <c r="D75" s="100"/>
      <c r="AI75" s="126"/>
      <c r="AJ75" s="126"/>
      <c r="AK75" s="126"/>
      <c r="AL75" s="126"/>
      <c r="AM75" s="126"/>
      <c r="AN75" s="126"/>
      <c r="AO75" s="126"/>
      <c r="AP75" s="126"/>
      <c r="AQ75" s="126"/>
      <c r="AR75" s="126"/>
      <c r="AS75" s="126"/>
      <c r="AT75" s="126"/>
      <c r="AU75" s="126"/>
      <c r="AV75" s="126"/>
      <c r="AW75" s="126"/>
      <c r="AX75" s="126"/>
      <c r="AY75" s="126"/>
    </row>
    <row r="76" spans="1:1005" ht="15" x14ac:dyDescent="0.25">
      <c r="A76" s="183"/>
      <c r="B76" s="99"/>
      <c r="C76" s="99"/>
      <c r="D76" s="100"/>
      <c r="AI76" s="126"/>
      <c r="AJ76" s="126"/>
      <c r="AK76" s="126"/>
      <c r="AL76" s="126"/>
      <c r="AM76" s="126"/>
      <c r="AN76" s="126"/>
      <c r="AO76" s="126"/>
      <c r="AP76" s="126"/>
      <c r="AQ76" s="126"/>
      <c r="AR76" s="126"/>
      <c r="AS76" s="126"/>
      <c r="AT76" s="126"/>
      <c r="AU76" s="126"/>
      <c r="AV76" s="126"/>
      <c r="AW76" s="126"/>
      <c r="AX76" s="126"/>
      <c r="AY76" s="126"/>
    </row>
    <row r="77" spans="1:1005" ht="15" x14ac:dyDescent="0.25">
      <c r="A77" s="183"/>
      <c r="B77" s="99"/>
      <c r="C77" s="99"/>
      <c r="D77" s="100"/>
      <c r="AI77" s="126"/>
      <c r="AJ77" s="126"/>
      <c r="AK77" s="126"/>
      <c r="AL77" s="126"/>
      <c r="AM77" s="126"/>
      <c r="AN77" s="126"/>
      <c r="AO77" s="126"/>
      <c r="AP77" s="126"/>
      <c r="AQ77" s="126"/>
      <c r="AR77" s="126"/>
      <c r="AS77" s="126"/>
      <c r="AT77" s="126"/>
      <c r="AU77" s="126"/>
      <c r="AV77" s="126"/>
      <c r="AW77" s="126"/>
      <c r="AX77" s="126"/>
      <c r="AY77" s="126"/>
    </row>
    <row r="78" spans="1:1005" ht="15" x14ac:dyDescent="0.25">
      <c r="A78" s="183"/>
      <c r="B78" s="99"/>
      <c r="C78" s="99"/>
      <c r="D78" s="100"/>
      <c r="AI78" s="126"/>
      <c r="AJ78" s="126"/>
      <c r="AK78" s="126"/>
      <c r="AL78" s="126"/>
      <c r="AM78" s="126"/>
      <c r="AN78" s="126"/>
      <c r="AO78" s="126"/>
      <c r="AP78" s="126"/>
      <c r="AQ78" s="126"/>
      <c r="AR78" s="126"/>
      <c r="AS78" s="126"/>
      <c r="AT78" s="126"/>
      <c r="AU78" s="126"/>
      <c r="AV78" s="126"/>
      <c r="AW78" s="126"/>
      <c r="AX78" s="126"/>
      <c r="AY78" s="126"/>
    </row>
    <row r="79" spans="1:1005" ht="15" x14ac:dyDescent="0.25">
      <c r="A79" s="183"/>
      <c r="B79" s="99"/>
      <c r="C79" s="99"/>
      <c r="D79" s="100"/>
      <c r="AI79" s="126"/>
      <c r="AJ79" s="126"/>
      <c r="AK79" s="126"/>
      <c r="AL79" s="126"/>
      <c r="AM79" s="126"/>
      <c r="AN79" s="126"/>
      <c r="AO79" s="126"/>
      <c r="AP79" s="126"/>
      <c r="AQ79" s="126"/>
      <c r="AR79" s="126"/>
      <c r="AS79" s="126"/>
      <c r="AT79" s="126"/>
      <c r="AU79" s="126"/>
      <c r="AV79" s="126"/>
      <c r="AW79" s="126"/>
      <c r="AX79" s="126"/>
      <c r="AY79" s="126"/>
    </row>
    <row r="80" spans="1:1005" ht="15" x14ac:dyDescent="0.25">
      <c r="A80" s="183"/>
      <c r="B80" s="99"/>
      <c r="C80" s="99"/>
      <c r="D80" s="100"/>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83"/>
      <c r="B81" s="99"/>
      <c r="C81" s="99"/>
      <c r="D81" s="100"/>
    </row>
    <row r="82" spans="1:4" ht="12.75" customHeight="1" x14ac:dyDescent="0.25">
      <c r="A82" s="183"/>
      <c r="B82" s="99"/>
      <c r="C82" s="99"/>
      <c r="D82" s="100"/>
    </row>
    <row r="83" spans="1:4" ht="12.75" customHeight="1" x14ac:dyDescent="0.25">
      <c r="A83" s="183"/>
      <c r="B83" s="99"/>
      <c r="C83" s="99"/>
      <c r="D83" s="100"/>
    </row>
    <row r="84" spans="1:4" ht="12.75" customHeight="1" x14ac:dyDescent="0.25">
      <c r="A84" s="183"/>
      <c r="B84" s="99"/>
      <c r="C84" s="99"/>
      <c r="D84" s="100"/>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4"/>
  <sheetViews>
    <sheetView topLeftCell="A37" workbookViewId="0">
      <selection activeCell="D4" sqref="D4"/>
    </sheetView>
  </sheetViews>
  <sheetFormatPr defaultColWidth="18.7109375" defaultRowHeight="12.75" customHeight="1" x14ac:dyDescent="0.25"/>
  <cols>
    <col min="1" max="1" width="9.140625" style="172" customWidth="1"/>
    <col min="2" max="54" width="9.140625" style="117" customWidth="1"/>
    <col min="55" max="16384" width="18.7109375" style="117"/>
  </cols>
  <sheetData>
    <row r="1" spans="1:51" s="172" customFormat="1" ht="15" x14ac:dyDescent="0.25">
      <c r="A1" s="119"/>
      <c r="B1" s="336" t="s">
        <v>182</v>
      </c>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162"/>
      <c r="AJ1" s="162"/>
      <c r="AK1" s="162"/>
      <c r="AL1" s="162"/>
      <c r="AM1" s="162"/>
    </row>
    <row r="2" spans="1:51" s="172" customFormat="1" ht="15" x14ac:dyDescent="0.25">
      <c r="A2" s="119"/>
      <c r="B2" s="156" t="s">
        <v>45</v>
      </c>
      <c r="C2" s="156" t="s">
        <v>46</v>
      </c>
      <c r="D2" s="156" t="s">
        <v>47</v>
      </c>
      <c r="E2" s="156">
        <v>1991</v>
      </c>
      <c r="F2" s="156">
        <v>1992</v>
      </c>
      <c r="G2" s="156">
        <v>1993</v>
      </c>
      <c r="H2" s="156">
        <v>1994</v>
      </c>
      <c r="I2" s="156">
        <v>1995</v>
      </c>
      <c r="J2" s="156">
        <v>1996</v>
      </c>
      <c r="K2" s="156">
        <v>1997</v>
      </c>
      <c r="L2" s="156">
        <v>1998</v>
      </c>
      <c r="M2" s="156">
        <v>1999</v>
      </c>
      <c r="N2" s="156">
        <v>2000</v>
      </c>
      <c r="O2" s="156">
        <v>2001</v>
      </c>
      <c r="P2" s="156">
        <v>2002</v>
      </c>
      <c r="Q2" s="156">
        <v>2003</v>
      </c>
      <c r="R2" s="156">
        <v>2004</v>
      </c>
      <c r="S2" s="156">
        <v>2005</v>
      </c>
      <c r="T2" s="156">
        <v>2006</v>
      </c>
      <c r="U2" s="156">
        <v>2007</v>
      </c>
      <c r="V2" s="156">
        <v>2008</v>
      </c>
      <c r="W2" s="156">
        <v>2009</v>
      </c>
      <c r="X2" s="156">
        <v>2010</v>
      </c>
      <c r="Y2" s="156">
        <v>2011</v>
      </c>
      <c r="Z2" s="156">
        <v>2012</v>
      </c>
      <c r="AA2" s="156">
        <v>2013</v>
      </c>
      <c r="AB2" s="156">
        <v>2014</v>
      </c>
      <c r="AC2" s="156">
        <v>2015</v>
      </c>
      <c r="AD2" s="156">
        <v>2016</v>
      </c>
      <c r="AE2" s="156">
        <v>2017</v>
      </c>
      <c r="AF2" s="156">
        <v>2018</v>
      </c>
      <c r="AG2" s="156">
        <v>2019</v>
      </c>
      <c r="AH2" s="156">
        <v>2020</v>
      </c>
      <c r="AI2" s="162"/>
      <c r="AJ2" s="162"/>
      <c r="AK2" s="162"/>
      <c r="AL2" s="162"/>
      <c r="AM2" s="162"/>
    </row>
    <row r="3" spans="1:51" s="172" customFormat="1" ht="15" x14ac:dyDescent="0.25">
      <c r="A3" s="186" t="str">
        <f>$A$1&amp;A2</f>
        <v/>
      </c>
      <c r="B3" s="120" t="s">
        <v>63</v>
      </c>
      <c r="C3" s="120" t="s">
        <v>64</v>
      </c>
      <c r="D3" s="120" t="s">
        <v>65</v>
      </c>
      <c r="E3" s="120" t="s">
        <v>66</v>
      </c>
      <c r="F3" s="120" t="s">
        <v>67</v>
      </c>
      <c r="G3" s="120" t="s">
        <v>68</v>
      </c>
      <c r="H3" s="120" t="s">
        <v>69</v>
      </c>
      <c r="I3" s="120" t="s">
        <v>70</v>
      </c>
      <c r="J3" s="120" t="s">
        <v>71</v>
      </c>
      <c r="K3" s="120" t="s">
        <v>72</v>
      </c>
      <c r="L3" s="120" t="s">
        <v>73</v>
      </c>
      <c r="M3" s="120" t="s">
        <v>74</v>
      </c>
      <c r="N3" s="120" t="s">
        <v>75</v>
      </c>
      <c r="O3" s="120" t="s">
        <v>76</v>
      </c>
      <c r="P3" s="120" t="s">
        <v>77</v>
      </c>
      <c r="Q3" s="120" t="s">
        <v>78</v>
      </c>
      <c r="R3" s="120" t="s">
        <v>79</v>
      </c>
      <c r="S3" s="120" t="s">
        <v>80</v>
      </c>
      <c r="T3" s="120" t="s">
        <v>81</v>
      </c>
      <c r="U3" s="120" t="s">
        <v>82</v>
      </c>
      <c r="V3" s="120" t="s">
        <v>83</v>
      </c>
      <c r="W3" s="120" t="s">
        <v>84</v>
      </c>
      <c r="X3" s="120" t="s">
        <v>85</v>
      </c>
      <c r="Y3" s="120" t="s">
        <v>86</v>
      </c>
      <c r="Z3" s="120" t="s">
        <v>87</v>
      </c>
      <c r="AA3" s="120" t="s">
        <v>88</v>
      </c>
      <c r="AB3" s="120" t="s">
        <v>89</v>
      </c>
      <c r="AC3" s="120" t="s">
        <v>90</v>
      </c>
      <c r="AD3" s="120" t="s">
        <v>91</v>
      </c>
      <c r="AE3" s="120" t="s">
        <v>92</v>
      </c>
      <c r="AF3" s="120" t="s">
        <v>93</v>
      </c>
      <c r="AG3" s="120" t="s">
        <v>94</v>
      </c>
      <c r="AH3" s="120" t="s">
        <v>95</v>
      </c>
      <c r="AI3" s="162"/>
      <c r="AJ3" s="162"/>
      <c r="AK3" s="162"/>
      <c r="AL3" s="162"/>
      <c r="AM3" s="162"/>
    </row>
    <row r="4" spans="1:51" ht="15" x14ac:dyDescent="0.25">
      <c r="A4" s="148">
        <v>44652</v>
      </c>
      <c r="B4" s="298">
        <v>84.02</v>
      </c>
      <c r="C4" s="299">
        <v>163.83000000000001</v>
      </c>
      <c r="D4" s="283">
        <v>80</v>
      </c>
      <c r="E4" s="116">
        <v>54.395000000000003</v>
      </c>
      <c r="F4" s="116">
        <v>91.055000000000007</v>
      </c>
      <c r="G4" s="116">
        <v>57.258000000000003</v>
      </c>
      <c r="H4" s="116">
        <v>102.69</v>
      </c>
      <c r="I4" s="116">
        <v>51.430999999999997</v>
      </c>
      <c r="J4" s="116">
        <v>83.238</v>
      </c>
      <c r="K4" s="116">
        <v>58.999000000000002</v>
      </c>
      <c r="L4" s="116">
        <v>63.445</v>
      </c>
      <c r="M4" s="116">
        <v>84.831000000000003</v>
      </c>
      <c r="N4" s="116">
        <v>95.221000000000004</v>
      </c>
      <c r="O4" s="116">
        <v>94.542000000000002</v>
      </c>
      <c r="P4" s="116">
        <v>95.846000000000004</v>
      </c>
      <c r="Q4" s="116">
        <v>79.263999999999996</v>
      </c>
      <c r="R4" s="116">
        <v>119.1</v>
      </c>
      <c r="S4" s="116">
        <v>80.736000000000004</v>
      </c>
      <c r="T4" s="116">
        <v>110.777</v>
      </c>
      <c r="U4" s="116">
        <v>85.95</v>
      </c>
      <c r="V4" s="116">
        <v>45.445</v>
      </c>
      <c r="W4" s="116">
        <v>74.944000000000003</v>
      </c>
      <c r="X4" s="116">
        <v>79.022000000000006</v>
      </c>
      <c r="Y4" s="116">
        <v>89.191000000000003</v>
      </c>
      <c r="Z4" s="116">
        <v>111.53</v>
      </c>
      <c r="AA4" s="116">
        <v>64.709000000000003</v>
      </c>
      <c r="AB4" s="116">
        <v>65.052999999999997</v>
      </c>
      <c r="AC4" s="116">
        <v>67.346999999999994</v>
      </c>
      <c r="AD4" s="116">
        <v>87.445999999999998</v>
      </c>
      <c r="AE4" s="116">
        <v>77.53</v>
      </c>
      <c r="AF4" s="116">
        <v>91.606999999999999</v>
      </c>
      <c r="AG4" s="116">
        <v>78.867999999999995</v>
      </c>
      <c r="AH4" s="116">
        <v>73.197000000000003</v>
      </c>
      <c r="AI4" s="130"/>
      <c r="AJ4" s="130"/>
      <c r="AK4" s="130"/>
      <c r="AL4" s="130"/>
      <c r="AM4" s="130"/>
      <c r="AN4" s="130"/>
      <c r="AO4" s="130"/>
      <c r="AP4" s="130"/>
      <c r="AQ4" s="130"/>
      <c r="AR4" s="130"/>
      <c r="AS4" s="130"/>
      <c r="AT4" s="130"/>
      <c r="AU4" s="130"/>
      <c r="AV4" s="130"/>
      <c r="AW4" s="130"/>
      <c r="AX4" s="130"/>
      <c r="AY4" s="130"/>
    </row>
    <row r="5" spans="1:51" ht="15" x14ac:dyDescent="0.25">
      <c r="A5" s="148">
        <v>44682</v>
      </c>
      <c r="B5" s="300">
        <v>153.85</v>
      </c>
      <c r="C5" s="297">
        <v>300.01</v>
      </c>
      <c r="D5" s="284">
        <v>192</v>
      </c>
      <c r="E5" s="116">
        <v>115.431</v>
      </c>
      <c r="F5" s="116">
        <v>192.98400000000001</v>
      </c>
      <c r="G5" s="116">
        <v>206.54599999999999</v>
      </c>
      <c r="H5" s="116">
        <v>211.928</v>
      </c>
      <c r="I5" s="116">
        <v>192.60400000000001</v>
      </c>
      <c r="J5" s="116">
        <v>171.58699999999999</v>
      </c>
      <c r="K5" s="116">
        <v>196.00899999999999</v>
      </c>
      <c r="L5" s="116">
        <v>163.61600000000001</v>
      </c>
      <c r="M5" s="116">
        <v>235.30600000000001</v>
      </c>
      <c r="N5" s="116">
        <v>163.07499999999999</v>
      </c>
      <c r="O5" s="116">
        <v>232.85599999999999</v>
      </c>
      <c r="P5" s="116">
        <v>119.462</v>
      </c>
      <c r="Q5" s="116">
        <v>204.483</v>
      </c>
      <c r="R5" s="116">
        <v>214.76499999999999</v>
      </c>
      <c r="S5" s="116">
        <v>184.45599999999999</v>
      </c>
      <c r="T5" s="116">
        <v>171.00299999999999</v>
      </c>
      <c r="U5" s="116">
        <v>194.33</v>
      </c>
      <c r="V5" s="116">
        <v>142.09299999999999</v>
      </c>
      <c r="W5" s="116">
        <v>226.864</v>
      </c>
      <c r="X5" s="116">
        <v>149.93299999999999</v>
      </c>
      <c r="Y5" s="116">
        <v>191.39599999999999</v>
      </c>
      <c r="Z5" s="116">
        <v>157.964</v>
      </c>
      <c r="AA5" s="116">
        <v>204.78399999999999</v>
      </c>
      <c r="AB5" s="116">
        <v>178.32900000000001</v>
      </c>
      <c r="AC5" s="116">
        <v>211.691</v>
      </c>
      <c r="AD5" s="116">
        <v>188.10499999999999</v>
      </c>
      <c r="AE5" s="116">
        <v>155.93799999999999</v>
      </c>
      <c r="AF5" s="116">
        <v>201.81700000000001</v>
      </c>
      <c r="AG5" s="116">
        <v>206.18600000000001</v>
      </c>
      <c r="AH5" s="116">
        <v>172.364</v>
      </c>
      <c r="AI5" s="130"/>
      <c r="AJ5" s="130"/>
      <c r="AK5" s="130"/>
      <c r="AL5" s="130"/>
      <c r="AM5" s="130"/>
      <c r="AN5" s="130"/>
      <c r="AO5" s="130"/>
      <c r="AP5" s="130"/>
      <c r="AQ5" s="130"/>
      <c r="AR5" s="130"/>
      <c r="AS5" s="130"/>
      <c r="AT5" s="130"/>
      <c r="AU5" s="130"/>
      <c r="AV5" s="130"/>
      <c r="AW5" s="130"/>
      <c r="AX5" s="130"/>
      <c r="AY5" s="130"/>
    </row>
    <row r="6" spans="1:51" ht="15" x14ac:dyDescent="0.25">
      <c r="A6" s="148">
        <v>44713</v>
      </c>
      <c r="B6" s="300">
        <v>76.17</v>
      </c>
      <c r="C6" s="297">
        <v>148.54</v>
      </c>
      <c r="D6" s="284">
        <v>125</v>
      </c>
      <c r="E6" s="116">
        <v>133.678</v>
      </c>
      <c r="F6" s="116">
        <v>87.088999999999999</v>
      </c>
      <c r="G6" s="116">
        <v>143.33600000000001</v>
      </c>
      <c r="H6" s="116">
        <v>123.444</v>
      </c>
      <c r="I6" s="116">
        <v>258.29000000000002</v>
      </c>
      <c r="J6" s="116">
        <v>77.221999999999994</v>
      </c>
      <c r="K6" s="116">
        <v>166.25899999999999</v>
      </c>
      <c r="L6" s="116">
        <v>134.55099999999999</v>
      </c>
      <c r="M6" s="116">
        <v>231.935</v>
      </c>
      <c r="N6" s="116">
        <v>63.079000000000001</v>
      </c>
      <c r="O6" s="116">
        <v>100.754</v>
      </c>
      <c r="P6" s="116">
        <v>65.555999999999997</v>
      </c>
      <c r="Q6" s="116">
        <v>126.556</v>
      </c>
      <c r="R6" s="116">
        <v>83.7</v>
      </c>
      <c r="S6" s="116">
        <v>118.589</v>
      </c>
      <c r="T6" s="116">
        <v>69.91</v>
      </c>
      <c r="U6" s="116">
        <v>85.58</v>
      </c>
      <c r="V6" s="116">
        <v>146.30500000000001</v>
      </c>
      <c r="W6" s="116">
        <v>116.26300000000001</v>
      </c>
      <c r="X6" s="116">
        <v>152.084</v>
      </c>
      <c r="Y6" s="116">
        <v>223.53200000000001</v>
      </c>
      <c r="Z6" s="116">
        <v>52.43</v>
      </c>
      <c r="AA6" s="116">
        <v>137.19499999999999</v>
      </c>
      <c r="AB6" s="116">
        <v>149.512</v>
      </c>
      <c r="AC6" s="116">
        <v>218.45099999999999</v>
      </c>
      <c r="AD6" s="116">
        <v>138.511</v>
      </c>
      <c r="AE6" s="116">
        <v>118.169</v>
      </c>
      <c r="AF6" s="116">
        <v>73.722999999999999</v>
      </c>
      <c r="AG6" s="116">
        <v>171.887</v>
      </c>
      <c r="AH6" s="116">
        <v>82.427000000000007</v>
      </c>
      <c r="AI6" s="130"/>
      <c r="AJ6" s="130"/>
      <c r="AK6" s="130"/>
      <c r="AL6" s="130"/>
      <c r="AM6" s="130"/>
      <c r="AN6" s="130"/>
      <c r="AO6" s="130"/>
      <c r="AP6" s="130"/>
      <c r="AQ6" s="130"/>
      <c r="AR6" s="130"/>
      <c r="AS6" s="130"/>
      <c r="AT6" s="130"/>
      <c r="AU6" s="130"/>
      <c r="AV6" s="130"/>
      <c r="AW6" s="130"/>
      <c r="AX6" s="130"/>
      <c r="AY6" s="130"/>
    </row>
    <row r="7" spans="1:51" ht="15" x14ac:dyDescent="0.25">
      <c r="A7" s="148">
        <v>44743</v>
      </c>
      <c r="B7" s="300">
        <v>-14.04</v>
      </c>
      <c r="C7" s="297">
        <v>-27.39</v>
      </c>
      <c r="D7" s="284">
        <v>28</v>
      </c>
      <c r="E7" s="116">
        <v>39.881</v>
      </c>
      <c r="F7" s="116">
        <v>24.808</v>
      </c>
      <c r="G7" s="116">
        <v>44.942</v>
      </c>
      <c r="H7" s="116">
        <v>24.125</v>
      </c>
      <c r="I7" s="116">
        <v>132.15700000000001</v>
      </c>
      <c r="J7" s="116">
        <v>17.478999999999999</v>
      </c>
      <c r="K7" s="116">
        <v>33.509</v>
      </c>
      <c r="L7" s="116">
        <v>42.298999999999999</v>
      </c>
      <c r="M7" s="116">
        <v>91.055999999999997</v>
      </c>
      <c r="N7" s="116">
        <v>11.768000000000001</v>
      </c>
      <c r="O7" s="116">
        <v>20.992000000000001</v>
      </c>
      <c r="P7" s="116">
        <v>14.04</v>
      </c>
      <c r="Q7" s="116">
        <v>22.459</v>
      </c>
      <c r="R7" s="116">
        <v>21.132999999999999</v>
      </c>
      <c r="S7" s="116">
        <v>27.428000000000001</v>
      </c>
      <c r="T7" s="116">
        <v>18.13</v>
      </c>
      <c r="U7" s="116">
        <v>22.995000000000001</v>
      </c>
      <c r="V7" s="116">
        <v>35.978000000000002</v>
      </c>
      <c r="W7" s="116">
        <v>39.372</v>
      </c>
      <c r="X7" s="116">
        <v>28.571999999999999</v>
      </c>
      <c r="Y7" s="116">
        <v>73.597999999999999</v>
      </c>
      <c r="Z7" s="116">
        <v>19.411000000000001</v>
      </c>
      <c r="AA7" s="116">
        <v>32.271000000000001</v>
      </c>
      <c r="AB7" s="116">
        <v>34.948</v>
      </c>
      <c r="AC7" s="116">
        <v>60.218000000000004</v>
      </c>
      <c r="AD7" s="116">
        <v>36.064999999999998</v>
      </c>
      <c r="AE7" s="116">
        <v>20.257000000000001</v>
      </c>
      <c r="AF7" s="116">
        <v>18.135000000000002</v>
      </c>
      <c r="AG7" s="116">
        <v>49.976999999999997</v>
      </c>
      <c r="AH7" s="116">
        <v>17.239999999999998</v>
      </c>
      <c r="AI7" s="130"/>
      <c r="AJ7" s="130"/>
      <c r="AK7" s="130"/>
      <c r="AL7" s="130"/>
      <c r="AM7" s="130"/>
      <c r="AN7" s="130"/>
      <c r="AO7" s="130"/>
      <c r="AP7" s="130"/>
      <c r="AQ7" s="130"/>
      <c r="AR7" s="130"/>
      <c r="AS7" s="130"/>
      <c r="AT7" s="130"/>
      <c r="AU7" s="130"/>
      <c r="AV7" s="130"/>
      <c r="AW7" s="130"/>
      <c r="AX7" s="130"/>
      <c r="AY7" s="130"/>
    </row>
    <row r="8" spans="1:51" ht="15" x14ac:dyDescent="0.25">
      <c r="A8" s="148">
        <v>44774</v>
      </c>
      <c r="B8" s="300">
        <v>-9.89</v>
      </c>
      <c r="C8" s="297">
        <v>-17.55</v>
      </c>
      <c r="D8" s="284">
        <v>25</v>
      </c>
      <c r="E8" s="116">
        <v>20.111000000000001</v>
      </c>
      <c r="F8" s="116">
        <v>23.152000000000001</v>
      </c>
      <c r="G8" s="116">
        <v>27.239000000000001</v>
      </c>
      <c r="H8" s="116">
        <v>22.792999999999999</v>
      </c>
      <c r="I8" s="116">
        <v>42.78</v>
      </c>
      <c r="J8" s="116">
        <v>17.137</v>
      </c>
      <c r="K8" s="116">
        <v>28.885999999999999</v>
      </c>
      <c r="L8" s="116">
        <v>21.663</v>
      </c>
      <c r="M8" s="116">
        <v>51.369</v>
      </c>
      <c r="N8" s="116">
        <v>17.728000000000002</v>
      </c>
      <c r="O8" s="116">
        <v>22.683</v>
      </c>
      <c r="P8" s="116">
        <v>18.497</v>
      </c>
      <c r="Q8" s="116">
        <v>19.533999999999999</v>
      </c>
      <c r="R8" s="116">
        <v>22.222999999999999</v>
      </c>
      <c r="S8" s="116">
        <v>20.119</v>
      </c>
      <c r="T8" s="116">
        <v>20.443000000000001</v>
      </c>
      <c r="U8" s="116">
        <v>20.385000000000002</v>
      </c>
      <c r="V8" s="116">
        <v>27.204000000000001</v>
      </c>
      <c r="W8" s="116">
        <v>26.428999999999998</v>
      </c>
      <c r="X8" s="116">
        <v>32.113</v>
      </c>
      <c r="Y8" s="116">
        <v>28.724</v>
      </c>
      <c r="Z8" s="116">
        <v>19.382000000000001</v>
      </c>
      <c r="AA8" s="116">
        <v>33.073999999999998</v>
      </c>
      <c r="AB8" s="116">
        <v>39.564999999999998</v>
      </c>
      <c r="AC8" s="116">
        <v>34.857999999999997</v>
      </c>
      <c r="AD8" s="116">
        <v>30.879000000000001</v>
      </c>
      <c r="AE8" s="116">
        <v>26.45</v>
      </c>
      <c r="AF8" s="116">
        <v>29.202999999999999</v>
      </c>
      <c r="AG8" s="116">
        <v>30.376999999999999</v>
      </c>
      <c r="AH8" s="116">
        <v>23.571000000000002</v>
      </c>
      <c r="AI8" s="130"/>
      <c r="AJ8" s="130"/>
      <c r="AK8" s="130"/>
      <c r="AL8" s="130"/>
      <c r="AM8" s="130"/>
      <c r="AN8" s="130"/>
      <c r="AO8" s="130"/>
      <c r="AP8" s="130"/>
      <c r="AQ8" s="130"/>
      <c r="AR8" s="130"/>
      <c r="AS8" s="130"/>
      <c r="AT8" s="130"/>
      <c r="AU8" s="130"/>
      <c r="AV8" s="130"/>
      <c r="AW8" s="130"/>
      <c r="AX8" s="130"/>
      <c r="AY8" s="130"/>
    </row>
    <row r="9" spans="1:51" ht="15" x14ac:dyDescent="0.25">
      <c r="A9" s="148">
        <v>44805</v>
      </c>
      <c r="B9" s="300">
        <v>12.34</v>
      </c>
      <c r="C9" s="297">
        <v>19.54</v>
      </c>
      <c r="D9" s="284">
        <v>40</v>
      </c>
      <c r="E9" s="116">
        <v>29.626000000000001</v>
      </c>
      <c r="F9" s="116">
        <v>33.027000000000001</v>
      </c>
      <c r="G9" s="116">
        <v>39.793999999999997</v>
      </c>
      <c r="H9" s="116">
        <v>33.118000000000002</v>
      </c>
      <c r="I9" s="116">
        <v>47.811999999999998</v>
      </c>
      <c r="J9" s="116">
        <v>32.865000000000002</v>
      </c>
      <c r="K9" s="116">
        <v>46.072000000000003</v>
      </c>
      <c r="L9" s="116">
        <v>31.169</v>
      </c>
      <c r="M9" s="116">
        <v>44.466000000000001</v>
      </c>
      <c r="N9" s="116">
        <v>32.216999999999999</v>
      </c>
      <c r="O9" s="116">
        <v>34.981999999999999</v>
      </c>
      <c r="P9" s="116">
        <v>26.741</v>
      </c>
      <c r="Q9" s="116">
        <v>42.905000000000001</v>
      </c>
      <c r="R9" s="116">
        <v>49.481000000000002</v>
      </c>
      <c r="S9" s="116">
        <v>34.841000000000001</v>
      </c>
      <c r="T9" s="116">
        <v>41.445</v>
      </c>
      <c r="U9" s="116">
        <v>54.802</v>
      </c>
      <c r="V9" s="116">
        <v>41.728000000000002</v>
      </c>
      <c r="W9" s="116">
        <v>41.137999999999998</v>
      </c>
      <c r="X9" s="116">
        <v>38.509</v>
      </c>
      <c r="Y9" s="116">
        <v>45.110999999999997</v>
      </c>
      <c r="Z9" s="116">
        <v>29.574999999999999</v>
      </c>
      <c r="AA9" s="116">
        <v>54.472000000000001</v>
      </c>
      <c r="AB9" s="116">
        <v>55.951999999999998</v>
      </c>
      <c r="AC9" s="116">
        <v>43.755000000000003</v>
      </c>
      <c r="AD9" s="116">
        <v>42.725999999999999</v>
      </c>
      <c r="AE9" s="116">
        <v>39.277000000000001</v>
      </c>
      <c r="AF9" s="116">
        <v>39.923000000000002</v>
      </c>
      <c r="AG9" s="116">
        <v>40.076999999999998</v>
      </c>
      <c r="AH9" s="116">
        <v>38.945999999999998</v>
      </c>
      <c r="AI9" s="130"/>
      <c r="AJ9" s="130"/>
      <c r="AK9" s="130"/>
      <c r="AL9" s="130"/>
      <c r="AM9" s="130"/>
      <c r="AN9" s="130"/>
      <c r="AO9" s="130"/>
      <c r="AP9" s="130"/>
      <c r="AQ9" s="130"/>
      <c r="AR9" s="130"/>
      <c r="AS9" s="130"/>
      <c r="AT9" s="130"/>
      <c r="AU9" s="130"/>
      <c r="AV9" s="130"/>
      <c r="AW9" s="130"/>
      <c r="AX9" s="130"/>
      <c r="AY9" s="130"/>
    </row>
    <row r="10" spans="1:51" ht="15" x14ac:dyDescent="0.25">
      <c r="A10" s="148">
        <v>44835</v>
      </c>
      <c r="B10" s="300">
        <v>35.369999999999997</v>
      </c>
      <c r="C10" s="297">
        <v>48.58</v>
      </c>
      <c r="D10" s="284">
        <v>94.29</v>
      </c>
      <c r="E10" s="116">
        <v>53.701999999999998</v>
      </c>
      <c r="F10" s="116">
        <v>55.362000000000002</v>
      </c>
      <c r="G10" s="116">
        <v>73.876000000000005</v>
      </c>
      <c r="H10" s="116">
        <v>62.581000000000003</v>
      </c>
      <c r="I10" s="116">
        <v>78.938000000000002</v>
      </c>
      <c r="J10" s="116">
        <v>69.177999999999997</v>
      </c>
      <c r="K10" s="116">
        <v>88.965999999999994</v>
      </c>
      <c r="L10" s="116">
        <v>63.390999999999998</v>
      </c>
      <c r="M10" s="116">
        <v>56.912999999999997</v>
      </c>
      <c r="N10" s="116">
        <v>61.921999999999997</v>
      </c>
      <c r="O10" s="116">
        <v>57.512999999999998</v>
      </c>
      <c r="P10" s="116">
        <v>52.448999999999998</v>
      </c>
      <c r="Q10" s="116">
        <v>55.424999999999997</v>
      </c>
      <c r="R10" s="116">
        <v>69.78</v>
      </c>
      <c r="S10" s="116">
        <v>77.456000000000003</v>
      </c>
      <c r="T10" s="116">
        <v>122.652</v>
      </c>
      <c r="U10" s="116">
        <v>96.533000000000001</v>
      </c>
      <c r="V10" s="116">
        <v>65.543000000000006</v>
      </c>
      <c r="W10" s="116">
        <v>68.986999999999995</v>
      </c>
      <c r="X10" s="116">
        <v>66.396000000000001</v>
      </c>
      <c r="Y10" s="116">
        <v>73.578000000000003</v>
      </c>
      <c r="Z10" s="116">
        <v>44.423000000000002</v>
      </c>
      <c r="AA10" s="116">
        <v>87.286000000000001</v>
      </c>
      <c r="AB10" s="116">
        <v>95.034999999999997</v>
      </c>
      <c r="AC10" s="116">
        <v>74.209000000000003</v>
      </c>
      <c r="AD10" s="116">
        <v>73.808999999999997</v>
      </c>
      <c r="AE10" s="116">
        <v>74.081000000000003</v>
      </c>
      <c r="AF10" s="116">
        <v>65.239000000000004</v>
      </c>
      <c r="AG10" s="116">
        <v>78.483999999999995</v>
      </c>
      <c r="AH10" s="116">
        <v>38.414000000000001</v>
      </c>
      <c r="AI10" s="130"/>
      <c r="AJ10" s="130"/>
      <c r="AK10" s="130"/>
      <c r="AL10" s="130"/>
      <c r="AM10" s="130"/>
      <c r="AN10" s="130"/>
      <c r="AO10" s="130"/>
      <c r="AP10" s="130"/>
      <c r="AQ10" s="130"/>
      <c r="AR10" s="130"/>
      <c r="AS10" s="130"/>
      <c r="AT10" s="130"/>
      <c r="AU10" s="130"/>
      <c r="AV10" s="130"/>
      <c r="AW10" s="130"/>
      <c r="AX10" s="130"/>
      <c r="AY10" s="130"/>
    </row>
    <row r="11" spans="1:51" ht="15" x14ac:dyDescent="0.25">
      <c r="A11" s="148">
        <v>44866</v>
      </c>
      <c r="B11" s="300">
        <v>55.32</v>
      </c>
      <c r="C11" s="297">
        <v>52.11</v>
      </c>
      <c r="D11" s="284">
        <v>90.55</v>
      </c>
      <c r="E11" s="116">
        <v>49.433</v>
      </c>
      <c r="F11" s="116">
        <v>55.103000000000002</v>
      </c>
      <c r="G11" s="116">
        <v>53.57</v>
      </c>
      <c r="H11" s="116">
        <v>52.555</v>
      </c>
      <c r="I11" s="116">
        <v>59.048999999999999</v>
      </c>
      <c r="J11" s="116">
        <v>58.668999999999997</v>
      </c>
      <c r="K11" s="116">
        <v>61.774999999999999</v>
      </c>
      <c r="L11" s="116">
        <v>50.787999999999997</v>
      </c>
      <c r="M11" s="116">
        <v>49.713000000000001</v>
      </c>
      <c r="N11" s="116">
        <v>43.773000000000003</v>
      </c>
      <c r="O11" s="116">
        <v>46.256999999999998</v>
      </c>
      <c r="P11" s="116">
        <v>47.994999999999997</v>
      </c>
      <c r="Q11" s="116">
        <v>44.813000000000002</v>
      </c>
      <c r="R11" s="116">
        <v>59.585999999999999</v>
      </c>
      <c r="S11" s="116">
        <v>56.174999999999997</v>
      </c>
      <c r="T11" s="116">
        <v>69.814999999999998</v>
      </c>
      <c r="U11" s="116">
        <v>61.917000000000002</v>
      </c>
      <c r="V11" s="116">
        <v>44.509</v>
      </c>
      <c r="W11" s="116">
        <v>47.67</v>
      </c>
      <c r="X11" s="116">
        <v>51.515000000000001</v>
      </c>
      <c r="Y11" s="116">
        <v>51.978999999999999</v>
      </c>
      <c r="Z11" s="116">
        <v>40.002000000000002</v>
      </c>
      <c r="AA11" s="116">
        <v>58.234999999999999</v>
      </c>
      <c r="AB11" s="116">
        <v>52.683</v>
      </c>
      <c r="AC11" s="116">
        <v>52.002000000000002</v>
      </c>
      <c r="AD11" s="116">
        <v>45.514000000000003</v>
      </c>
      <c r="AE11" s="116">
        <v>44.625999999999998</v>
      </c>
      <c r="AF11" s="116">
        <v>47.408000000000001</v>
      </c>
      <c r="AG11" s="116">
        <v>47.823999999999998</v>
      </c>
      <c r="AH11" s="116">
        <v>44.603999999999999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148">
        <v>44896</v>
      </c>
      <c r="B12" s="300">
        <v>43.22</v>
      </c>
      <c r="C12" s="297">
        <v>41.96</v>
      </c>
      <c r="D12" s="284">
        <v>44.18</v>
      </c>
      <c r="E12" s="116">
        <v>41.203000000000003</v>
      </c>
      <c r="F12" s="116">
        <v>39.536999999999999</v>
      </c>
      <c r="G12" s="116">
        <v>38.914000000000001</v>
      </c>
      <c r="H12" s="116">
        <v>42.311</v>
      </c>
      <c r="I12" s="116">
        <v>46.231000000000002</v>
      </c>
      <c r="J12" s="116">
        <v>48.021000000000001</v>
      </c>
      <c r="K12" s="116">
        <v>45.081000000000003</v>
      </c>
      <c r="L12" s="116">
        <v>43.817</v>
      </c>
      <c r="M12" s="116">
        <v>40.259</v>
      </c>
      <c r="N12" s="116">
        <v>34.789000000000001</v>
      </c>
      <c r="O12" s="116">
        <v>38.68</v>
      </c>
      <c r="P12" s="116">
        <v>37.067</v>
      </c>
      <c r="Q12" s="116">
        <v>39.823</v>
      </c>
      <c r="R12" s="116">
        <v>45.180999999999997</v>
      </c>
      <c r="S12" s="116">
        <v>41.289000000000001</v>
      </c>
      <c r="T12" s="116">
        <v>47.274999999999999</v>
      </c>
      <c r="U12" s="116">
        <v>50.701999999999998</v>
      </c>
      <c r="V12" s="116">
        <v>37.002000000000002</v>
      </c>
      <c r="W12" s="116">
        <v>37.808</v>
      </c>
      <c r="X12" s="116">
        <v>52.374000000000002</v>
      </c>
      <c r="Y12" s="116">
        <v>40.796999999999997</v>
      </c>
      <c r="Z12" s="116">
        <v>34.356999999999999</v>
      </c>
      <c r="AA12" s="116">
        <v>43.072000000000003</v>
      </c>
      <c r="AB12" s="116">
        <v>42.277999999999999</v>
      </c>
      <c r="AC12" s="116">
        <v>42.44</v>
      </c>
      <c r="AD12" s="116">
        <v>43.204999999999998</v>
      </c>
      <c r="AE12" s="116">
        <v>35.432000000000002</v>
      </c>
      <c r="AF12" s="116">
        <v>35.982999999999997</v>
      </c>
      <c r="AG12" s="116">
        <v>41.73</v>
      </c>
      <c r="AH12" s="116">
        <v>41.012</v>
      </c>
      <c r="AI12" s="130"/>
      <c r="AJ12" s="130"/>
      <c r="AK12" s="130"/>
      <c r="AL12" s="130"/>
      <c r="AM12" s="130"/>
      <c r="AN12" s="130"/>
      <c r="AO12" s="130"/>
      <c r="AP12" s="130"/>
      <c r="AQ12" s="130"/>
      <c r="AR12" s="130"/>
      <c r="AS12" s="130"/>
      <c r="AT12" s="130"/>
      <c r="AU12" s="130"/>
      <c r="AV12" s="130"/>
      <c r="AW12" s="130"/>
      <c r="AX12" s="130"/>
      <c r="AY12" s="130"/>
    </row>
    <row r="13" spans="1:51" ht="15" x14ac:dyDescent="0.25">
      <c r="A13" s="148">
        <v>44927</v>
      </c>
      <c r="B13" s="300">
        <v>37.03</v>
      </c>
      <c r="C13" s="297">
        <v>36.22</v>
      </c>
      <c r="D13" s="284">
        <v>38.07</v>
      </c>
      <c r="E13" s="116">
        <v>31.08</v>
      </c>
      <c r="F13" s="116">
        <v>39.412999999999997</v>
      </c>
      <c r="G13" s="116">
        <v>30.940999999999999</v>
      </c>
      <c r="H13" s="116">
        <v>36.694000000000003</v>
      </c>
      <c r="I13" s="116">
        <v>35.54</v>
      </c>
      <c r="J13" s="116">
        <v>39.151000000000003</v>
      </c>
      <c r="K13" s="116">
        <v>38.927</v>
      </c>
      <c r="L13" s="116">
        <v>35.042000000000002</v>
      </c>
      <c r="M13" s="116">
        <v>37.250999999999998</v>
      </c>
      <c r="N13" s="116">
        <v>27.428999999999998</v>
      </c>
      <c r="O13" s="116">
        <v>31.109000000000002</v>
      </c>
      <c r="P13" s="116">
        <v>28.800999999999998</v>
      </c>
      <c r="Q13" s="116">
        <v>32.649000000000001</v>
      </c>
      <c r="R13" s="116">
        <v>61.201000000000001</v>
      </c>
      <c r="S13" s="116">
        <v>35.96</v>
      </c>
      <c r="T13" s="116">
        <v>38.162999999999997</v>
      </c>
      <c r="U13" s="116">
        <v>37.610999999999997</v>
      </c>
      <c r="V13" s="116">
        <v>31.413</v>
      </c>
      <c r="W13" s="116">
        <v>30.286000000000001</v>
      </c>
      <c r="X13" s="116">
        <v>42.981000000000002</v>
      </c>
      <c r="Y13" s="116">
        <v>33.771000000000001</v>
      </c>
      <c r="Z13" s="116">
        <v>27.937000000000001</v>
      </c>
      <c r="AA13" s="116">
        <v>33.619</v>
      </c>
      <c r="AB13" s="116">
        <v>35.887999999999998</v>
      </c>
      <c r="AC13" s="116">
        <v>34.893999999999998</v>
      </c>
      <c r="AD13" s="116">
        <v>44.667999999999999</v>
      </c>
      <c r="AE13" s="116">
        <v>27.233000000000001</v>
      </c>
      <c r="AF13" s="116">
        <v>31.553999999999998</v>
      </c>
      <c r="AG13" s="116">
        <v>33.07</v>
      </c>
      <c r="AH13" s="116">
        <v>31.994</v>
      </c>
      <c r="AI13" s="130"/>
      <c r="AJ13" s="130"/>
      <c r="AK13" s="130"/>
      <c r="AL13" s="130"/>
      <c r="AM13" s="130"/>
      <c r="AN13" s="130"/>
      <c r="AO13" s="130"/>
      <c r="AP13" s="130"/>
      <c r="AQ13" s="130"/>
      <c r="AR13" s="130"/>
      <c r="AS13" s="130"/>
      <c r="AT13" s="130"/>
      <c r="AU13" s="130"/>
      <c r="AV13" s="130"/>
      <c r="AW13" s="130"/>
      <c r="AX13" s="130"/>
      <c r="AY13" s="130"/>
    </row>
    <row r="14" spans="1:51" ht="15" x14ac:dyDescent="0.25">
      <c r="A14" s="148">
        <v>44958</v>
      </c>
      <c r="B14" s="300">
        <v>31.69</v>
      </c>
      <c r="C14" s="297">
        <v>32.200000000000003</v>
      </c>
      <c r="D14" s="284">
        <v>32.92</v>
      </c>
      <c r="E14" s="116">
        <v>27.972000000000001</v>
      </c>
      <c r="F14" s="116">
        <v>35.965000000000003</v>
      </c>
      <c r="G14" s="116">
        <v>27.048999999999999</v>
      </c>
      <c r="H14" s="116">
        <v>37.348999999999997</v>
      </c>
      <c r="I14" s="116">
        <v>48.859000000000002</v>
      </c>
      <c r="J14" s="116">
        <v>32.134</v>
      </c>
      <c r="K14" s="116">
        <v>31.48</v>
      </c>
      <c r="L14" s="116">
        <v>31.917999999999999</v>
      </c>
      <c r="M14" s="116">
        <v>38.530999999999999</v>
      </c>
      <c r="N14" s="116">
        <v>24.907</v>
      </c>
      <c r="O14" s="116">
        <v>24.318999999999999</v>
      </c>
      <c r="P14" s="116">
        <v>25.414000000000001</v>
      </c>
      <c r="Q14" s="116">
        <v>26.79</v>
      </c>
      <c r="R14" s="116">
        <v>42.988999999999997</v>
      </c>
      <c r="S14" s="116">
        <v>26.949000000000002</v>
      </c>
      <c r="T14" s="116">
        <v>36.445</v>
      </c>
      <c r="U14" s="116">
        <v>30.956</v>
      </c>
      <c r="V14" s="116">
        <v>32.207000000000001</v>
      </c>
      <c r="W14" s="116">
        <v>25.303999999999998</v>
      </c>
      <c r="X14" s="116">
        <v>31.585999999999999</v>
      </c>
      <c r="Y14" s="116">
        <v>29.966000000000001</v>
      </c>
      <c r="Z14" s="116">
        <v>29.937000000000001</v>
      </c>
      <c r="AA14" s="116">
        <v>37.618000000000002</v>
      </c>
      <c r="AB14" s="116">
        <v>37.386000000000003</v>
      </c>
      <c r="AC14" s="116">
        <v>35.186999999999998</v>
      </c>
      <c r="AD14" s="116">
        <v>45.600999999999999</v>
      </c>
      <c r="AE14" s="116">
        <v>23.777999999999999</v>
      </c>
      <c r="AF14" s="116">
        <v>28.956</v>
      </c>
      <c r="AG14" s="116">
        <v>27.928000000000001</v>
      </c>
      <c r="AH14" s="116">
        <v>24.19</v>
      </c>
      <c r="AI14" s="130"/>
      <c r="AJ14" s="130"/>
      <c r="AK14" s="130"/>
      <c r="AL14" s="130"/>
      <c r="AM14" s="130"/>
      <c r="AN14" s="130"/>
      <c r="AO14" s="130"/>
      <c r="AP14" s="130"/>
      <c r="AQ14" s="130"/>
      <c r="AR14" s="130"/>
      <c r="AS14" s="130"/>
      <c r="AT14" s="130"/>
      <c r="AU14" s="130"/>
      <c r="AV14" s="130"/>
      <c r="AW14" s="130"/>
      <c r="AX14" s="130"/>
      <c r="AY14" s="130"/>
    </row>
    <row r="15" spans="1:51" ht="15" x14ac:dyDescent="0.25">
      <c r="A15" s="148">
        <v>44986</v>
      </c>
      <c r="B15" s="300">
        <v>39.04</v>
      </c>
      <c r="C15" s="297">
        <v>50.03</v>
      </c>
      <c r="D15" s="284">
        <v>44.46</v>
      </c>
      <c r="E15" s="116">
        <v>50.093000000000004</v>
      </c>
      <c r="F15" s="116">
        <v>64.582999999999998</v>
      </c>
      <c r="G15" s="116">
        <v>52.161000000000001</v>
      </c>
      <c r="H15" s="116">
        <v>79.426000000000002</v>
      </c>
      <c r="I15" s="116">
        <v>60.341999999999999</v>
      </c>
      <c r="J15" s="116">
        <v>58.408999999999999</v>
      </c>
      <c r="K15" s="116">
        <v>55.692999999999998</v>
      </c>
      <c r="L15" s="116">
        <v>48.923000000000002</v>
      </c>
      <c r="M15" s="116">
        <v>46.447000000000003</v>
      </c>
      <c r="N15" s="116">
        <v>40.155000000000001</v>
      </c>
      <c r="O15" s="116">
        <v>33.896999999999998</v>
      </c>
      <c r="P15" s="116">
        <v>39.768000000000001</v>
      </c>
      <c r="Q15" s="116">
        <v>66.034000000000006</v>
      </c>
      <c r="R15" s="116">
        <v>52.670999999999999</v>
      </c>
      <c r="S15" s="116">
        <v>33.482999999999997</v>
      </c>
      <c r="T15" s="116">
        <v>95.234999999999999</v>
      </c>
      <c r="U15" s="116">
        <v>43.683</v>
      </c>
      <c r="V15" s="116">
        <v>51.639000000000003</v>
      </c>
      <c r="W15" s="116">
        <v>35.229999999999997</v>
      </c>
      <c r="X15" s="116">
        <v>49.500999999999998</v>
      </c>
      <c r="Y15" s="116">
        <v>48.551000000000002</v>
      </c>
      <c r="Z15" s="116">
        <v>33.627000000000002</v>
      </c>
      <c r="AA15" s="116">
        <v>43.546999999999997</v>
      </c>
      <c r="AB15" s="116">
        <v>51.938000000000002</v>
      </c>
      <c r="AC15" s="116">
        <v>43.482999999999997</v>
      </c>
      <c r="AD15" s="116">
        <v>68.099000000000004</v>
      </c>
      <c r="AE15" s="116">
        <v>29.579000000000001</v>
      </c>
      <c r="AF15" s="116">
        <v>50.503999999999998</v>
      </c>
      <c r="AG15" s="116">
        <v>36.770000000000003</v>
      </c>
      <c r="AH15" s="116">
        <v>29.187000000000001</v>
      </c>
      <c r="AI15" s="130"/>
      <c r="AJ15" s="130"/>
      <c r="AK15" s="130"/>
      <c r="AL15" s="130"/>
      <c r="AM15" s="130"/>
      <c r="AN15" s="130"/>
      <c r="AO15" s="130"/>
      <c r="AP15" s="130"/>
      <c r="AQ15" s="130"/>
      <c r="AR15" s="130"/>
      <c r="AS15" s="130"/>
      <c r="AT15" s="130"/>
      <c r="AU15" s="130"/>
      <c r="AV15" s="130"/>
      <c r="AW15" s="130"/>
      <c r="AX15" s="130"/>
      <c r="AY15" s="130"/>
    </row>
    <row r="16" spans="1:51" ht="15" x14ac:dyDescent="0.25">
      <c r="A16" s="148">
        <v>45017</v>
      </c>
      <c r="B16" s="300">
        <v>57.39</v>
      </c>
      <c r="C16" s="297">
        <v>114.79</v>
      </c>
      <c r="D16" s="284">
        <v>86.78</v>
      </c>
      <c r="E16" s="116">
        <v>125.89400000000001</v>
      </c>
      <c r="F16" s="116">
        <v>153.50899999999999</v>
      </c>
      <c r="G16" s="116">
        <v>108.92400000000001</v>
      </c>
      <c r="H16" s="116">
        <v>105.059</v>
      </c>
      <c r="I16" s="116">
        <v>125.5</v>
      </c>
      <c r="J16" s="116">
        <v>131.845</v>
      </c>
      <c r="K16" s="116">
        <v>104.93300000000001</v>
      </c>
      <c r="L16" s="116">
        <v>91.715000000000003</v>
      </c>
      <c r="M16" s="116">
        <v>94.322000000000003</v>
      </c>
      <c r="N16" s="116">
        <v>74.837999999999994</v>
      </c>
      <c r="O16" s="116">
        <v>69.715999999999994</v>
      </c>
      <c r="P16" s="116">
        <v>86.656999999999996</v>
      </c>
      <c r="Q16" s="116">
        <v>152.15</v>
      </c>
      <c r="R16" s="116">
        <v>181.72800000000001</v>
      </c>
      <c r="S16" s="116">
        <v>151.82</v>
      </c>
      <c r="T16" s="116">
        <v>159.59899999999999</v>
      </c>
      <c r="U16" s="116">
        <v>71.680999999999997</v>
      </c>
      <c r="V16" s="116">
        <v>91.096999999999994</v>
      </c>
      <c r="W16" s="116">
        <v>79.308000000000007</v>
      </c>
      <c r="X16" s="116">
        <v>142.339</v>
      </c>
      <c r="Y16" s="116">
        <v>112.114</v>
      </c>
      <c r="Z16" s="116">
        <v>51.914000000000001</v>
      </c>
      <c r="AA16" s="116">
        <v>98.41</v>
      </c>
      <c r="AB16" s="116">
        <v>74.417000000000002</v>
      </c>
      <c r="AC16" s="116">
        <v>102.901</v>
      </c>
      <c r="AD16" s="116">
        <v>132.32599999999999</v>
      </c>
      <c r="AE16" s="116">
        <v>52.093000000000004</v>
      </c>
      <c r="AF16" s="116">
        <v>127.206</v>
      </c>
      <c r="AG16" s="116">
        <v>63.462000000000003</v>
      </c>
      <c r="AH16" s="116">
        <v>79.95</v>
      </c>
      <c r="AI16" s="130"/>
      <c r="AJ16" s="130"/>
      <c r="AK16" s="130"/>
      <c r="AL16" s="130"/>
      <c r="AM16" s="130"/>
      <c r="AN16" s="130"/>
      <c r="AO16" s="130"/>
      <c r="AP16" s="130"/>
      <c r="AQ16" s="130"/>
      <c r="AR16" s="130"/>
      <c r="AS16" s="130"/>
      <c r="AT16" s="130"/>
      <c r="AU16" s="130"/>
      <c r="AV16" s="130"/>
      <c r="AW16" s="130"/>
      <c r="AX16" s="130"/>
      <c r="AY16" s="130"/>
    </row>
    <row r="17" spans="1:51" ht="15" x14ac:dyDescent="0.25">
      <c r="A17" s="148">
        <v>45047</v>
      </c>
      <c r="B17" s="300">
        <v>97.85</v>
      </c>
      <c r="C17" s="297">
        <v>238.47</v>
      </c>
      <c r="D17" s="284">
        <v>158.91</v>
      </c>
      <c r="E17" s="116">
        <v>208.81</v>
      </c>
      <c r="F17" s="116">
        <v>459.029</v>
      </c>
      <c r="G17" s="116">
        <v>205.935</v>
      </c>
      <c r="H17" s="116">
        <v>314.00099999999998</v>
      </c>
      <c r="I17" s="116">
        <v>216.006</v>
      </c>
      <c r="J17" s="116">
        <v>333.327</v>
      </c>
      <c r="K17" s="116">
        <v>266.67700000000002</v>
      </c>
      <c r="L17" s="116">
        <v>187.24199999999999</v>
      </c>
      <c r="M17" s="116">
        <v>163.85300000000001</v>
      </c>
      <c r="N17" s="116">
        <v>188.24199999999999</v>
      </c>
      <c r="O17" s="116">
        <v>74.628</v>
      </c>
      <c r="P17" s="116">
        <v>194.79499999999999</v>
      </c>
      <c r="Q17" s="116">
        <v>192.506</v>
      </c>
      <c r="R17" s="116">
        <v>373.02800000000002</v>
      </c>
      <c r="S17" s="116">
        <v>211.589</v>
      </c>
      <c r="T17" s="116">
        <v>194.53</v>
      </c>
      <c r="U17" s="116">
        <v>311.53500000000003</v>
      </c>
      <c r="V17" s="116">
        <v>276.65199999999999</v>
      </c>
      <c r="W17" s="116">
        <v>174.755</v>
      </c>
      <c r="X17" s="116">
        <v>258.76299999999998</v>
      </c>
      <c r="Y17" s="116">
        <v>118.568</v>
      </c>
      <c r="Z17" s="116">
        <v>136.553</v>
      </c>
      <c r="AA17" s="116">
        <v>221.78399999999999</v>
      </c>
      <c r="AB17" s="116">
        <v>158.983</v>
      </c>
      <c r="AC17" s="116">
        <v>211.42</v>
      </c>
      <c r="AD17" s="116">
        <v>194.33199999999999</v>
      </c>
      <c r="AE17" s="116">
        <v>98.947999999999993</v>
      </c>
      <c r="AF17" s="116">
        <v>340.53300000000002</v>
      </c>
      <c r="AG17" s="116">
        <v>134.018</v>
      </c>
      <c r="AH17" s="116">
        <v>99.649000000000001</v>
      </c>
      <c r="AI17" s="130"/>
      <c r="AJ17" s="130"/>
      <c r="AK17" s="130"/>
      <c r="AL17" s="130"/>
      <c r="AM17" s="130"/>
      <c r="AN17" s="130"/>
      <c r="AO17" s="130"/>
      <c r="AP17" s="130"/>
      <c r="AQ17" s="130"/>
      <c r="AR17" s="130"/>
      <c r="AS17" s="130"/>
      <c r="AT17" s="130"/>
      <c r="AU17" s="130"/>
      <c r="AV17" s="130"/>
      <c r="AW17" s="130"/>
      <c r="AX17" s="130"/>
      <c r="AY17" s="130"/>
    </row>
    <row r="18" spans="1:51" ht="15" x14ac:dyDescent="0.25">
      <c r="A18" s="148">
        <v>45078</v>
      </c>
      <c r="B18" s="300">
        <v>18.739999999999998</v>
      </c>
      <c r="C18" s="297">
        <v>154.11000000000001</v>
      </c>
      <c r="D18" s="284">
        <v>78.680000000000007</v>
      </c>
      <c r="E18" s="116">
        <v>112.136</v>
      </c>
      <c r="F18" s="116">
        <v>331.53800000000001</v>
      </c>
      <c r="G18" s="116">
        <v>119.303</v>
      </c>
      <c r="H18" s="116">
        <v>396.53800000000001</v>
      </c>
      <c r="I18" s="116">
        <v>115.30500000000001</v>
      </c>
      <c r="J18" s="116">
        <v>281.37799999999999</v>
      </c>
      <c r="K18" s="116">
        <v>180.43</v>
      </c>
      <c r="L18" s="116">
        <v>180.64099999999999</v>
      </c>
      <c r="M18" s="116">
        <v>69.269000000000005</v>
      </c>
      <c r="N18" s="116">
        <v>89.174999999999997</v>
      </c>
      <c r="O18" s="116">
        <v>31.835999999999999</v>
      </c>
      <c r="P18" s="116">
        <v>130.39400000000001</v>
      </c>
      <c r="Q18" s="116">
        <v>75.186999999999998</v>
      </c>
      <c r="R18" s="116">
        <v>242.327</v>
      </c>
      <c r="S18" s="116">
        <v>101.1</v>
      </c>
      <c r="T18" s="116">
        <v>82.977000000000004</v>
      </c>
      <c r="U18" s="116">
        <v>323.07100000000003</v>
      </c>
      <c r="V18" s="116">
        <v>159.488</v>
      </c>
      <c r="W18" s="116">
        <v>191.65899999999999</v>
      </c>
      <c r="X18" s="116">
        <v>330.47800000000001</v>
      </c>
      <c r="Y18" s="116">
        <v>34.456000000000003</v>
      </c>
      <c r="Z18" s="116">
        <v>97.591999999999999</v>
      </c>
      <c r="AA18" s="116">
        <v>177.07</v>
      </c>
      <c r="AB18" s="116">
        <v>139.72499999999999</v>
      </c>
      <c r="AC18" s="116">
        <v>149.66300000000001</v>
      </c>
      <c r="AD18" s="116">
        <v>176.19200000000001</v>
      </c>
      <c r="AE18" s="116">
        <v>26.375</v>
      </c>
      <c r="AF18" s="116">
        <v>298.50400000000002</v>
      </c>
      <c r="AG18" s="116">
        <v>86.492000000000004</v>
      </c>
      <c r="AH18" s="116">
        <v>61.94</v>
      </c>
      <c r="AI18" s="130"/>
      <c r="AJ18" s="130"/>
      <c r="AK18" s="130"/>
      <c r="AL18" s="130"/>
      <c r="AM18" s="130"/>
      <c r="AN18" s="130"/>
      <c r="AO18" s="130"/>
      <c r="AP18" s="130"/>
      <c r="AQ18" s="130"/>
      <c r="AR18" s="130"/>
      <c r="AS18" s="130"/>
      <c r="AT18" s="130"/>
      <c r="AU18" s="130"/>
      <c r="AV18" s="130"/>
      <c r="AW18" s="130"/>
      <c r="AX18" s="130"/>
      <c r="AY18" s="130"/>
    </row>
    <row r="19" spans="1:51" ht="15" x14ac:dyDescent="0.25">
      <c r="A19" s="148">
        <v>45108</v>
      </c>
      <c r="B19" s="300">
        <v>-46.18</v>
      </c>
      <c r="C19" s="297">
        <v>24.21</v>
      </c>
      <c r="D19" s="284">
        <v>-14.51</v>
      </c>
      <c r="E19" s="116">
        <v>34.558</v>
      </c>
      <c r="F19" s="116">
        <v>117.316</v>
      </c>
      <c r="G19" s="116">
        <v>23.922000000000001</v>
      </c>
      <c r="H19" s="116">
        <v>228.11600000000001</v>
      </c>
      <c r="I19" s="116">
        <v>29.693000000000001</v>
      </c>
      <c r="J19" s="116">
        <v>67.728999999999999</v>
      </c>
      <c r="K19" s="116">
        <v>65.644999999999996</v>
      </c>
      <c r="L19" s="116">
        <v>78.820999999999998</v>
      </c>
      <c r="M19" s="116">
        <v>13.326000000000001</v>
      </c>
      <c r="N19" s="116">
        <v>17.408999999999999</v>
      </c>
      <c r="O19" s="116">
        <v>10.186</v>
      </c>
      <c r="P19" s="116">
        <v>21.852</v>
      </c>
      <c r="Q19" s="116">
        <v>20.794</v>
      </c>
      <c r="R19" s="116">
        <v>64.087000000000003</v>
      </c>
      <c r="S19" s="116">
        <v>23.253</v>
      </c>
      <c r="T19" s="116">
        <v>24.992000000000001</v>
      </c>
      <c r="U19" s="116">
        <v>99.716999999999999</v>
      </c>
      <c r="V19" s="116">
        <v>61.414999999999999</v>
      </c>
      <c r="W19" s="116">
        <v>39.823</v>
      </c>
      <c r="X19" s="116">
        <v>124.04</v>
      </c>
      <c r="Y19" s="116">
        <v>16.552</v>
      </c>
      <c r="Z19" s="116">
        <v>25.606000000000002</v>
      </c>
      <c r="AA19" s="116">
        <v>47.954999999999998</v>
      </c>
      <c r="AB19" s="116">
        <v>44.201999999999998</v>
      </c>
      <c r="AC19" s="116">
        <v>45.875999999999998</v>
      </c>
      <c r="AD19" s="116">
        <v>42.307000000000002</v>
      </c>
      <c r="AE19" s="116">
        <v>10.75</v>
      </c>
      <c r="AF19" s="116">
        <v>113.703</v>
      </c>
      <c r="AG19" s="116">
        <v>18.927</v>
      </c>
      <c r="AH19" s="116">
        <v>16.754000000000001</v>
      </c>
      <c r="AI19" s="130"/>
      <c r="AJ19" s="130"/>
      <c r="AK19" s="130"/>
      <c r="AL19" s="130"/>
      <c r="AM19" s="130"/>
      <c r="AN19" s="130"/>
      <c r="AO19" s="130"/>
      <c r="AP19" s="130"/>
      <c r="AQ19" s="130"/>
      <c r="AR19" s="130"/>
      <c r="AS19" s="130"/>
      <c r="AT19" s="130"/>
      <c r="AU19" s="130"/>
      <c r="AV19" s="130"/>
      <c r="AW19" s="130"/>
      <c r="AX19" s="130"/>
      <c r="AY19" s="130"/>
    </row>
    <row r="20" spans="1:51" ht="15" x14ac:dyDescent="0.25">
      <c r="A20" s="148">
        <v>45139</v>
      </c>
      <c r="B20" s="300">
        <v>-27</v>
      </c>
      <c r="C20" s="297">
        <v>4.34</v>
      </c>
      <c r="D20" s="284">
        <v>-10.68</v>
      </c>
      <c r="E20" s="116">
        <v>32.427999999999997</v>
      </c>
      <c r="F20" s="116">
        <v>48.55</v>
      </c>
      <c r="G20" s="116">
        <v>23.548999999999999</v>
      </c>
      <c r="H20" s="116">
        <v>65.132999999999996</v>
      </c>
      <c r="I20" s="116">
        <v>21.533000000000001</v>
      </c>
      <c r="J20" s="116">
        <v>44.277000000000001</v>
      </c>
      <c r="K20" s="116">
        <v>26.989000000000001</v>
      </c>
      <c r="L20" s="116">
        <v>50.698</v>
      </c>
      <c r="M20" s="116">
        <v>19.760999999999999</v>
      </c>
      <c r="N20" s="116">
        <v>21.382000000000001</v>
      </c>
      <c r="O20" s="116">
        <v>17.954000000000001</v>
      </c>
      <c r="P20" s="116">
        <v>19.882999999999999</v>
      </c>
      <c r="Q20" s="116">
        <v>24.818999999999999</v>
      </c>
      <c r="R20" s="116">
        <v>33.956000000000003</v>
      </c>
      <c r="S20" s="116">
        <v>23.396999999999998</v>
      </c>
      <c r="T20" s="116">
        <v>24.135000000000002</v>
      </c>
      <c r="U20" s="116">
        <v>48.097999999999999</v>
      </c>
      <c r="V20" s="116">
        <v>31.381</v>
      </c>
      <c r="W20" s="116">
        <v>40.064</v>
      </c>
      <c r="X20" s="116">
        <v>38.026000000000003</v>
      </c>
      <c r="Y20" s="116">
        <v>20.05</v>
      </c>
      <c r="Z20" s="116">
        <v>31.847999999999999</v>
      </c>
      <c r="AA20" s="116">
        <v>46.457000000000001</v>
      </c>
      <c r="AB20" s="116">
        <v>34.128</v>
      </c>
      <c r="AC20" s="116">
        <v>35.947000000000003</v>
      </c>
      <c r="AD20" s="116">
        <v>36.204999999999998</v>
      </c>
      <c r="AE20" s="116">
        <v>26.007999999999999</v>
      </c>
      <c r="AF20" s="116">
        <v>48.616</v>
      </c>
      <c r="AG20" s="116">
        <v>24.768999999999998</v>
      </c>
      <c r="AH20" s="116">
        <v>17.911999999999999</v>
      </c>
      <c r="AI20" s="130"/>
      <c r="AJ20" s="130"/>
      <c r="AK20" s="130"/>
      <c r="AL20" s="130"/>
      <c r="AM20" s="130"/>
      <c r="AN20" s="130"/>
      <c r="AO20" s="130"/>
      <c r="AP20" s="130"/>
      <c r="AQ20" s="130"/>
      <c r="AR20" s="130"/>
      <c r="AS20" s="130"/>
      <c r="AT20" s="130"/>
      <c r="AU20" s="130"/>
      <c r="AV20" s="130"/>
      <c r="AW20" s="130"/>
      <c r="AX20" s="130"/>
      <c r="AY20" s="130"/>
    </row>
    <row r="21" spans="1:51" ht="15" x14ac:dyDescent="0.25">
      <c r="A21" s="148">
        <v>45170</v>
      </c>
      <c r="B21" s="300">
        <v>6.32</v>
      </c>
      <c r="C21" s="297">
        <v>24.03</v>
      </c>
      <c r="D21" s="284">
        <v>13.96</v>
      </c>
      <c r="E21" s="116">
        <v>42.707999999999998</v>
      </c>
      <c r="F21" s="116">
        <v>57.643000000000001</v>
      </c>
      <c r="G21" s="116">
        <v>35.737000000000002</v>
      </c>
      <c r="H21" s="116">
        <v>60.795999999999999</v>
      </c>
      <c r="I21" s="116">
        <v>40.505000000000003</v>
      </c>
      <c r="J21" s="116">
        <v>65.067999999999998</v>
      </c>
      <c r="K21" s="116">
        <v>38.817999999999998</v>
      </c>
      <c r="L21" s="116">
        <v>46.015999999999998</v>
      </c>
      <c r="M21" s="116">
        <v>37.716999999999999</v>
      </c>
      <c r="N21" s="116">
        <v>36.546999999999997</v>
      </c>
      <c r="O21" s="116">
        <v>25.994</v>
      </c>
      <c r="P21" s="116">
        <v>46.795000000000002</v>
      </c>
      <c r="Q21" s="116">
        <v>54.43</v>
      </c>
      <c r="R21" s="116">
        <v>48.456000000000003</v>
      </c>
      <c r="S21" s="116">
        <v>48.311999999999998</v>
      </c>
      <c r="T21" s="116">
        <v>67.935000000000002</v>
      </c>
      <c r="U21" s="116">
        <v>56.31</v>
      </c>
      <c r="V21" s="116">
        <v>46.951000000000001</v>
      </c>
      <c r="W21" s="116">
        <v>45.235999999999997</v>
      </c>
      <c r="X21" s="116">
        <v>55.268999999999998</v>
      </c>
      <c r="Y21" s="116">
        <v>32.015000000000001</v>
      </c>
      <c r="Z21" s="116">
        <v>57.261000000000003</v>
      </c>
      <c r="AA21" s="116">
        <v>68.36</v>
      </c>
      <c r="AB21" s="116">
        <v>47.082999999999998</v>
      </c>
      <c r="AC21" s="116">
        <v>49.570999999999998</v>
      </c>
      <c r="AD21" s="116">
        <v>48.325000000000003</v>
      </c>
      <c r="AE21" s="116">
        <v>38.820999999999998</v>
      </c>
      <c r="AF21" s="116">
        <v>51.872999999999998</v>
      </c>
      <c r="AG21" s="116">
        <v>41.969000000000001</v>
      </c>
      <c r="AH21" s="116">
        <v>21.524000000000001</v>
      </c>
      <c r="AI21" s="130"/>
      <c r="AJ21" s="130"/>
      <c r="AK21" s="130"/>
      <c r="AL21" s="130"/>
      <c r="AM21" s="130"/>
      <c r="AN21" s="130"/>
      <c r="AO21" s="130"/>
      <c r="AP21" s="130"/>
      <c r="AQ21" s="130"/>
      <c r="AR21" s="130"/>
      <c r="AS21" s="130"/>
      <c r="AT21" s="130"/>
      <c r="AU21" s="130"/>
      <c r="AV21" s="130"/>
      <c r="AW21" s="130"/>
      <c r="AX21" s="130"/>
      <c r="AY21" s="130"/>
    </row>
    <row r="22" spans="1:51" ht="15" x14ac:dyDescent="0.25">
      <c r="A22" s="148">
        <v>45200</v>
      </c>
      <c r="B22" s="300">
        <v>35.619999999999997</v>
      </c>
      <c r="C22" s="297">
        <v>49.44</v>
      </c>
      <c r="D22" s="284">
        <v>42.03</v>
      </c>
      <c r="E22" s="116">
        <v>59.966000000000001</v>
      </c>
      <c r="F22" s="116">
        <v>86.715000000000003</v>
      </c>
      <c r="G22" s="116">
        <v>61.796999999999997</v>
      </c>
      <c r="H22" s="116">
        <v>86.385000000000005</v>
      </c>
      <c r="I22" s="116">
        <v>74.043000000000006</v>
      </c>
      <c r="J22" s="116">
        <v>99.706000000000003</v>
      </c>
      <c r="K22" s="116">
        <v>67.366</v>
      </c>
      <c r="L22" s="116">
        <v>53.442999999999998</v>
      </c>
      <c r="M22" s="116">
        <v>63.972999999999999</v>
      </c>
      <c r="N22" s="116">
        <v>55.155000000000001</v>
      </c>
      <c r="O22" s="116">
        <v>48.152999999999999</v>
      </c>
      <c r="P22" s="116">
        <v>54.683</v>
      </c>
      <c r="Q22" s="116">
        <v>71.492000000000004</v>
      </c>
      <c r="R22" s="116">
        <v>88.197999999999993</v>
      </c>
      <c r="S22" s="116">
        <v>128.31700000000001</v>
      </c>
      <c r="T22" s="116">
        <v>100.742</v>
      </c>
      <c r="U22" s="116">
        <v>74.641000000000005</v>
      </c>
      <c r="V22" s="116">
        <v>70.471999999999994</v>
      </c>
      <c r="W22" s="116">
        <v>68.92</v>
      </c>
      <c r="X22" s="116">
        <v>77.843000000000004</v>
      </c>
      <c r="Y22" s="116">
        <v>44.601999999999997</v>
      </c>
      <c r="Z22" s="116">
        <v>83.981999999999999</v>
      </c>
      <c r="AA22" s="116">
        <v>99.251999999999995</v>
      </c>
      <c r="AB22" s="116">
        <v>71.498000000000005</v>
      </c>
      <c r="AC22" s="116">
        <v>75.718000000000004</v>
      </c>
      <c r="AD22" s="116">
        <v>78.966999999999999</v>
      </c>
      <c r="AE22" s="116">
        <v>57.091000000000001</v>
      </c>
      <c r="AF22" s="116">
        <v>85.316000000000003</v>
      </c>
      <c r="AG22" s="116">
        <v>38.362000000000002</v>
      </c>
      <c r="AH22" s="116">
        <v>54.941000000000003</v>
      </c>
      <c r="AI22" s="130"/>
      <c r="AJ22" s="130"/>
      <c r="AK22" s="130"/>
      <c r="AL22" s="130"/>
      <c r="AM22" s="130"/>
      <c r="AN22" s="130"/>
      <c r="AO22" s="130"/>
      <c r="AP22" s="130"/>
      <c r="AQ22" s="130"/>
      <c r="AR22" s="130"/>
      <c r="AS22" s="130"/>
      <c r="AT22" s="130"/>
      <c r="AU22" s="130"/>
      <c r="AV22" s="130"/>
      <c r="AW22" s="130"/>
      <c r="AX22" s="130"/>
      <c r="AY22" s="130"/>
    </row>
    <row r="23" spans="1:51" ht="15" x14ac:dyDescent="0.25">
      <c r="A23" s="148">
        <v>45231</v>
      </c>
      <c r="B23" s="300">
        <v>56.13</v>
      </c>
      <c r="C23" s="297">
        <v>53.94</v>
      </c>
      <c r="D23" s="284">
        <v>55.83</v>
      </c>
      <c r="E23" s="116">
        <v>59.795000000000002</v>
      </c>
      <c r="F23" s="116">
        <v>63.48</v>
      </c>
      <c r="G23" s="116">
        <v>51.929000000000002</v>
      </c>
      <c r="H23" s="116">
        <v>63.615000000000002</v>
      </c>
      <c r="I23" s="116">
        <v>64.334000000000003</v>
      </c>
      <c r="J23" s="116">
        <v>68.457999999999998</v>
      </c>
      <c r="K23" s="116">
        <v>54.401000000000003</v>
      </c>
      <c r="L23" s="116">
        <v>46.518999999999998</v>
      </c>
      <c r="M23" s="116">
        <v>46.511000000000003</v>
      </c>
      <c r="N23" s="116">
        <v>43.781999999999996</v>
      </c>
      <c r="O23" s="116">
        <v>44.81</v>
      </c>
      <c r="P23" s="116">
        <v>44.232999999999997</v>
      </c>
      <c r="Q23" s="116">
        <v>60.722999999999999</v>
      </c>
      <c r="R23" s="116">
        <v>65.126999999999995</v>
      </c>
      <c r="S23" s="116">
        <v>72.522000000000006</v>
      </c>
      <c r="T23" s="116">
        <v>63.887</v>
      </c>
      <c r="U23" s="116">
        <v>53.11</v>
      </c>
      <c r="V23" s="116">
        <v>49.304000000000002</v>
      </c>
      <c r="W23" s="116">
        <v>53.652999999999999</v>
      </c>
      <c r="X23" s="116">
        <v>55.298000000000002</v>
      </c>
      <c r="Y23" s="116">
        <v>39.314999999999998</v>
      </c>
      <c r="Z23" s="116">
        <v>55.530999999999999</v>
      </c>
      <c r="AA23" s="116">
        <v>54.643000000000001</v>
      </c>
      <c r="AB23" s="116">
        <v>49.366999999999997</v>
      </c>
      <c r="AC23" s="116">
        <v>48.238999999999997</v>
      </c>
      <c r="AD23" s="116">
        <v>48.884</v>
      </c>
      <c r="AE23" s="116">
        <v>41.32</v>
      </c>
      <c r="AF23" s="116">
        <v>53.878999999999998</v>
      </c>
      <c r="AG23" s="116">
        <v>43.853999999999999</v>
      </c>
      <c r="AH23" s="116">
        <v>53.838000000000001</v>
      </c>
      <c r="AI23" s="130"/>
      <c r="AJ23" s="130"/>
      <c r="AK23" s="130"/>
      <c r="AL23" s="130"/>
      <c r="AM23" s="130"/>
      <c r="AN23" s="130"/>
      <c r="AO23" s="130"/>
      <c r="AP23" s="130"/>
      <c r="AQ23" s="130"/>
      <c r="AR23" s="130"/>
      <c r="AS23" s="130"/>
      <c r="AT23" s="130"/>
      <c r="AU23" s="130"/>
      <c r="AV23" s="130"/>
      <c r="AW23" s="130"/>
      <c r="AX23" s="130"/>
      <c r="AY23" s="130"/>
    </row>
    <row r="24" spans="1:51" ht="15" x14ac:dyDescent="0.25">
      <c r="A24" s="148">
        <v>45261</v>
      </c>
      <c r="B24" s="300">
        <v>44.18</v>
      </c>
      <c r="C24" s="297">
        <v>44.18</v>
      </c>
      <c r="D24" s="284">
        <v>44.18</v>
      </c>
      <c r="E24" s="116">
        <v>43.198999999999998</v>
      </c>
      <c r="F24" s="116">
        <v>48.015999999999998</v>
      </c>
      <c r="G24" s="116">
        <v>41.695</v>
      </c>
      <c r="H24" s="116">
        <v>50.317999999999998</v>
      </c>
      <c r="I24" s="116">
        <v>52.19</v>
      </c>
      <c r="J24" s="116">
        <v>50.552</v>
      </c>
      <c r="K24" s="116">
        <v>47.286999999999999</v>
      </c>
      <c r="L24" s="116">
        <v>37.222000000000001</v>
      </c>
      <c r="M24" s="116">
        <v>36.603000000000002</v>
      </c>
      <c r="N24" s="116">
        <v>36.31</v>
      </c>
      <c r="O24" s="116">
        <v>34.289000000000001</v>
      </c>
      <c r="P24" s="116">
        <v>39.261000000000003</v>
      </c>
      <c r="Q24" s="116">
        <v>45.642000000000003</v>
      </c>
      <c r="R24" s="116">
        <v>48.554000000000002</v>
      </c>
      <c r="S24" s="116">
        <v>48.843000000000004</v>
      </c>
      <c r="T24" s="116">
        <v>52.881999999999998</v>
      </c>
      <c r="U24" s="116">
        <v>44.345999999999997</v>
      </c>
      <c r="V24" s="116">
        <v>39.046999999999997</v>
      </c>
      <c r="W24" s="116">
        <v>54.884999999999998</v>
      </c>
      <c r="X24" s="116">
        <v>43.584000000000003</v>
      </c>
      <c r="Y24" s="116">
        <v>33.764000000000003</v>
      </c>
      <c r="Z24" s="116">
        <v>41.107999999999997</v>
      </c>
      <c r="AA24" s="116">
        <v>44.052999999999997</v>
      </c>
      <c r="AB24" s="116">
        <v>40.042999999999999</v>
      </c>
      <c r="AC24" s="116">
        <v>44.453000000000003</v>
      </c>
      <c r="AD24" s="116">
        <v>39.33</v>
      </c>
      <c r="AE24" s="116">
        <v>30.594000000000001</v>
      </c>
      <c r="AF24" s="116">
        <v>47.548999999999999</v>
      </c>
      <c r="AG24" s="116">
        <v>40.165999999999997</v>
      </c>
      <c r="AH24" s="116">
        <v>41.350999999999999</v>
      </c>
      <c r="AI24" s="130"/>
      <c r="AJ24" s="130"/>
      <c r="AK24" s="130"/>
      <c r="AL24" s="130"/>
      <c r="AM24" s="130"/>
      <c r="AN24" s="130"/>
      <c r="AO24" s="130"/>
      <c r="AP24" s="130"/>
      <c r="AQ24" s="130"/>
      <c r="AR24" s="130"/>
      <c r="AS24" s="130"/>
      <c r="AT24" s="130"/>
      <c r="AU24" s="130"/>
      <c r="AV24" s="130"/>
      <c r="AW24" s="130"/>
      <c r="AX24" s="130"/>
      <c r="AY24" s="130"/>
    </row>
    <row r="25" spans="1:51" ht="15" x14ac:dyDescent="0.25">
      <c r="A25" s="148">
        <v>45292</v>
      </c>
      <c r="B25" s="300">
        <v>38.07</v>
      </c>
      <c r="C25" s="297">
        <v>38.07</v>
      </c>
      <c r="D25" s="284">
        <v>38.07</v>
      </c>
      <c r="E25" s="116">
        <v>42.514000000000003</v>
      </c>
      <c r="F25" s="116">
        <v>39.304000000000002</v>
      </c>
      <c r="G25" s="116">
        <v>36.124000000000002</v>
      </c>
      <c r="H25" s="116">
        <v>39.136000000000003</v>
      </c>
      <c r="I25" s="116">
        <v>42.447000000000003</v>
      </c>
      <c r="J25" s="116">
        <v>43.783999999999999</v>
      </c>
      <c r="K25" s="116">
        <v>38.093000000000004</v>
      </c>
      <c r="L25" s="116">
        <v>34.286000000000001</v>
      </c>
      <c r="M25" s="116">
        <v>29.032</v>
      </c>
      <c r="N25" s="116">
        <v>28.922999999999998</v>
      </c>
      <c r="O25" s="116">
        <v>26.291</v>
      </c>
      <c r="P25" s="116">
        <v>32.128</v>
      </c>
      <c r="Q25" s="116">
        <v>61.631</v>
      </c>
      <c r="R25" s="116">
        <v>42.588999999999999</v>
      </c>
      <c r="S25" s="116">
        <v>39.551000000000002</v>
      </c>
      <c r="T25" s="116">
        <v>39.790999999999997</v>
      </c>
      <c r="U25" s="116">
        <v>37.872999999999998</v>
      </c>
      <c r="V25" s="116">
        <v>31.327000000000002</v>
      </c>
      <c r="W25" s="116">
        <v>44.892000000000003</v>
      </c>
      <c r="X25" s="116">
        <v>36.350999999999999</v>
      </c>
      <c r="Y25" s="116">
        <v>26.856999999999999</v>
      </c>
      <c r="Z25" s="116">
        <v>31.806999999999999</v>
      </c>
      <c r="AA25" s="116">
        <v>37.469000000000001</v>
      </c>
      <c r="AB25" s="116">
        <v>32.789000000000001</v>
      </c>
      <c r="AC25" s="116">
        <v>46.250999999999998</v>
      </c>
      <c r="AD25" s="116">
        <v>30.84</v>
      </c>
      <c r="AE25" s="116">
        <v>26.587</v>
      </c>
      <c r="AF25" s="116">
        <v>38.317</v>
      </c>
      <c r="AG25" s="116">
        <v>31.631</v>
      </c>
      <c r="AH25" s="116">
        <v>31.327999999999999</v>
      </c>
      <c r="AI25" s="130"/>
      <c r="AJ25" s="130"/>
      <c r="AK25" s="130"/>
      <c r="AL25" s="130"/>
      <c r="AM25" s="130"/>
      <c r="AN25" s="130"/>
      <c r="AO25" s="130"/>
      <c r="AP25" s="130"/>
      <c r="AQ25" s="130"/>
      <c r="AR25" s="130"/>
      <c r="AS25" s="130"/>
      <c r="AT25" s="130"/>
      <c r="AU25" s="130"/>
      <c r="AV25" s="130"/>
      <c r="AW25" s="130"/>
      <c r="AX25" s="130"/>
      <c r="AY25" s="130"/>
    </row>
    <row r="26" spans="1:51" ht="15" x14ac:dyDescent="0.25">
      <c r="A26" s="148">
        <v>45323</v>
      </c>
      <c r="B26" s="300">
        <v>32.92</v>
      </c>
      <c r="C26" s="297">
        <v>32.92</v>
      </c>
      <c r="D26" s="284">
        <v>32.92</v>
      </c>
      <c r="E26" s="116">
        <v>40.198</v>
      </c>
      <c r="F26" s="116">
        <v>35.74</v>
      </c>
      <c r="G26" s="116">
        <v>38.31</v>
      </c>
      <c r="H26" s="116">
        <v>55.35</v>
      </c>
      <c r="I26" s="116">
        <v>36.106999999999999</v>
      </c>
      <c r="J26" s="116">
        <v>36.825000000000003</v>
      </c>
      <c r="K26" s="116">
        <v>35.719000000000001</v>
      </c>
      <c r="L26" s="116">
        <v>37.128</v>
      </c>
      <c r="M26" s="116">
        <v>26.977</v>
      </c>
      <c r="N26" s="116">
        <v>23.305</v>
      </c>
      <c r="O26" s="116">
        <v>24.06</v>
      </c>
      <c r="P26" s="116">
        <v>27.677</v>
      </c>
      <c r="Q26" s="116">
        <v>45.155999999999999</v>
      </c>
      <c r="R26" s="116">
        <v>33.366999999999997</v>
      </c>
      <c r="S26" s="116">
        <v>39.195</v>
      </c>
      <c r="T26" s="116">
        <v>34.938000000000002</v>
      </c>
      <c r="U26" s="116">
        <v>39.82</v>
      </c>
      <c r="V26" s="116">
        <v>27.001000000000001</v>
      </c>
      <c r="W26" s="116">
        <v>34.381999999999998</v>
      </c>
      <c r="X26" s="116">
        <v>33.277000000000001</v>
      </c>
      <c r="Y26" s="116">
        <v>30.696999999999999</v>
      </c>
      <c r="Z26" s="116">
        <v>37.552999999999997</v>
      </c>
      <c r="AA26" s="116">
        <v>40.326999999999998</v>
      </c>
      <c r="AB26" s="116">
        <v>34.875</v>
      </c>
      <c r="AC26" s="116">
        <v>48.5</v>
      </c>
      <c r="AD26" s="116">
        <v>27.905000000000001</v>
      </c>
      <c r="AE26" s="116">
        <v>25.57</v>
      </c>
      <c r="AF26" s="116">
        <v>33.393999999999998</v>
      </c>
      <c r="AG26" s="116">
        <v>24.440999999999999</v>
      </c>
      <c r="AH26" s="116">
        <v>29.073</v>
      </c>
      <c r="AI26" s="130"/>
      <c r="AJ26" s="130"/>
      <c r="AK26" s="130"/>
      <c r="AL26" s="130"/>
      <c r="AM26" s="130"/>
      <c r="AN26" s="130"/>
      <c r="AO26" s="130"/>
      <c r="AP26" s="130"/>
      <c r="AQ26" s="130"/>
      <c r="AR26" s="130"/>
      <c r="AS26" s="130"/>
      <c r="AT26" s="130"/>
      <c r="AU26" s="130"/>
      <c r="AV26" s="130"/>
      <c r="AW26" s="130"/>
      <c r="AX26" s="130"/>
      <c r="AY26" s="130"/>
    </row>
    <row r="27" spans="1:51" ht="15" x14ac:dyDescent="0.25">
      <c r="A27" s="148">
        <v>45352</v>
      </c>
      <c r="B27" s="300">
        <v>44.46</v>
      </c>
      <c r="C27" s="297">
        <v>44.46</v>
      </c>
      <c r="D27" s="284">
        <v>44.46</v>
      </c>
      <c r="E27" s="116">
        <v>69.143000000000001</v>
      </c>
      <c r="F27" s="116">
        <v>63.530999999999999</v>
      </c>
      <c r="G27" s="116">
        <v>79.820999999999998</v>
      </c>
      <c r="H27" s="116">
        <v>65.587000000000003</v>
      </c>
      <c r="I27" s="116">
        <v>63.396000000000001</v>
      </c>
      <c r="J27" s="116">
        <v>63.737000000000002</v>
      </c>
      <c r="K27" s="116">
        <v>54.738999999999997</v>
      </c>
      <c r="L27" s="116">
        <v>44.351999999999997</v>
      </c>
      <c r="M27" s="116">
        <v>41.844999999999999</v>
      </c>
      <c r="N27" s="116">
        <v>32.973999999999997</v>
      </c>
      <c r="O27" s="116">
        <v>38.216000000000001</v>
      </c>
      <c r="P27" s="116">
        <v>66.933999999999997</v>
      </c>
      <c r="Q27" s="116">
        <v>53.54</v>
      </c>
      <c r="R27" s="116">
        <v>41.884999999999998</v>
      </c>
      <c r="S27" s="116">
        <v>100.68600000000001</v>
      </c>
      <c r="T27" s="116">
        <v>46.372999999999998</v>
      </c>
      <c r="U27" s="116">
        <v>60.286999999999999</v>
      </c>
      <c r="V27" s="116">
        <v>36.850999999999999</v>
      </c>
      <c r="W27" s="116">
        <v>52.427</v>
      </c>
      <c r="X27" s="116">
        <v>54.055999999999997</v>
      </c>
      <c r="Y27" s="116">
        <v>33.061</v>
      </c>
      <c r="Z27" s="116">
        <v>41.749000000000002</v>
      </c>
      <c r="AA27" s="116">
        <v>56.328000000000003</v>
      </c>
      <c r="AB27" s="116">
        <v>40.741</v>
      </c>
      <c r="AC27" s="116">
        <v>70.843000000000004</v>
      </c>
      <c r="AD27" s="116">
        <v>34.103000000000002</v>
      </c>
      <c r="AE27" s="116">
        <v>46.234999999999999</v>
      </c>
      <c r="AF27" s="116">
        <v>43.539000000000001</v>
      </c>
      <c r="AG27" s="116">
        <v>28.815000000000001</v>
      </c>
      <c r="AH27" s="116">
        <v>51.008000000000003</v>
      </c>
      <c r="AI27" s="130"/>
      <c r="AJ27" s="130"/>
      <c r="AK27" s="130"/>
      <c r="AL27" s="130"/>
      <c r="AM27" s="130"/>
      <c r="AN27" s="130"/>
      <c r="AO27" s="130"/>
      <c r="AP27" s="130"/>
      <c r="AQ27" s="130"/>
      <c r="AR27" s="130"/>
      <c r="AS27" s="130"/>
      <c r="AT27" s="130"/>
      <c r="AU27" s="130"/>
      <c r="AV27" s="130"/>
      <c r="AW27" s="130"/>
      <c r="AX27" s="130"/>
      <c r="AY27" s="130"/>
    </row>
    <row r="28" spans="1:51" ht="15" x14ac:dyDescent="0.25">
      <c r="A28" s="148">
        <v>45383</v>
      </c>
      <c r="B28" s="300">
        <v>86.78</v>
      </c>
      <c r="C28" s="297">
        <v>86.78</v>
      </c>
      <c r="D28" s="284">
        <v>86.78</v>
      </c>
      <c r="E28" s="116">
        <v>160.72900000000001</v>
      </c>
      <c r="F28" s="116">
        <v>129.126</v>
      </c>
      <c r="G28" s="116">
        <v>108.866</v>
      </c>
      <c r="H28" s="116">
        <v>137.05500000000001</v>
      </c>
      <c r="I28" s="116">
        <v>138.42400000000001</v>
      </c>
      <c r="J28" s="116">
        <v>118.298</v>
      </c>
      <c r="K28" s="116">
        <v>100.312</v>
      </c>
      <c r="L28" s="116">
        <v>91.887</v>
      </c>
      <c r="M28" s="116">
        <v>76.613</v>
      </c>
      <c r="N28" s="116">
        <v>66.707999999999998</v>
      </c>
      <c r="O28" s="116">
        <v>84.385000000000005</v>
      </c>
      <c r="P28" s="116">
        <v>157.04</v>
      </c>
      <c r="Q28" s="116">
        <v>182.2</v>
      </c>
      <c r="R28" s="116">
        <v>174.81</v>
      </c>
      <c r="S28" s="116">
        <v>165.24700000000001</v>
      </c>
      <c r="T28" s="116">
        <v>75.468000000000004</v>
      </c>
      <c r="U28" s="116">
        <v>104.795</v>
      </c>
      <c r="V28" s="116">
        <v>84.948999999999998</v>
      </c>
      <c r="W28" s="116">
        <v>151.041</v>
      </c>
      <c r="X28" s="116">
        <v>121.098</v>
      </c>
      <c r="Y28" s="116">
        <v>50.731999999999999</v>
      </c>
      <c r="Z28" s="116">
        <v>95.51</v>
      </c>
      <c r="AA28" s="116">
        <v>77.347999999999999</v>
      </c>
      <c r="AB28" s="116">
        <v>99.614999999999995</v>
      </c>
      <c r="AC28" s="116">
        <v>134.74199999999999</v>
      </c>
      <c r="AD28" s="116">
        <v>58.02</v>
      </c>
      <c r="AE28" s="116">
        <v>121.31100000000001</v>
      </c>
      <c r="AF28" s="116">
        <v>73.048000000000002</v>
      </c>
      <c r="AG28" s="116">
        <v>78.83</v>
      </c>
      <c r="AH28" s="116">
        <v>85.491</v>
      </c>
      <c r="AI28" s="130"/>
      <c r="AJ28" s="130"/>
      <c r="AK28" s="130"/>
      <c r="AL28" s="130"/>
      <c r="AM28" s="130"/>
      <c r="AN28" s="130"/>
      <c r="AO28" s="130"/>
      <c r="AP28" s="130"/>
      <c r="AQ28" s="130"/>
      <c r="AR28" s="130"/>
      <c r="AS28" s="130"/>
      <c r="AT28" s="130"/>
      <c r="AU28" s="130"/>
      <c r="AV28" s="130"/>
      <c r="AW28" s="130"/>
      <c r="AX28" s="130"/>
      <c r="AY28" s="130"/>
    </row>
    <row r="29" spans="1:51" ht="15" x14ac:dyDescent="0.25">
      <c r="A29" s="148">
        <v>45413</v>
      </c>
      <c r="B29" s="300">
        <v>158.91</v>
      </c>
      <c r="C29" s="297">
        <v>158.91</v>
      </c>
      <c r="D29" s="284">
        <v>158.91</v>
      </c>
      <c r="E29" s="116">
        <v>466.44400000000002</v>
      </c>
      <c r="F29" s="116">
        <v>225.24199999999999</v>
      </c>
      <c r="G29" s="116">
        <v>318.94900000000001</v>
      </c>
      <c r="H29" s="116">
        <v>222.29599999999999</v>
      </c>
      <c r="I29" s="116">
        <v>339.83499999999998</v>
      </c>
      <c r="J29" s="116">
        <v>281.34199999999998</v>
      </c>
      <c r="K29" s="116">
        <v>196.411</v>
      </c>
      <c r="L29" s="116">
        <v>157.374</v>
      </c>
      <c r="M29" s="116">
        <v>189.61099999999999</v>
      </c>
      <c r="N29" s="116">
        <v>73.33</v>
      </c>
      <c r="O29" s="116">
        <v>196.239</v>
      </c>
      <c r="P29" s="116">
        <v>191.85</v>
      </c>
      <c r="Q29" s="116">
        <v>371.33</v>
      </c>
      <c r="R29" s="116">
        <v>221.982</v>
      </c>
      <c r="S29" s="116">
        <v>194.875</v>
      </c>
      <c r="T29" s="116">
        <v>326.22000000000003</v>
      </c>
      <c r="U29" s="116">
        <v>294.065</v>
      </c>
      <c r="V29" s="116">
        <v>184.51900000000001</v>
      </c>
      <c r="W29" s="116">
        <v>273.39699999999999</v>
      </c>
      <c r="X29" s="116">
        <v>119.324</v>
      </c>
      <c r="Y29" s="116">
        <v>132.755</v>
      </c>
      <c r="Z29" s="116">
        <v>223.922</v>
      </c>
      <c r="AA29" s="116">
        <v>164.52500000000001</v>
      </c>
      <c r="AB29" s="116">
        <v>204.40199999999999</v>
      </c>
      <c r="AC29" s="116">
        <v>195.14699999999999</v>
      </c>
      <c r="AD29" s="116">
        <v>102.611</v>
      </c>
      <c r="AE29" s="116">
        <v>323.197</v>
      </c>
      <c r="AF29" s="116">
        <v>146.33199999999999</v>
      </c>
      <c r="AG29" s="116">
        <v>98.13</v>
      </c>
      <c r="AH29" s="116">
        <v>208.39599999999999</v>
      </c>
      <c r="AI29" s="130"/>
      <c r="AJ29" s="130"/>
      <c r="AK29" s="130"/>
      <c r="AL29" s="130"/>
      <c r="AM29" s="130"/>
      <c r="AN29" s="130"/>
      <c r="AO29" s="130"/>
      <c r="AP29" s="130"/>
      <c r="AQ29" s="130"/>
      <c r="AR29" s="130"/>
      <c r="AS29" s="130"/>
      <c r="AT29" s="130"/>
      <c r="AU29" s="130"/>
      <c r="AV29" s="130"/>
      <c r="AW29" s="130"/>
      <c r="AX29" s="130"/>
      <c r="AY29" s="130"/>
    </row>
    <row r="30" spans="1:51" ht="15" x14ac:dyDescent="0.25">
      <c r="A30" s="148">
        <v>45444</v>
      </c>
      <c r="B30" s="300">
        <v>78.680000000000007</v>
      </c>
      <c r="C30" s="297">
        <v>78.680000000000007</v>
      </c>
      <c r="D30" s="284">
        <v>78.680000000000007</v>
      </c>
      <c r="E30" s="116">
        <v>333.77</v>
      </c>
      <c r="F30" s="116">
        <v>121.494</v>
      </c>
      <c r="G30" s="116">
        <v>397.01900000000001</v>
      </c>
      <c r="H30" s="116">
        <v>117.84</v>
      </c>
      <c r="I30" s="116">
        <v>283.87799999999999</v>
      </c>
      <c r="J30" s="116">
        <v>178.90600000000001</v>
      </c>
      <c r="K30" s="116">
        <v>181.68799999999999</v>
      </c>
      <c r="L30" s="116">
        <v>63.320999999999998</v>
      </c>
      <c r="M30" s="116">
        <v>90.046000000000006</v>
      </c>
      <c r="N30" s="116">
        <v>29.526</v>
      </c>
      <c r="O30" s="116">
        <v>118.553</v>
      </c>
      <c r="P30" s="116">
        <v>72.238</v>
      </c>
      <c r="Q30" s="116">
        <v>242.56700000000001</v>
      </c>
      <c r="R30" s="116">
        <v>102.143</v>
      </c>
      <c r="S30" s="116">
        <v>82.001000000000005</v>
      </c>
      <c r="T30" s="116">
        <v>317.19299999999998</v>
      </c>
      <c r="U30" s="116">
        <v>164.08500000000001</v>
      </c>
      <c r="V30" s="116">
        <v>187.447</v>
      </c>
      <c r="W30" s="116">
        <v>327.11</v>
      </c>
      <c r="X30" s="116">
        <v>34.898000000000003</v>
      </c>
      <c r="Y30" s="116">
        <v>96.801000000000002</v>
      </c>
      <c r="Z30" s="116">
        <v>167.79900000000001</v>
      </c>
      <c r="AA30" s="116">
        <v>140.553</v>
      </c>
      <c r="AB30" s="116">
        <v>146.084</v>
      </c>
      <c r="AC30" s="116">
        <v>177.011</v>
      </c>
      <c r="AD30" s="116">
        <v>27.079000000000001</v>
      </c>
      <c r="AE30" s="116">
        <v>293.97199999999998</v>
      </c>
      <c r="AF30" s="116">
        <v>88.162000000000006</v>
      </c>
      <c r="AG30" s="116">
        <v>61.606999999999999</v>
      </c>
      <c r="AH30" s="116">
        <v>192.75399999999999</v>
      </c>
      <c r="AI30" s="130"/>
      <c r="AJ30" s="130"/>
      <c r="AK30" s="130"/>
      <c r="AL30" s="130"/>
      <c r="AM30" s="130"/>
      <c r="AN30" s="130"/>
      <c r="AO30" s="130"/>
      <c r="AP30" s="130"/>
      <c r="AQ30" s="130"/>
      <c r="AR30" s="130"/>
      <c r="AS30" s="130"/>
      <c r="AT30" s="130"/>
      <c r="AU30" s="130"/>
      <c r="AV30" s="130"/>
      <c r="AW30" s="130"/>
      <c r="AX30" s="130"/>
      <c r="AY30" s="130"/>
    </row>
    <row r="31" spans="1:51" ht="15" x14ac:dyDescent="0.25">
      <c r="A31" s="148">
        <v>45474</v>
      </c>
      <c r="B31" s="300">
        <v>-14.51</v>
      </c>
      <c r="C31" s="297">
        <v>-14.51</v>
      </c>
      <c r="D31" s="284">
        <v>-14.51</v>
      </c>
      <c r="E31" s="116">
        <v>118.732</v>
      </c>
      <c r="F31" s="116">
        <v>26.468</v>
      </c>
      <c r="G31" s="116">
        <v>222.227</v>
      </c>
      <c r="H31" s="116">
        <v>28.672999999999998</v>
      </c>
      <c r="I31" s="116">
        <v>69.244</v>
      </c>
      <c r="J31" s="116">
        <v>64.049000000000007</v>
      </c>
      <c r="K31" s="116">
        <v>77.754999999999995</v>
      </c>
      <c r="L31" s="116">
        <v>12.17</v>
      </c>
      <c r="M31" s="116">
        <v>17.884</v>
      </c>
      <c r="N31" s="116">
        <v>9.6690000000000005</v>
      </c>
      <c r="O31" s="116">
        <v>20.463999999999999</v>
      </c>
      <c r="P31" s="116">
        <v>19.794</v>
      </c>
      <c r="Q31" s="116">
        <v>64.656999999999996</v>
      </c>
      <c r="R31" s="116">
        <v>25.023</v>
      </c>
      <c r="S31" s="116">
        <v>24.187999999999999</v>
      </c>
      <c r="T31" s="116">
        <v>95.614999999999995</v>
      </c>
      <c r="U31" s="116">
        <v>64.388999999999996</v>
      </c>
      <c r="V31" s="116">
        <v>38.552</v>
      </c>
      <c r="W31" s="116">
        <v>119.33199999999999</v>
      </c>
      <c r="X31" s="116">
        <v>17.166</v>
      </c>
      <c r="Y31" s="116">
        <v>25.69</v>
      </c>
      <c r="Z31" s="116">
        <v>47.286000000000001</v>
      </c>
      <c r="AA31" s="116">
        <v>43.447000000000003</v>
      </c>
      <c r="AB31" s="116">
        <v>43.862000000000002</v>
      </c>
      <c r="AC31" s="116">
        <v>43.061999999999998</v>
      </c>
      <c r="AD31" s="116">
        <v>11.656000000000001</v>
      </c>
      <c r="AE31" s="116">
        <v>106.621</v>
      </c>
      <c r="AF31" s="116">
        <v>20.219000000000001</v>
      </c>
      <c r="AG31" s="116">
        <v>16.588000000000001</v>
      </c>
      <c r="AH31" s="116">
        <v>90.251999999999995</v>
      </c>
      <c r="AI31" s="130"/>
      <c r="AJ31" s="130"/>
      <c r="AK31" s="130"/>
      <c r="AL31" s="130"/>
      <c r="AM31" s="130"/>
      <c r="AN31" s="130"/>
      <c r="AO31" s="130"/>
      <c r="AP31" s="130"/>
      <c r="AQ31" s="130"/>
      <c r="AR31" s="130"/>
      <c r="AS31" s="130"/>
      <c r="AT31" s="130"/>
      <c r="AU31" s="130"/>
      <c r="AV31" s="130"/>
      <c r="AW31" s="130"/>
      <c r="AX31" s="130"/>
      <c r="AY31" s="130"/>
    </row>
    <row r="32" spans="1:51" ht="15" x14ac:dyDescent="0.25">
      <c r="A32" s="148">
        <v>45505</v>
      </c>
      <c r="B32" s="300">
        <v>-10.68</v>
      </c>
      <c r="C32" s="297">
        <v>-10.68</v>
      </c>
      <c r="D32" s="284">
        <v>-10.68</v>
      </c>
      <c r="E32" s="116">
        <v>49.972000000000001</v>
      </c>
      <c r="F32" s="116">
        <v>25.882000000000001</v>
      </c>
      <c r="G32" s="116">
        <v>63.805999999999997</v>
      </c>
      <c r="H32" s="116">
        <v>21.974</v>
      </c>
      <c r="I32" s="116">
        <v>47.404000000000003</v>
      </c>
      <c r="J32" s="116">
        <v>27.863</v>
      </c>
      <c r="K32" s="116">
        <v>54.758000000000003</v>
      </c>
      <c r="L32" s="116">
        <v>19.303000000000001</v>
      </c>
      <c r="M32" s="116">
        <v>22.43</v>
      </c>
      <c r="N32" s="116">
        <v>17.71</v>
      </c>
      <c r="O32" s="116">
        <v>19.617999999999999</v>
      </c>
      <c r="P32" s="116">
        <v>24.725000000000001</v>
      </c>
      <c r="Q32" s="116">
        <v>34.558999999999997</v>
      </c>
      <c r="R32" s="116">
        <v>25.103000000000002</v>
      </c>
      <c r="S32" s="116">
        <v>24.411999999999999</v>
      </c>
      <c r="T32" s="116">
        <v>48.121000000000002</v>
      </c>
      <c r="U32" s="116">
        <v>33.731999999999999</v>
      </c>
      <c r="V32" s="116">
        <v>40.408000000000001</v>
      </c>
      <c r="W32" s="116">
        <v>38.417000000000002</v>
      </c>
      <c r="X32" s="116">
        <v>20.439</v>
      </c>
      <c r="Y32" s="116">
        <v>32.079000000000001</v>
      </c>
      <c r="Z32" s="116">
        <v>46.182000000000002</v>
      </c>
      <c r="AA32" s="116">
        <v>34.439</v>
      </c>
      <c r="AB32" s="116">
        <v>36.188000000000002</v>
      </c>
      <c r="AC32" s="116">
        <v>37.015999999999998</v>
      </c>
      <c r="AD32" s="116">
        <v>26.917000000000002</v>
      </c>
      <c r="AE32" s="116">
        <v>46.957000000000001</v>
      </c>
      <c r="AF32" s="116">
        <v>26.206</v>
      </c>
      <c r="AG32" s="116">
        <v>17.719000000000001</v>
      </c>
      <c r="AH32" s="116">
        <v>38.396999999999998</v>
      </c>
      <c r="AI32" s="130"/>
      <c r="AJ32" s="130"/>
      <c r="AK32" s="130"/>
      <c r="AL32" s="130"/>
      <c r="AM32" s="130"/>
      <c r="AN32" s="130"/>
      <c r="AO32" s="130"/>
      <c r="AP32" s="130"/>
      <c r="AQ32" s="130"/>
      <c r="AR32" s="130"/>
      <c r="AS32" s="130"/>
      <c r="AT32" s="130"/>
      <c r="AU32" s="130"/>
      <c r="AV32" s="130"/>
      <c r="AW32" s="130"/>
      <c r="AX32" s="130"/>
      <c r="AY32" s="130"/>
    </row>
    <row r="33" spans="1:51" ht="15" x14ac:dyDescent="0.25">
      <c r="A33" s="148">
        <v>45536</v>
      </c>
      <c r="B33" s="300">
        <v>13.96</v>
      </c>
      <c r="C33" s="297">
        <v>13.96</v>
      </c>
      <c r="D33" s="284">
        <v>13.96</v>
      </c>
      <c r="E33" s="116">
        <v>58.924999999999997</v>
      </c>
      <c r="F33" s="116">
        <v>38.866999999999997</v>
      </c>
      <c r="G33" s="116">
        <v>63.365000000000002</v>
      </c>
      <c r="H33" s="116">
        <v>42.500999999999998</v>
      </c>
      <c r="I33" s="116">
        <v>67.805000000000007</v>
      </c>
      <c r="J33" s="116">
        <v>40.444000000000003</v>
      </c>
      <c r="K33" s="116">
        <v>47.622</v>
      </c>
      <c r="L33" s="116">
        <v>36.969000000000001</v>
      </c>
      <c r="M33" s="116">
        <v>38.375</v>
      </c>
      <c r="N33" s="116">
        <v>25.661000000000001</v>
      </c>
      <c r="O33" s="116">
        <v>46.451000000000001</v>
      </c>
      <c r="P33" s="116">
        <v>55.564</v>
      </c>
      <c r="Q33" s="116">
        <v>49.124000000000002</v>
      </c>
      <c r="R33" s="116">
        <v>52.378</v>
      </c>
      <c r="S33" s="116">
        <v>70.516000000000005</v>
      </c>
      <c r="T33" s="116">
        <v>57.113999999999997</v>
      </c>
      <c r="U33" s="116">
        <v>49.19</v>
      </c>
      <c r="V33" s="116">
        <v>45.65</v>
      </c>
      <c r="W33" s="116">
        <v>56.457999999999998</v>
      </c>
      <c r="X33" s="116">
        <v>33.457000000000001</v>
      </c>
      <c r="Y33" s="116">
        <v>58.712000000000003</v>
      </c>
      <c r="Z33" s="116">
        <v>71.447999999999993</v>
      </c>
      <c r="AA33" s="116">
        <v>47.973999999999997</v>
      </c>
      <c r="AB33" s="116">
        <v>49.462000000000003</v>
      </c>
      <c r="AC33" s="116">
        <v>49.863999999999997</v>
      </c>
      <c r="AD33" s="116">
        <v>39.811</v>
      </c>
      <c r="AE33" s="116">
        <v>51.558</v>
      </c>
      <c r="AF33" s="116">
        <v>44.22</v>
      </c>
      <c r="AG33" s="116">
        <v>21.408999999999999</v>
      </c>
      <c r="AH33" s="116">
        <v>57.067999999999998</v>
      </c>
      <c r="AI33" s="130"/>
      <c r="AJ33" s="130"/>
      <c r="AK33" s="130"/>
      <c r="AL33" s="130"/>
      <c r="AM33" s="130"/>
      <c r="AN33" s="130"/>
      <c r="AO33" s="130"/>
      <c r="AP33" s="130"/>
      <c r="AQ33" s="130"/>
      <c r="AR33" s="130"/>
      <c r="AS33" s="130"/>
      <c r="AT33" s="130"/>
      <c r="AU33" s="130"/>
      <c r="AV33" s="130"/>
      <c r="AW33" s="130"/>
      <c r="AX33" s="130"/>
      <c r="AY33" s="130"/>
    </row>
    <row r="34" spans="1:51" ht="15" x14ac:dyDescent="0.25">
      <c r="A34" s="148">
        <v>45566</v>
      </c>
      <c r="B34" s="300">
        <v>35.619999999999997</v>
      </c>
      <c r="C34" s="297">
        <v>49.44</v>
      </c>
      <c r="D34" s="284">
        <v>42.03</v>
      </c>
      <c r="E34" s="116">
        <v>87.728999999999999</v>
      </c>
      <c r="F34" s="116">
        <v>65.129000000000005</v>
      </c>
      <c r="G34" s="116">
        <v>83.772000000000006</v>
      </c>
      <c r="H34" s="116">
        <v>76.269000000000005</v>
      </c>
      <c r="I34" s="116">
        <v>101.071</v>
      </c>
      <c r="J34" s="116">
        <v>69.013999999999996</v>
      </c>
      <c r="K34" s="116">
        <v>54.762</v>
      </c>
      <c r="L34" s="116">
        <v>62.826999999999998</v>
      </c>
      <c r="M34" s="116">
        <v>56.024999999999999</v>
      </c>
      <c r="N34" s="116">
        <v>46.664999999999999</v>
      </c>
      <c r="O34" s="116">
        <v>53.646000000000001</v>
      </c>
      <c r="P34" s="116">
        <v>70.025000000000006</v>
      </c>
      <c r="Q34" s="116">
        <v>88.692999999999998</v>
      </c>
      <c r="R34" s="116">
        <v>131.52500000000001</v>
      </c>
      <c r="S34" s="116">
        <v>100.411</v>
      </c>
      <c r="T34" s="116">
        <v>74.908000000000001</v>
      </c>
      <c r="U34" s="116">
        <v>72.528999999999996</v>
      </c>
      <c r="V34" s="116">
        <v>69.084000000000003</v>
      </c>
      <c r="W34" s="116">
        <v>78.450999999999993</v>
      </c>
      <c r="X34" s="116">
        <v>44.783999999999999</v>
      </c>
      <c r="Y34" s="116">
        <v>84.445999999999998</v>
      </c>
      <c r="Z34" s="116">
        <v>96.751999999999995</v>
      </c>
      <c r="AA34" s="116">
        <v>71.787999999999997</v>
      </c>
      <c r="AB34" s="116">
        <v>75.38</v>
      </c>
      <c r="AC34" s="116">
        <v>80.176000000000002</v>
      </c>
      <c r="AD34" s="116">
        <v>58.649000000000001</v>
      </c>
      <c r="AE34" s="116">
        <v>85.207999999999998</v>
      </c>
      <c r="AF34" s="116">
        <v>39.662999999999997</v>
      </c>
      <c r="AG34" s="116">
        <v>55.088999999999999</v>
      </c>
      <c r="AH34" s="116">
        <v>58.174999999999997</v>
      </c>
      <c r="AI34" s="130"/>
      <c r="AJ34" s="130"/>
      <c r="AK34" s="130"/>
      <c r="AL34" s="130"/>
      <c r="AM34" s="130"/>
      <c r="AN34" s="130"/>
      <c r="AO34" s="130"/>
      <c r="AP34" s="130"/>
      <c r="AQ34" s="130"/>
      <c r="AR34" s="130"/>
      <c r="AS34" s="130"/>
      <c r="AT34" s="130"/>
      <c r="AU34" s="130"/>
      <c r="AV34" s="130"/>
      <c r="AW34" s="130"/>
      <c r="AX34" s="130"/>
      <c r="AY34" s="130"/>
    </row>
    <row r="35" spans="1:51" ht="15" x14ac:dyDescent="0.25">
      <c r="A35" s="148">
        <v>45597</v>
      </c>
      <c r="B35" s="300">
        <v>56.13</v>
      </c>
      <c r="C35" s="297">
        <v>53.94</v>
      </c>
      <c r="D35" s="284">
        <v>55.83</v>
      </c>
      <c r="E35" s="116">
        <v>64.197000000000003</v>
      </c>
      <c r="F35" s="116">
        <v>54.136000000000003</v>
      </c>
      <c r="G35" s="116">
        <v>62.866999999999997</v>
      </c>
      <c r="H35" s="116">
        <v>64.394999999999996</v>
      </c>
      <c r="I35" s="116">
        <v>69.186999999999998</v>
      </c>
      <c r="J35" s="116">
        <v>55.058</v>
      </c>
      <c r="K35" s="116">
        <v>46.707000000000001</v>
      </c>
      <c r="L35" s="116">
        <v>44.613999999999997</v>
      </c>
      <c r="M35" s="116">
        <v>44.411999999999999</v>
      </c>
      <c r="N35" s="116">
        <v>43.651000000000003</v>
      </c>
      <c r="O35" s="116">
        <v>43.551000000000002</v>
      </c>
      <c r="P35" s="116">
        <v>59.728999999999999</v>
      </c>
      <c r="Q35" s="116">
        <v>65.352999999999994</v>
      </c>
      <c r="R35" s="116">
        <v>73.415000000000006</v>
      </c>
      <c r="S35" s="116">
        <v>62.146000000000001</v>
      </c>
      <c r="T35" s="116">
        <v>52.646999999999998</v>
      </c>
      <c r="U35" s="116">
        <v>51.061999999999998</v>
      </c>
      <c r="V35" s="116">
        <v>52.954999999999998</v>
      </c>
      <c r="W35" s="116">
        <v>54.518999999999998</v>
      </c>
      <c r="X35" s="116">
        <v>40.225000000000001</v>
      </c>
      <c r="Y35" s="116">
        <v>55.558999999999997</v>
      </c>
      <c r="Z35" s="116">
        <v>53.305</v>
      </c>
      <c r="AA35" s="116">
        <v>49.01</v>
      </c>
      <c r="AB35" s="116">
        <v>46.654000000000003</v>
      </c>
      <c r="AC35" s="116">
        <v>49.418999999999997</v>
      </c>
      <c r="AD35" s="116">
        <v>41.927999999999997</v>
      </c>
      <c r="AE35" s="116">
        <v>51.442999999999998</v>
      </c>
      <c r="AF35" s="116">
        <v>45.656999999999996</v>
      </c>
      <c r="AG35" s="116">
        <v>53.720999999999997</v>
      </c>
      <c r="AH35" s="116">
        <v>60.396000000000001</v>
      </c>
      <c r="AI35" s="130"/>
      <c r="AJ35" s="130"/>
      <c r="AK35" s="130"/>
      <c r="AL35" s="130"/>
      <c r="AM35" s="130"/>
      <c r="AN35" s="130"/>
      <c r="AO35" s="130"/>
      <c r="AP35" s="130"/>
      <c r="AQ35" s="130"/>
      <c r="AR35" s="130"/>
      <c r="AS35" s="130"/>
      <c r="AT35" s="130"/>
      <c r="AU35" s="130"/>
      <c r="AV35" s="130"/>
      <c r="AW35" s="130"/>
      <c r="AX35" s="130"/>
      <c r="AY35" s="130"/>
    </row>
    <row r="36" spans="1:51" ht="15" x14ac:dyDescent="0.25">
      <c r="A36" s="148">
        <v>45627</v>
      </c>
      <c r="B36" s="279">
        <v>44.18</v>
      </c>
      <c r="C36" s="269">
        <v>44.18</v>
      </c>
      <c r="D36" s="296">
        <v>44.18</v>
      </c>
      <c r="E36" s="117">
        <v>48.674999999999997</v>
      </c>
      <c r="F36" s="117">
        <v>44.344000000000001</v>
      </c>
      <c r="G36" s="117">
        <v>50.02</v>
      </c>
      <c r="H36" s="117">
        <v>52.753</v>
      </c>
      <c r="I36" s="117">
        <v>51.2</v>
      </c>
      <c r="J36" s="117">
        <v>48.005000000000003</v>
      </c>
      <c r="K36" s="117">
        <v>38.005000000000003</v>
      </c>
      <c r="L36" s="117">
        <v>35.509</v>
      </c>
      <c r="M36" s="117">
        <v>36.871000000000002</v>
      </c>
      <c r="N36" s="117">
        <v>33.249000000000002</v>
      </c>
      <c r="O36" s="117">
        <v>38.715000000000003</v>
      </c>
      <c r="P36" s="117">
        <v>45.363</v>
      </c>
      <c r="Q36" s="117">
        <v>48.74</v>
      </c>
      <c r="R36" s="117">
        <v>50.295999999999999</v>
      </c>
      <c r="S36" s="117">
        <v>52.88</v>
      </c>
      <c r="T36" s="117">
        <v>44.578000000000003</v>
      </c>
      <c r="U36" s="117">
        <v>40.679000000000002</v>
      </c>
      <c r="V36" s="117">
        <v>55.789000000000001</v>
      </c>
      <c r="W36" s="117">
        <v>43.777000000000001</v>
      </c>
      <c r="X36" s="117">
        <v>34.567</v>
      </c>
      <c r="Y36" s="117">
        <v>41.093000000000004</v>
      </c>
      <c r="Z36" s="117">
        <v>43.618000000000002</v>
      </c>
      <c r="AA36" s="117">
        <v>40.347999999999999</v>
      </c>
      <c r="AB36" s="117">
        <v>44.329000000000001</v>
      </c>
      <c r="AC36" s="117">
        <v>39.771999999999998</v>
      </c>
      <c r="AD36" s="117">
        <v>31.812000000000001</v>
      </c>
      <c r="AE36" s="117">
        <v>46.756</v>
      </c>
      <c r="AF36" s="117">
        <v>42.192</v>
      </c>
      <c r="AG36" s="117">
        <v>41.246000000000002</v>
      </c>
      <c r="AH36" s="117">
        <v>45.567</v>
      </c>
      <c r="AI36" s="130"/>
      <c r="AJ36" s="130"/>
      <c r="AK36" s="130"/>
      <c r="AL36" s="130"/>
      <c r="AM36" s="130"/>
      <c r="AN36" s="130"/>
      <c r="AO36" s="130"/>
      <c r="AP36" s="130"/>
      <c r="AQ36" s="130"/>
      <c r="AR36" s="130"/>
      <c r="AS36" s="130"/>
      <c r="AT36" s="130"/>
      <c r="AU36" s="130"/>
      <c r="AV36" s="130"/>
      <c r="AW36" s="130"/>
      <c r="AX36" s="130"/>
      <c r="AY36" s="130"/>
    </row>
    <row r="37" spans="1:51" ht="15" x14ac:dyDescent="0.25">
      <c r="A37" s="148">
        <v>45658</v>
      </c>
      <c r="B37" s="279">
        <v>38.07</v>
      </c>
      <c r="C37" s="269">
        <v>38.07</v>
      </c>
      <c r="D37" s="296">
        <v>38.07</v>
      </c>
      <c r="E37" s="117">
        <v>39.911000000000001</v>
      </c>
      <c r="F37" s="117">
        <v>38.805</v>
      </c>
      <c r="G37" s="117">
        <v>39.006</v>
      </c>
      <c r="H37" s="117">
        <v>43.387</v>
      </c>
      <c r="I37" s="117">
        <v>44.398000000000003</v>
      </c>
      <c r="J37" s="117">
        <v>39.319000000000003</v>
      </c>
      <c r="K37" s="117">
        <v>35.524000000000001</v>
      </c>
      <c r="L37" s="117">
        <v>28.068999999999999</v>
      </c>
      <c r="M37" s="117">
        <v>29.446999999999999</v>
      </c>
      <c r="N37" s="117">
        <v>25.515000000000001</v>
      </c>
      <c r="O37" s="117">
        <v>31.573</v>
      </c>
      <c r="P37" s="117">
        <v>61.438000000000002</v>
      </c>
      <c r="Q37" s="117">
        <v>42.767000000000003</v>
      </c>
      <c r="R37" s="117">
        <v>41.008000000000003</v>
      </c>
      <c r="S37" s="117">
        <v>39.720999999999997</v>
      </c>
      <c r="T37" s="117">
        <v>38.573999999999998</v>
      </c>
      <c r="U37" s="117">
        <v>32.845999999999997</v>
      </c>
      <c r="V37" s="117">
        <v>44.485999999999997</v>
      </c>
      <c r="W37" s="117">
        <v>36.752000000000002</v>
      </c>
      <c r="X37" s="117">
        <v>28.163</v>
      </c>
      <c r="Y37" s="117">
        <v>31.795000000000002</v>
      </c>
      <c r="Z37" s="117">
        <v>37.344000000000001</v>
      </c>
      <c r="AA37" s="117">
        <v>33.151000000000003</v>
      </c>
      <c r="AB37" s="117">
        <v>46.02</v>
      </c>
      <c r="AC37" s="117">
        <v>31.253</v>
      </c>
      <c r="AD37" s="117">
        <v>27.864999999999998</v>
      </c>
      <c r="AE37" s="117">
        <v>37.622999999999998</v>
      </c>
      <c r="AF37" s="117">
        <v>33.002000000000002</v>
      </c>
      <c r="AG37" s="117">
        <v>31.234999999999999</v>
      </c>
      <c r="AH37" s="117">
        <v>36.515999999999998</v>
      </c>
      <c r="AI37" s="130"/>
      <c r="AJ37" s="130"/>
      <c r="AK37" s="130"/>
      <c r="AL37" s="130"/>
      <c r="AM37" s="130"/>
      <c r="AN37" s="130"/>
      <c r="AO37" s="130"/>
      <c r="AP37" s="130"/>
      <c r="AQ37" s="130"/>
      <c r="AR37" s="130"/>
      <c r="AS37" s="130"/>
      <c r="AT37" s="130"/>
      <c r="AU37" s="130"/>
      <c r="AV37" s="130"/>
      <c r="AW37" s="130"/>
      <c r="AX37" s="130"/>
      <c r="AY37" s="130"/>
    </row>
    <row r="38" spans="1:51" ht="15" x14ac:dyDescent="0.25">
      <c r="A38" s="148">
        <v>45689</v>
      </c>
      <c r="B38" s="279">
        <v>32.92</v>
      </c>
      <c r="C38" s="269">
        <v>32.92</v>
      </c>
      <c r="D38" s="296">
        <v>32.92</v>
      </c>
      <c r="E38" s="117">
        <v>34.857999999999997</v>
      </c>
      <c r="F38" s="117">
        <v>39.597000000000001</v>
      </c>
      <c r="G38" s="117">
        <v>54.063000000000002</v>
      </c>
      <c r="H38" s="117">
        <v>35.622999999999998</v>
      </c>
      <c r="I38" s="117">
        <v>36.128999999999998</v>
      </c>
      <c r="J38" s="117">
        <v>35.453000000000003</v>
      </c>
      <c r="K38" s="117">
        <v>36.613999999999997</v>
      </c>
      <c r="L38" s="117">
        <v>25.452000000000002</v>
      </c>
      <c r="M38" s="117">
        <v>22.936</v>
      </c>
      <c r="N38" s="117">
        <v>22.672000000000001</v>
      </c>
      <c r="O38" s="117">
        <v>26.51</v>
      </c>
      <c r="P38" s="117">
        <v>43.206000000000003</v>
      </c>
      <c r="Q38" s="117">
        <v>32.429000000000002</v>
      </c>
      <c r="R38" s="117">
        <v>39.569000000000003</v>
      </c>
      <c r="S38" s="117">
        <v>33.959000000000003</v>
      </c>
      <c r="T38" s="117">
        <v>38.741</v>
      </c>
      <c r="U38" s="117">
        <v>27.439</v>
      </c>
      <c r="V38" s="117">
        <v>33.484999999999999</v>
      </c>
      <c r="W38" s="117">
        <v>32.570999999999998</v>
      </c>
      <c r="X38" s="117">
        <v>30.241</v>
      </c>
      <c r="Y38" s="117">
        <v>36.173000000000002</v>
      </c>
      <c r="Z38" s="117">
        <v>38.664000000000001</v>
      </c>
      <c r="AA38" s="117">
        <v>34.274999999999999</v>
      </c>
      <c r="AB38" s="117">
        <v>46.921999999999997</v>
      </c>
      <c r="AC38" s="117">
        <v>27.390999999999998</v>
      </c>
      <c r="AD38" s="117">
        <v>25.870999999999999</v>
      </c>
      <c r="AE38" s="117">
        <v>31.771999999999998</v>
      </c>
      <c r="AF38" s="117">
        <v>25.084</v>
      </c>
      <c r="AG38" s="117">
        <v>27.744</v>
      </c>
      <c r="AH38" s="117">
        <v>33.584000000000003</v>
      </c>
      <c r="AI38" s="130"/>
      <c r="AJ38" s="130"/>
      <c r="AK38" s="130"/>
      <c r="AL38" s="130"/>
      <c r="AM38" s="130"/>
      <c r="AN38" s="130"/>
      <c r="AO38" s="130"/>
      <c r="AP38" s="130"/>
      <c r="AQ38" s="130"/>
      <c r="AR38" s="130"/>
      <c r="AS38" s="130"/>
      <c r="AT38" s="130"/>
      <c r="AU38" s="130"/>
      <c r="AV38" s="130"/>
      <c r="AW38" s="130"/>
      <c r="AX38" s="130"/>
      <c r="AY38" s="130"/>
    </row>
    <row r="39" spans="1:51" ht="15" x14ac:dyDescent="0.25">
      <c r="A39" s="148">
        <v>45717</v>
      </c>
      <c r="B39" s="279">
        <v>44.46</v>
      </c>
      <c r="C39" s="269">
        <v>44.46</v>
      </c>
      <c r="D39" s="296">
        <v>44.46</v>
      </c>
      <c r="E39" s="117">
        <v>63.338000000000001</v>
      </c>
      <c r="F39" s="117">
        <v>82.861000000000004</v>
      </c>
      <c r="G39" s="117">
        <v>65.271000000000001</v>
      </c>
      <c r="H39" s="117">
        <v>64.263000000000005</v>
      </c>
      <c r="I39" s="117">
        <v>62.548000000000002</v>
      </c>
      <c r="J39" s="117">
        <v>55.781999999999996</v>
      </c>
      <c r="K39" s="117">
        <v>45.234000000000002</v>
      </c>
      <c r="L39" s="117">
        <v>40.997999999999998</v>
      </c>
      <c r="M39" s="117">
        <v>32.357999999999997</v>
      </c>
      <c r="N39" s="117">
        <v>37.375</v>
      </c>
      <c r="O39" s="117">
        <v>66.119</v>
      </c>
      <c r="P39" s="117">
        <v>52.968000000000004</v>
      </c>
      <c r="Q39" s="117">
        <v>40.567999999999998</v>
      </c>
      <c r="R39" s="117">
        <v>102.20699999999999</v>
      </c>
      <c r="S39" s="117">
        <v>46.502000000000002</v>
      </c>
      <c r="T39" s="117">
        <v>60.646999999999998</v>
      </c>
      <c r="U39" s="117">
        <v>37.548999999999999</v>
      </c>
      <c r="V39" s="117">
        <v>52.738</v>
      </c>
      <c r="W39" s="117">
        <v>54.424999999999997</v>
      </c>
      <c r="X39" s="117">
        <v>33.927999999999997</v>
      </c>
      <c r="Y39" s="117">
        <v>41.697000000000003</v>
      </c>
      <c r="Z39" s="117">
        <v>55.606000000000002</v>
      </c>
      <c r="AA39" s="117">
        <v>41.241999999999997</v>
      </c>
      <c r="AB39" s="117">
        <v>70.037999999999997</v>
      </c>
      <c r="AC39" s="117">
        <v>33.713000000000001</v>
      </c>
      <c r="AD39" s="117">
        <v>47.719000000000001</v>
      </c>
      <c r="AE39" s="117">
        <v>42.951999999999998</v>
      </c>
      <c r="AF39" s="117">
        <v>30.398</v>
      </c>
      <c r="AG39" s="117">
        <v>50.405000000000001</v>
      </c>
      <c r="AH39" s="117">
        <v>76.451999999999998</v>
      </c>
      <c r="AI39" s="130"/>
      <c r="AJ39" s="130"/>
      <c r="AK39" s="130"/>
      <c r="AL39" s="130"/>
      <c r="AM39" s="130"/>
      <c r="AN39" s="130"/>
      <c r="AO39" s="130"/>
      <c r="AP39" s="130"/>
      <c r="AQ39" s="130"/>
      <c r="AR39" s="130"/>
      <c r="AS39" s="130"/>
      <c r="AT39" s="130"/>
      <c r="AU39" s="130"/>
      <c r="AV39" s="130"/>
      <c r="AW39" s="130"/>
      <c r="AX39" s="130"/>
      <c r="AY39" s="130"/>
    </row>
    <row r="40" spans="1:51" ht="15" x14ac:dyDescent="0.25">
      <c r="A40" s="148">
        <v>45748</v>
      </c>
      <c r="B40" s="279">
        <v>86.78</v>
      </c>
      <c r="C40" s="269">
        <v>86.78</v>
      </c>
      <c r="D40" s="296">
        <v>86.78</v>
      </c>
      <c r="E40" s="117">
        <v>126.532</v>
      </c>
      <c r="F40" s="117">
        <v>111.974</v>
      </c>
      <c r="G40" s="117">
        <v>136.375</v>
      </c>
      <c r="H40" s="117">
        <v>139.84200000000001</v>
      </c>
      <c r="I40" s="117">
        <v>115.355</v>
      </c>
      <c r="J40" s="117">
        <v>101.68</v>
      </c>
      <c r="K40" s="117">
        <v>93.180999999999997</v>
      </c>
      <c r="L40" s="117">
        <v>75.738</v>
      </c>
      <c r="M40" s="117">
        <v>67.001000000000005</v>
      </c>
      <c r="N40" s="117">
        <v>83.149000000000001</v>
      </c>
      <c r="O40" s="117">
        <v>155.97900000000001</v>
      </c>
      <c r="P40" s="117">
        <v>181.08600000000001</v>
      </c>
      <c r="Q40" s="117">
        <v>171.21100000000001</v>
      </c>
      <c r="R40" s="117">
        <v>167.52199999999999</v>
      </c>
      <c r="S40" s="117">
        <v>75.84</v>
      </c>
      <c r="T40" s="117">
        <v>105.446</v>
      </c>
      <c r="U40" s="117">
        <v>84.4</v>
      </c>
      <c r="V40" s="117">
        <v>151.74</v>
      </c>
      <c r="W40" s="117">
        <v>121.38</v>
      </c>
      <c r="X40" s="117">
        <v>52.241</v>
      </c>
      <c r="Y40" s="117">
        <v>93.171000000000006</v>
      </c>
      <c r="Z40" s="117">
        <v>76.956999999999994</v>
      </c>
      <c r="AA40" s="117">
        <v>100.51300000000001</v>
      </c>
      <c r="AB40" s="117">
        <v>133.95400000000001</v>
      </c>
      <c r="AC40" s="117">
        <v>56.847999999999999</v>
      </c>
      <c r="AD40" s="117">
        <v>124.392</v>
      </c>
      <c r="AE40" s="117">
        <v>72.695999999999998</v>
      </c>
      <c r="AF40" s="117">
        <v>80.745000000000005</v>
      </c>
      <c r="AG40" s="117">
        <v>82.882999999999996</v>
      </c>
      <c r="AH40" s="117">
        <v>128.13800000000001</v>
      </c>
      <c r="AI40" s="130"/>
      <c r="AJ40" s="130"/>
      <c r="AK40" s="130"/>
      <c r="AL40" s="130"/>
      <c r="AM40" s="130"/>
      <c r="AN40" s="130"/>
      <c r="AO40" s="130"/>
      <c r="AP40" s="130"/>
      <c r="AQ40" s="130"/>
      <c r="AR40" s="130"/>
      <c r="AS40" s="130"/>
      <c r="AT40" s="130"/>
      <c r="AU40" s="130"/>
      <c r="AV40" s="130"/>
      <c r="AW40" s="130"/>
      <c r="AX40" s="130"/>
      <c r="AY40" s="130"/>
    </row>
    <row r="41" spans="1:51" ht="15" x14ac:dyDescent="0.25">
      <c r="A41" s="148">
        <v>45778</v>
      </c>
      <c r="B41" s="279">
        <v>158.91</v>
      </c>
      <c r="C41" s="269">
        <v>158.91</v>
      </c>
      <c r="D41" s="296">
        <v>158.91</v>
      </c>
      <c r="E41" s="117">
        <v>222.69499999999999</v>
      </c>
      <c r="F41" s="117">
        <v>323.06599999999997</v>
      </c>
      <c r="G41" s="117">
        <v>222.12899999999999</v>
      </c>
      <c r="H41" s="117">
        <v>341.01400000000001</v>
      </c>
      <c r="I41" s="117">
        <v>276.92700000000002</v>
      </c>
      <c r="J41" s="117">
        <v>197.46700000000001</v>
      </c>
      <c r="K41" s="117">
        <v>157.88800000000001</v>
      </c>
      <c r="L41" s="117">
        <v>188.12200000000001</v>
      </c>
      <c r="M41" s="117">
        <v>72.959999999999994</v>
      </c>
      <c r="N41" s="117">
        <v>194.928</v>
      </c>
      <c r="O41" s="117">
        <v>191.256</v>
      </c>
      <c r="P41" s="117">
        <v>370.43099999999998</v>
      </c>
      <c r="Q41" s="117">
        <v>222.35</v>
      </c>
      <c r="R41" s="117">
        <v>196.49799999999999</v>
      </c>
      <c r="S41" s="117">
        <v>325.66699999999997</v>
      </c>
      <c r="T41" s="117">
        <v>293.95100000000002</v>
      </c>
      <c r="U41" s="117">
        <v>180.43299999999999</v>
      </c>
      <c r="V41" s="117">
        <v>273.32</v>
      </c>
      <c r="W41" s="117">
        <v>119.71299999999999</v>
      </c>
      <c r="X41" s="117">
        <v>133.81700000000001</v>
      </c>
      <c r="Y41" s="117">
        <v>214.86699999999999</v>
      </c>
      <c r="Z41" s="117">
        <v>164.203</v>
      </c>
      <c r="AA41" s="117">
        <v>204.815</v>
      </c>
      <c r="AB41" s="117">
        <v>194.68199999999999</v>
      </c>
      <c r="AC41" s="117">
        <v>103.217</v>
      </c>
      <c r="AD41" s="117">
        <v>326.02100000000002</v>
      </c>
      <c r="AE41" s="117">
        <v>145.648</v>
      </c>
      <c r="AF41" s="117">
        <v>99.637</v>
      </c>
      <c r="AG41" s="117">
        <v>203.07900000000001</v>
      </c>
      <c r="AH41" s="117">
        <v>325.62200000000001</v>
      </c>
      <c r="AI41" s="130"/>
      <c r="AJ41" s="130"/>
      <c r="AK41" s="130"/>
      <c r="AL41" s="130"/>
      <c r="AM41" s="130"/>
      <c r="AN41" s="130"/>
      <c r="AO41" s="130"/>
      <c r="AP41" s="130"/>
      <c r="AQ41" s="130"/>
      <c r="AR41" s="130"/>
      <c r="AS41" s="130"/>
      <c r="AT41" s="130"/>
      <c r="AU41" s="130"/>
      <c r="AV41" s="130"/>
      <c r="AW41" s="130"/>
      <c r="AX41" s="130"/>
      <c r="AY41" s="130"/>
    </row>
    <row r="42" spans="1:51" ht="15" x14ac:dyDescent="0.25">
      <c r="A42" s="148">
        <v>45809</v>
      </c>
      <c r="B42" s="279">
        <v>78.680000000000007</v>
      </c>
      <c r="C42" s="269">
        <v>78.680000000000007</v>
      </c>
      <c r="D42" s="296">
        <v>78.680000000000007</v>
      </c>
      <c r="E42" s="117">
        <v>125.762</v>
      </c>
      <c r="F42" s="117">
        <v>398.96499999999997</v>
      </c>
      <c r="G42" s="117">
        <v>117.67100000000001</v>
      </c>
      <c r="H42" s="117">
        <v>284.18299999999999</v>
      </c>
      <c r="I42" s="117">
        <v>183.71</v>
      </c>
      <c r="J42" s="117">
        <v>182.01599999999999</v>
      </c>
      <c r="K42" s="117">
        <v>63.645000000000003</v>
      </c>
      <c r="L42" s="117">
        <v>89.430999999999997</v>
      </c>
      <c r="M42" s="117">
        <v>30.94</v>
      </c>
      <c r="N42" s="117">
        <v>117.938</v>
      </c>
      <c r="O42" s="117">
        <v>71.950999999999993</v>
      </c>
      <c r="P42" s="117">
        <v>242.20500000000001</v>
      </c>
      <c r="Q42" s="117">
        <v>104.967</v>
      </c>
      <c r="R42" s="117">
        <v>82.537000000000006</v>
      </c>
      <c r="S42" s="117">
        <v>316.86599999999999</v>
      </c>
      <c r="T42" s="117">
        <v>164.30099999999999</v>
      </c>
      <c r="U42" s="117">
        <v>193.69499999999999</v>
      </c>
      <c r="V42" s="117">
        <v>326.82499999999999</v>
      </c>
      <c r="W42" s="117">
        <v>35.069000000000003</v>
      </c>
      <c r="X42" s="117">
        <v>97.100999999999999</v>
      </c>
      <c r="Y42" s="117">
        <v>175.244</v>
      </c>
      <c r="Z42" s="117">
        <v>140.36600000000001</v>
      </c>
      <c r="AA42" s="117">
        <v>146.13399999999999</v>
      </c>
      <c r="AB42" s="117">
        <v>176.755</v>
      </c>
      <c r="AC42" s="117">
        <v>28.407</v>
      </c>
      <c r="AD42" s="117">
        <v>294.45699999999999</v>
      </c>
      <c r="AE42" s="117">
        <v>87.691999999999993</v>
      </c>
      <c r="AF42" s="117">
        <v>62.359000000000002</v>
      </c>
      <c r="AG42" s="117">
        <v>193.23</v>
      </c>
      <c r="AH42" s="117">
        <v>403.89100000000002</v>
      </c>
      <c r="AI42" s="130"/>
      <c r="AJ42" s="130"/>
      <c r="AK42" s="130"/>
      <c r="AL42" s="130"/>
      <c r="AM42" s="130"/>
      <c r="AN42" s="130"/>
      <c r="AO42" s="130"/>
      <c r="AP42" s="130"/>
      <c r="AQ42" s="130"/>
      <c r="AR42" s="130"/>
      <c r="AS42" s="130"/>
      <c r="AT42" s="130"/>
      <c r="AU42" s="130"/>
      <c r="AV42" s="130"/>
      <c r="AW42" s="130"/>
      <c r="AX42" s="130"/>
      <c r="AY42" s="130"/>
    </row>
    <row r="43" spans="1:51" ht="15" x14ac:dyDescent="0.25">
      <c r="A43" s="148">
        <v>45839</v>
      </c>
      <c r="B43" s="279">
        <v>-14.51</v>
      </c>
      <c r="C43" s="269">
        <v>-14.51</v>
      </c>
      <c r="D43" s="296">
        <v>-14.51</v>
      </c>
      <c r="E43" s="117">
        <v>27.619</v>
      </c>
      <c r="F43" s="117">
        <v>223.77500000000001</v>
      </c>
      <c r="G43" s="117">
        <v>28.396999999999998</v>
      </c>
      <c r="H43" s="117">
        <v>69.206000000000003</v>
      </c>
      <c r="I43" s="117">
        <v>67.284000000000006</v>
      </c>
      <c r="J43" s="117">
        <v>77.923000000000002</v>
      </c>
      <c r="K43" s="117">
        <v>12.266</v>
      </c>
      <c r="L43" s="117">
        <v>17.495999999999999</v>
      </c>
      <c r="M43" s="117">
        <v>9.8710000000000004</v>
      </c>
      <c r="N43" s="117">
        <v>20.100000000000001</v>
      </c>
      <c r="O43" s="117">
        <v>19.463999999999999</v>
      </c>
      <c r="P43" s="117">
        <v>64.198999999999998</v>
      </c>
      <c r="Q43" s="117">
        <v>25.247</v>
      </c>
      <c r="R43" s="117">
        <v>24.396000000000001</v>
      </c>
      <c r="S43" s="117">
        <v>95.183999999999997</v>
      </c>
      <c r="T43" s="117">
        <v>64.355000000000004</v>
      </c>
      <c r="U43" s="117">
        <v>40.802999999999997</v>
      </c>
      <c r="V43" s="117">
        <v>119.004</v>
      </c>
      <c r="W43" s="117">
        <v>17.186</v>
      </c>
      <c r="X43" s="117">
        <v>25.809000000000001</v>
      </c>
      <c r="Y43" s="117">
        <v>47.814999999999998</v>
      </c>
      <c r="Z43" s="117">
        <v>43.161999999999999</v>
      </c>
      <c r="AA43" s="117">
        <v>43.667999999999999</v>
      </c>
      <c r="AB43" s="117">
        <v>42.749000000000002</v>
      </c>
      <c r="AC43" s="117">
        <v>11.744999999999999</v>
      </c>
      <c r="AD43" s="117">
        <v>106.56699999999999</v>
      </c>
      <c r="AE43" s="117">
        <v>19.786000000000001</v>
      </c>
      <c r="AF43" s="117">
        <v>16.948</v>
      </c>
      <c r="AG43" s="117">
        <v>94.519000000000005</v>
      </c>
      <c r="AH43" s="117">
        <v>164.77199999999999</v>
      </c>
      <c r="AI43" s="130"/>
      <c r="AJ43" s="130"/>
      <c r="AK43" s="130"/>
      <c r="AL43" s="130"/>
      <c r="AM43" s="130"/>
      <c r="AN43" s="130"/>
      <c r="AO43" s="130"/>
      <c r="AP43" s="130"/>
      <c r="AQ43" s="130"/>
      <c r="AR43" s="130"/>
      <c r="AS43" s="130"/>
      <c r="AT43" s="130"/>
      <c r="AU43" s="130"/>
      <c r="AV43" s="130"/>
      <c r="AW43" s="130"/>
      <c r="AX43" s="130"/>
      <c r="AY43" s="130"/>
    </row>
    <row r="44" spans="1:51" ht="15" x14ac:dyDescent="0.25">
      <c r="A44" s="148">
        <v>45870</v>
      </c>
      <c r="B44" s="279">
        <v>-10.68</v>
      </c>
      <c r="C44" s="269">
        <v>-10.68</v>
      </c>
      <c r="D44" s="296">
        <v>-10.68</v>
      </c>
      <c r="E44" s="117">
        <v>26.021999999999998</v>
      </c>
      <c r="F44" s="117">
        <v>64.581999999999994</v>
      </c>
      <c r="G44" s="117">
        <v>21.798999999999999</v>
      </c>
      <c r="H44" s="117">
        <v>47.518000000000001</v>
      </c>
      <c r="I44" s="117">
        <v>28.33</v>
      </c>
      <c r="J44" s="117">
        <v>55.381999999999998</v>
      </c>
      <c r="K44" s="117">
        <v>19.378</v>
      </c>
      <c r="L44" s="117">
        <v>21.972000000000001</v>
      </c>
      <c r="M44" s="117">
        <v>17.651</v>
      </c>
      <c r="N44" s="117">
        <v>19.420999999999999</v>
      </c>
      <c r="O44" s="117">
        <v>24.393000000000001</v>
      </c>
      <c r="P44" s="117">
        <v>34.164999999999999</v>
      </c>
      <c r="Q44" s="117">
        <v>25.329000000000001</v>
      </c>
      <c r="R44" s="117">
        <v>24.619</v>
      </c>
      <c r="S44" s="117">
        <v>47.753</v>
      </c>
      <c r="T44" s="117">
        <v>33.695</v>
      </c>
      <c r="U44" s="117">
        <v>41.027000000000001</v>
      </c>
      <c r="V44" s="117">
        <v>38.378</v>
      </c>
      <c r="W44" s="117">
        <v>20.451000000000001</v>
      </c>
      <c r="X44" s="117">
        <v>32.200000000000003</v>
      </c>
      <c r="Y44" s="117">
        <v>46.613999999999997</v>
      </c>
      <c r="Z44" s="117">
        <v>34.223999999999997</v>
      </c>
      <c r="AA44" s="117">
        <v>36.057000000000002</v>
      </c>
      <c r="AB44" s="117">
        <v>36.732999999999997</v>
      </c>
      <c r="AC44" s="117">
        <v>27.021999999999998</v>
      </c>
      <c r="AD44" s="117">
        <v>47.25</v>
      </c>
      <c r="AE44" s="117">
        <v>25.835999999999999</v>
      </c>
      <c r="AF44" s="117">
        <v>17.904</v>
      </c>
      <c r="AG44" s="117">
        <v>38.484999999999999</v>
      </c>
      <c r="AH44" s="117">
        <v>59.031999999999996</v>
      </c>
      <c r="AI44" s="130"/>
      <c r="AJ44" s="130"/>
      <c r="AK44" s="130"/>
      <c r="AL44" s="130"/>
      <c r="AM44" s="130"/>
      <c r="AN44" s="130"/>
      <c r="AO44" s="130"/>
      <c r="AP44" s="130"/>
      <c r="AQ44" s="130"/>
      <c r="AR44" s="130"/>
      <c r="AS44" s="130"/>
      <c r="AT44" s="130"/>
      <c r="AU44" s="130"/>
      <c r="AV44" s="130"/>
      <c r="AW44" s="130"/>
      <c r="AX44" s="130"/>
      <c r="AY44" s="130"/>
    </row>
    <row r="45" spans="1:51" ht="15" x14ac:dyDescent="0.25">
      <c r="A45" s="148">
        <v>45901</v>
      </c>
      <c r="B45" s="279">
        <v>13.96</v>
      </c>
      <c r="C45" s="269">
        <v>13.96</v>
      </c>
      <c r="D45" s="296">
        <v>13.96</v>
      </c>
      <c r="E45" s="117">
        <v>39.167000000000002</v>
      </c>
      <c r="F45" s="117">
        <v>64.072999999999993</v>
      </c>
      <c r="G45" s="117">
        <v>42.176000000000002</v>
      </c>
      <c r="H45" s="117">
        <v>67.915000000000006</v>
      </c>
      <c r="I45" s="117">
        <v>40.399000000000001</v>
      </c>
      <c r="J45" s="117">
        <v>47.859000000000002</v>
      </c>
      <c r="K45" s="117">
        <v>37.106999999999999</v>
      </c>
      <c r="L45" s="117">
        <v>37.743000000000002</v>
      </c>
      <c r="M45" s="117">
        <v>25.707999999999998</v>
      </c>
      <c r="N45" s="117">
        <v>45.771999999999998</v>
      </c>
      <c r="O45" s="117">
        <v>496.858</v>
      </c>
      <c r="P45" s="117">
        <v>48.756999999999998</v>
      </c>
      <c r="Q45" s="117">
        <v>51.351999999999997</v>
      </c>
      <c r="R45" s="117">
        <v>70.962999999999994</v>
      </c>
      <c r="S45" s="117">
        <v>56.76</v>
      </c>
      <c r="T45" s="117">
        <v>49.125999999999998</v>
      </c>
      <c r="U45" s="117">
        <v>46.073999999999998</v>
      </c>
      <c r="V45" s="117">
        <v>56.290999999999997</v>
      </c>
      <c r="W45" s="117">
        <v>33.354999999999997</v>
      </c>
      <c r="X45" s="117">
        <v>59.084000000000003</v>
      </c>
      <c r="Y45" s="117">
        <v>69.846999999999994</v>
      </c>
      <c r="Z45" s="117">
        <v>47.665999999999997</v>
      </c>
      <c r="AA45" s="117">
        <v>49.25</v>
      </c>
      <c r="AB45" s="117">
        <v>49.603999999999999</v>
      </c>
      <c r="AC45" s="117">
        <v>39.921999999999997</v>
      </c>
      <c r="AD45" s="117">
        <v>51.567999999999998</v>
      </c>
      <c r="AE45" s="117">
        <v>43.691000000000003</v>
      </c>
      <c r="AF45" s="117">
        <v>21.585000000000001</v>
      </c>
      <c r="AG45" s="117">
        <v>56.387999999999998</v>
      </c>
      <c r="AH45" s="117">
        <v>39.064</v>
      </c>
      <c r="AI45" s="130"/>
      <c r="AJ45" s="130"/>
      <c r="AK45" s="130"/>
      <c r="AL45" s="130"/>
      <c r="AM45" s="130"/>
      <c r="AN45" s="130"/>
      <c r="AO45" s="130"/>
      <c r="AP45" s="130"/>
      <c r="AQ45" s="130"/>
      <c r="AR45" s="130"/>
      <c r="AS45" s="130"/>
      <c r="AT45" s="130"/>
      <c r="AU45" s="130"/>
      <c r="AV45" s="130"/>
      <c r="AW45" s="130"/>
      <c r="AX45" s="130"/>
      <c r="AY45" s="130"/>
    </row>
    <row r="46" spans="1:51" ht="15" x14ac:dyDescent="0.25">
      <c r="A46" s="148">
        <v>45931</v>
      </c>
      <c r="B46" s="279">
        <v>35.619999999999997</v>
      </c>
      <c r="C46" s="269">
        <v>49.44</v>
      </c>
      <c r="D46" s="296">
        <v>42.03</v>
      </c>
      <c r="E46" s="117">
        <v>65.335999999999999</v>
      </c>
      <c r="F46" s="117">
        <v>84.667000000000002</v>
      </c>
      <c r="G46" s="117">
        <v>76.013999999999996</v>
      </c>
      <c r="H46" s="117">
        <v>101.164</v>
      </c>
      <c r="I46" s="117">
        <v>68.963999999999999</v>
      </c>
      <c r="J46" s="117">
        <v>54.911000000000001</v>
      </c>
      <c r="K46" s="117">
        <v>62.968000000000004</v>
      </c>
      <c r="L46" s="117">
        <v>55.515999999999998</v>
      </c>
      <c r="M46" s="117">
        <v>47.569000000000003</v>
      </c>
      <c r="N46" s="117">
        <v>53.156999999999996</v>
      </c>
      <c r="O46" s="117">
        <v>69.662000000000006</v>
      </c>
      <c r="P46" s="117">
        <v>88.435000000000002</v>
      </c>
      <c r="Q46" s="117">
        <v>132.202</v>
      </c>
      <c r="R46" s="117">
        <v>100.812</v>
      </c>
      <c r="S46" s="117">
        <v>74.697999999999993</v>
      </c>
      <c r="T46" s="117">
        <v>72.557000000000002</v>
      </c>
      <c r="U46" s="117">
        <v>69.703000000000003</v>
      </c>
      <c r="V46" s="117">
        <v>78.37</v>
      </c>
      <c r="W46" s="117">
        <v>44.774999999999999</v>
      </c>
      <c r="X46" s="117">
        <v>84.680999999999997</v>
      </c>
      <c r="Y46" s="117">
        <v>99.251999999999995</v>
      </c>
      <c r="Z46" s="117">
        <v>71.521000000000001</v>
      </c>
      <c r="AA46" s="117">
        <v>75.263999999999996</v>
      </c>
      <c r="AB46" s="117">
        <v>79.944000000000003</v>
      </c>
      <c r="AC46" s="117">
        <v>58.966999999999999</v>
      </c>
      <c r="AD46" s="117">
        <v>85.367999999999995</v>
      </c>
      <c r="AE46" s="117">
        <v>39.228000000000002</v>
      </c>
      <c r="AF46" s="117">
        <v>55.808999999999997</v>
      </c>
      <c r="AG46" s="117">
        <v>58.997</v>
      </c>
      <c r="AH46" s="117">
        <v>50.09</v>
      </c>
      <c r="AI46" s="130"/>
      <c r="AJ46" s="130"/>
      <c r="AK46" s="130"/>
      <c r="AL46" s="130"/>
      <c r="AM46" s="130"/>
      <c r="AN46" s="130"/>
      <c r="AO46" s="130"/>
      <c r="AP46" s="130"/>
      <c r="AQ46" s="130"/>
      <c r="AR46" s="130"/>
      <c r="AS46" s="130"/>
      <c r="AT46" s="130"/>
      <c r="AU46" s="130"/>
      <c r="AV46" s="130"/>
      <c r="AW46" s="130"/>
      <c r="AX46" s="130"/>
      <c r="AY46" s="130"/>
    </row>
    <row r="47" spans="1:51" ht="15" x14ac:dyDescent="0.25">
      <c r="A47" s="148">
        <v>45962</v>
      </c>
      <c r="B47" s="279">
        <v>56.13</v>
      </c>
      <c r="C47" s="269">
        <v>53.94</v>
      </c>
      <c r="D47" s="296">
        <v>55.83</v>
      </c>
      <c r="E47" s="117">
        <v>55.082999999999998</v>
      </c>
      <c r="F47" s="117">
        <v>63.587000000000003</v>
      </c>
      <c r="G47" s="117">
        <v>64.305999999999997</v>
      </c>
      <c r="H47" s="117">
        <v>69.366</v>
      </c>
      <c r="I47" s="117">
        <v>55.904000000000003</v>
      </c>
      <c r="J47" s="117">
        <v>46.969000000000001</v>
      </c>
      <c r="K47" s="117">
        <v>44.914000000000001</v>
      </c>
      <c r="L47" s="117">
        <v>44.08</v>
      </c>
      <c r="M47" s="117">
        <v>44.173000000000002</v>
      </c>
      <c r="N47" s="117">
        <v>43.253999999999998</v>
      </c>
      <c r="O47" s="117">
        <v>59.558999999999997</v>
      </c>
      <c r="P47" s="117">
        <v>65.263999999999996</v>
      </c>
      <c r="Q47" s="117">
        <v>74.73</v>
      </c>
      <c r="R47" s="117">
        <v>62.573999999999998</v>
      </c>
      <c r="S47" s="117">
        <v>52.610999999999997</v>
      </c>
      <c r="T47" s="117">
        <v>51.201999999999998</v>
      </c>
      <c r="U47" s="117">
        <v>54.466000000000001</v>
      </c>
      <c r="V47" s="117">
        <v>54.558999999999997</v>
      </c>
      <c r="W47" s="117">
        <v>40.347999999999999</v>
      </c>
      <c r="X47" s="117">
        <v>55.825000000000003</v>
      </c>
      <c r="Y47" s="117">
        <v>54.354999999999997</v>
      </c>
      <c r="Z47" s="117">
        <v>48.914000000000001</v>
      </c>
      <c r="AA47" s="117">
        <v>46.713999999999999</v>
      </c>
      <c r="AB47" s="117">
        <v>49.319000000000003</v>
      </c>
      <c r="AC47" s="117">
        <v>42.902000000000001</v>
      </c>
      <c r="AD47" s="117">
        <v>51.689</v>
      </c>
      <c r="AE47" s="117">
        <v>45.384999999999998</v>
      </c>
      <c r="AF47" s="117">
        <v>54.344000000000001</v>
      </c>
      <c r="AG47" s="117">
        <v>60.829000000000001</v>
      </c>
      <c r="AH47" s="117">
        <v>55.823999999999998</v>
      </c>
      <c r="AI47" s="130"/>
      <c r="AJ47" s="130"/>
      <c r="AK47" s="130"/>
      <c r="AL47" s="130"/>
      <c r="AM47" s="130"/>
      <c r="AN47" s="130"/>
      <c r="AO47" s="130"/>
      <c r="AP47" s="130"/>
      <c r="AQ47" s="130"/>
      <c r="AR47" s="130"/>
      <c r="AS47" s="130"/>
      <c r="AT47" s="130"/>
      <c r="AU47" s="130"/>
      <c r="AV47" s="130"/>
      <c r="AW47" s="130"/>
      <c r="AX47" s="130"/>
      <c r="AY47" s="130"/>
    </row>
    <row r="48" spans="1:51" ht="15" x14ac:dyDescent="0.25">
      <c r="A48" s="148">
        <v>45992</v>
      </c>
      <c r="B48" s="279">
        <v>44.18</v>
      </c>
      <c r="C48" s="269">
        <v>44.18</v>
      </c>
      <c r="D48" s="296">
        <v>44.18</v>
      </c>
      <c r="E48" s="117">
        <v>44.703000000000003</v>
      </c>
      <c r="F48" s="117">
        <v>50.706000000000003</v>
      </c>
      <c r="G48" s="117">
        <v>52.694000000000003</v>
      </c>
      <c r="H48" s="117">
        <v>51.386000000000003</v>
      </c>
      <c r="I48" s="117">
        <v>48.683</v>
      </c>
      <c r="J48" s="117">
        <v>38.277999999999999</v>
      </c>
      <c r="K48" s="117">
        <v>35.798000000000002</v>
      </c>
      <c r="L48" s="117">
        <v>36.575000000000003</v>
      </c>
      <c r="M48" s="117">
        <v>33.71</v>
      </c>
      <c r="N48" s="117">
        <v>38.439</v>
      </c>
      <c r="O48" s="117">
        <v>45.232999999999997</v>
      </c>
      <c r="P48" s="117">
        <v>48.677</v>
      </c>
      <c r="Q48" s="117">
        <v>50.747999999999998</v>
      </c>
      <c r="R48" s="117">
        <v>53.356999999999999</v>
      </c>
      <c r="S48" s="117">
        <v>44.558</v>
      </c>
      <c r="T48" s="117">
        <v>40.845999999999997</v>
      </c>
      <c r="U48" s="117">
        <v>55.847000000000001</v>
      </c>
      <c r="V48" s="117">
        <v>43.823999999999998</v>
      </c>
      <c r="W48" s="117">
        <v>34.701999999999998</v>
      </c>
      <c r="X48" s="117">
        <v>41.348999999999997</v>
      </c>
      <c r="Y48" s="117">
        <v>43.747999999999998</v>
      </c>
      <c r="Z48" s="117">
        <v>40.268999999999998</v>
      </c>
      <c r="AA48" s="117">
        <v>44.414000000000001</v>
      </c>
      <c r="AB48" s="117">
        <v>39.698</v>
      </c>
      <c r="AC48" s="117">
        <v>32.070999999999998</v>
      </c>
      <c r="AD48" s="117">
        <v>47.024000000000001</v>
      </c>
      <c r="AE48" s="117">
        <v>41.95</v>
      </c>
      <c r="AF48" s="117">
        <v>41.85</v>
      </c>
      <c r="AG48" s="117">
        <v>45.819000000000003</v>
      </c>
      <c r="AH48" s="117">
        <v>49.78</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8">
        <v>46023</v>
      </c>
      <c r="B49" s="279">
        <v>38.07</v>
      </c>
      <c r="C49" s="269">
        <v>38.07</v>
      </c>
      <c r="D49" s="296">
        <v>38.07</v>
      </c>
      <c r="E49" s="117">
        <v>38.951000000000001</v>
      </c>
      <c r="F49" s="117">
        <v>39.636000000000003</v>
      </c>
      <c r="G49" s="117">
        <v>43.341999999999999</v>
      </c>
      <c r="H49" s="117">
        <v>44.576000000000001</v>
      </c>
      <c r="I49" s="117">
        <v>39.438000000000002</v>
      </c>
      <c r="J49" s="117">
        <v>35.79</v>
      </c>
      <c r="K49" s="117">
        <v>28.337</v>
      </c>
      <c r="L49" s="117">
        <v>29.172000000000001</v>
      </c>
      <c r="M49" s="117">
        <v>25.768000000000001</v>
      </c>
      <c r="N49" s="117">
        <v>31.327999999999999</v>
      </c>
      <c r="O49" s="117">
        <v>61.280999999999999</v>
      </c>
      <c r="P49" s="117">
        <v>42.707000000000001</v>
      </c>
      <c r="Q49" s="117">
        <v>41.334000000000003</v>
      </c>
      <c r="R49" s="117">
        <v>40.137</v>
      </c>
      <c r="S49" s="117">
        <v>38.56</v>
      </c>
      <c r="T49" s="117">
        <v>33.005000000000003</v>
      </c>
      <c r="U49" s="117">
        <v>45.642000000000003</v>
      </c>
      <c r="V49" s="117">
        <v>36.795999999999999</v>
      </c>
      <c r="W49" s="117">
        <v>28.289000000000001</v>
      </c>
      <c r="X49" s="117">
        <v>32.030999999999999</v>
      </c>
      <c r="Y49" s="117">
        <v>37.204000000000001</v>
      </c>
      <c r="Z49" s="117">
        <v>33.088000000000001</v>
      </c>
      <c r="AA49" s="117">
        <v>46.156999999999996</v>
      </c>
      <c r="AB49" s="117">
        <v>31.184000000000001</v>
      </c>
      <c r="AC49" s="117">
        <v>27.975000000000001</v>
      </c>
      <c r="AD49" s="117">
        <v>37.872999999999998</v>
      </c>
      <c r="AE49" s="117">
        <v>32.787999999999997</v>
      </c>
      <c r="AF49" s="117">
        <v>31.788</v>
      </c>
      <c r="AG49" s="117">
        <v>36.610999999999997</v>
      </c>
      <c r="AH49" s="117">
        <v>41.551000000000002</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8">
        <v>46054</v>
      </c>
      <c r="B50" s="279">
        <v>32.92</v>
      </c>
      <c r="C50" s="269">
        <v>32.92</v>
      </c>
      <c r="D50" s="296">
        <v>32.92</v>
      </c>
      <c r="E50" s="117">
        <v>39.460999999999999</v>
      </c>
      <c r="F50" s="117">
        <v>54.77</v>
      </c>
      <c r="G50" s="117">
        <v>35.588000000000001</v>
      </c>
      <c r="H50" s="117">
        <v>36.284999999999997</v>
      </c>
      <c r="I50" s="117">
        <v>35.700000000000003</v>
      </c>
      <c r="J50" s="117">
        <v>36.851999999999997</v>
      </c>
      <c r="K50" s="117">
        <v>25.684000000000001</v>
      </c>
      <c r="L50" s="117">
        <v>22.704000000000001</v>
      </c>
      <c r="M50" s="117">
        <v>22.794</v>
      </c>
      <c r="N50" s="117">
        <v>26.309000000000001</v>
      </c>
      <c r="O50" s="117">
        <v>43.094000000000001</v>
      </c>
      <c r="P50" s="117">
        <v>32.378999999999998</v>
      </c>
      <c r="Q50" s="117">
        <v>39.572000000000003</v>
      </c>
      <c r="R50" s="117">
        <v>34.311999999999998</v>
      </c>
      <c r="S50" s="117">
        <v>38.725999999999999</v>
      </c>
      <c r="T50" s="117">
        <v>27.574999999999999</v>
      </c>
      <c r="U50" s="117">
        <v>33.770000000000003</v>
      </c>
      <c r="V50" s="117">
        <v>32.616</v>
      </c>
      <c r="W50" s="117">
        <v>30.367999999999999</v>
      </c>
      <c r="X50" s="117">
        <v>36.414000000000001</v>
      </c>
      <c r="Y50" s="117">
        <v>38.899000000000001</v>
      </c>
      <c r="Z50" s="117">
        <v>34.237000000000002</v>
      </c>
      <c r="AA50" s="117">
        <v>47.024999999999999</v>
      </c>
      <c r="AB50" s="117">
        <v>27.329000000000001</v>
      </c>
      <c r="AC50" s="117">
        <v>25.945</v>
      </c>
      <c r="AD50" s="117">
        <v>31.983000000000001</v>
      </c>
      <c r="AE50" s="117">
        <v>24.905000000000001</v>
      </c>
      <c r="AF50" s="117">
        <v>28.225999999999999</v>
      </c>
      <c r="AG50" s="117">
        <v>33.103000000000002</v>
      </c>
      <c r="AH50" s="117">
        <v>33.975999999999999</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8">
        <v>46082</v>
      </c>
      <c r="B51" s="279">
        <v>44.46</v>
      </c>
      <c r="C51" s="269">
        <v>44.46</v>
      </c>
      <c r="D51" s="296">
        <v>44.46</v>
      </c>
      <c r="E51" s="117">
        <v>82.707999999999998</v>
      </c>
      <c r="F51" s="117">
        <v>65.930999999999997</v>
      </c>
      <c r="G51" s="117">
        <v>64.194000000000003</v>
      </c>
      <c r="H51" s="117">
        <v>62.728000000000002</v>
      </c>
      <c r="I51" s="117">
        <v>54.216000000000001</v>
      </c>
      <c r="J51" s="117">
        <v>45.494</v>
      </c>
      <c r="K51" s="117">
        <v>41.274999999999999</v>
      </c>
      <c r="L51" s="117">
        <v>32.094000000000001</v>
      </c>
      <c r="M51" s="117">
        <v>36.61</v>
      </c>
      <c r="N51" s="117">
        <v>65.772999999999996</v>
      </c>
      <c r="O51" s="117">
        <v>52.847000000000001</v>
      </c>
      <c r="P51" s="117">
        <v>40.515999999999998</v>
      </c>
      <c r="Q51" s="117">
        <v>101.256</v>
      </c>
      <c r="R51" s="117">
        <v>46.901000000000003</v>
      </c>
      <c r="S51" s="117">
        <v>60.628</v>
      </c>
      <c r="T51" s="117">
        <v>37.694000000000003</v>
      </c>
      <c r="U51" s="117">
        <v>52.594999999999999</v>
      </c>
      <c r="V51" s="117">
        <v>54.472000000000001</v>
      </c>
      <c r="W51" s="117">
        <v>34.048000000000002</v>
      </c>
      <c r="X51" s="117">
        <v>41.972999999999999</v>
      </c>
      <c r="Y51" s="117">
        <v>54.25</v>
      </c>
      <c r="Z51" s="117">
        <v>41.15</v>
      </c>
      <c r="AA51" s="117">
        <v>70.222999999999999</v>
      </c>
      <c r="AB51" s="117">
        <v>33.633000000000003</v>
      </c>
      <c r="AC51" s="117">
        <v>46.892000000000003</v>
      </c>
      <c r="AD51" s="117">
        <v>43.201000000000001</v>
      </c>
      <c r="AE51" s="117">
        <v>30.201000000000001</v>
      </c>
      <c r="AF51" s="117">
        <v>51.058</v>
      </c>
      <c r="AG51" s="117">
        <v>76.001000000000005</v>
      </c>
      <c r="AH51" s="117">
        <v>47.81</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8">
        <v>46113</v>
      </c>
      <c r="B52" s="279">
        <v>86.78</v>
      </c>
      <c r="C52" s="269">
        <v>86.78</v>
      </c>
      <c r="D52" s="296">
        <v>86.78</v>
      </c>
      <c r="E52" s="117">
        <v>108.056</v>
      </c>
      <c r="F52" s="117">
        <v>137.036</v>
      </c>
      <c r="G52" s="117">
        <v>139.762</v>
      </c>
      <c r="H52" s="117">
        <v>115.583</v>
      </c>
      <c r="I52" s="117">
        <v>98.522000000000006</v>
      </c>
      <c r="J52" s="117">
        <v>93.46</v>
      </c>
      <c r="K52" s="117">
        <v>76.072999999999993</v>
      </c>
      <c r="L52" s="117">
        <v>66.662999999999997</v>
      </c>
      <c r="M52" s="117">
        <v>81.015000000000001</v>
      </c>
      <c r="N52" s="117">
        <v>155.554</v>
      </c>
      <c r="O52" s="117">
        <v>180.904</v>
      </c>
      <c r="P52" s="117">
        <v>171.13300000000001</v>
      </c>
      <c r="Q52" s="117">
        <v>164.24</v>
      </c>
      <c r="R52" s="117">
        <v>76.373999999999995</v>
      </c>
      <c r="S52" s="117">
        <v>105.426</v>
      </c>
      <c r="T52" s="117">
        <v>84.537999999999997</v>
      </c>
      <c r="U52" s="117">
        <v>148.40100000000001</v>
      </c>
      <c r="V52" s="117">
        <v>121.40900000000001</v>
      </c>
      <c r="W52" s="117">
        <v>52.335999999999999</v>
      </c>
      <c r="X52" s="117">
        <v>93.543000000000006</v>
      </c>
      <c r="Y52" s="117">
        <v>76.247</v>
      </c>
      <c r="Z52" s="117">
        <v>100.36</v>
      </c>
      <c r="AA52" s="117">
        <v>134.11500000000001</v>
      </c>
      <c r="AB52" s="117">
        <v>56.761000000000003</v>
      </c>
      <c r="AC52" s="117">
        <v>117.268</v>
      </c>
      <c r="AD52" s="117">
        <v>72.971000000000004</v>
      </c>
      <c r="AE52" s="117">
        <v>80.543999999999997</v>
      </c>
      <c r="AF52" s="117">
        <v>83.61</v>
      </c>
      <c r="AG52" s="117">
        <v>122.19799999999999</v>
      </c>
      <c r="AH52" s="117">
        <v>96.89</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8">
        <v>46143</v>
      </c>
      <c r="B53" s="279">
        <v>158.91</v>
      </c>
      <c r="C53" s="269">
        <v>158.91</v>
      </c>
      <c r="D53" s="296">
        <v>158.91</v>
      </c>
      <c r="E53" s="117">
        <v>316.714</v>
      </c>
      <c r="F53" s="117">
        <v>222.60300000000001</v>
      </c>
      <c r="G53" s="117">
        <v>340.90100000000001</v>
      </c>
      <c r="H53" s="117">
        <v>277.18900000000002</v>
      </c>
      <c r="I53" s="117">
        <v>195.071</v>
      </c>
      <c r="J53" s="117">
        <v>158.08000000000001</v>
      </c>
      <c r="K53" s="117">
        <v>188.376</v>
      </c>
      <c r="L53" s="117">
        <v>72.751000000000005</v>
      </c>
      <c r="M53" s="117">
        <v>186.12799999999999</v>
      </c>
      <c r="N53" s="117">
        <v>191.001</v>
      </c>
      <c r="O53" s="117">
        <v>370.26799999999997</v>
      </c>
      <c r="P53" s="117">
        <v>222.30799999999999</v>
      </c>
      <c r="Q53" s="117">
        <v>197.239</v>
      </c>
      <c r="R53" s="117">
        <v>326.43200000000002</v>
      </c>
      <c r="S53" s="117">
        <v>293.92899999999997</v>
      </c>
      <c r="T53" s="117">
        <v>180.59399999999999</v>
      </c>
      <c r="U53" s="117">
        <v>263.92399999999998</v>
      </c>
      <c r="V53" s="117">
        <v>119.738</v>
      </c>
      <c r="W53" s="117">
        <v>133.88800000000001</v>
      </c>
      <c r="X53" s="117">
        <v>215.20599999999999</v>
      </c>
      <c r="Y53" s="117">
        <v>161.167</v>
      </c>
      <c r="Z53" s="117">
        <v>204.63900000000001</v>
      </c>
      <c r="AA53" s="117">
        <v>194.744</v>
      </c>
      <c r="AB53" s="117">
        <v>103.164</v>
      </c>
      <c r="AC53" s="117">
        <v>325.43400000000003</v>
      </c>
      <c r="AD53" s="117">
        <v>145.83799999999999</v>
      </c>
      <c r="AE53" s="117">
        <v>99.472999999999999</v>
      </c>
      <c r="AF53" s="117">
        <v>203.727</v>
      </c>
      <c r="AG53" s="117">
        <v>313.06799999999998</v>
      </c>
      <c r="AH53" s="117">
        <v>465.93400000000003</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8">
        <v>46174</v>
      </c>
      <c r="B54" s="279">
        <v>78.680000000000007</v>
      </c>
      <c r="C54" s="269">
        <v>78.680000000000007</v>
      </c>
      <c r="D54" s="296">
        <v>78.680000000000007</v>
      </c>
      <c r="E54" s="117">
        <v>397.786</v>
      </c>
      <c r="F54" s="117">
        <v>118.015</v>
      </c>
      <c r="G54" s="117">
        <v>284.16800000000001</v>
      </c>
      <c r="H54" s="117">
        <v>183.8</v>
      </c>
      <c r="I54" s="117">
        <v>184.01400000000001</v>
      </c>
      <c r="J54" s="117">
        <v>63.753</v>
      </c>
      <c r="K54" s="117">
        <v>89.593999999999994</v>
      </c>
      <c r="L54" s="117">
        <v>30.821000000000002</v>
      </c>
      <c r="M54" s="117">
        <v>127.285</v>
      </c>
      <c r="N54" s="117">
        <v>71.823999999999998</v>
      </c>
      <c r="O54" s="117">
        <v>242.126</v>
      </c>
      <c r="P54" s="117">
        <v>104.92400000000001</v>
      </c>
      <c r="Q54" s="117">
        <v>84.269000000000005</v>
      </c>
      <c r="R54" s="117">
        <v>317.101</v>
      </c>
      <c r="S54" s="117">
        <v>164.26900000000001</v>
      </c>
      <c r="T54" s="117">
        <v>193.792</v>
      </c>
      <c r="U54" s="117">
        <v>332.49400000000003</v>
      </c>
      <c r="V54" s="117">
        <v>35.091000000000001</v>
      </c>
      <c r="W54" s="117">
        <v>97.171999999999997</v>
      </c>
      <c r="X54" s="117">
        <v>175.37100000000001</v>
      </c>
      <c r="Y54" s="117">
        <v>140.77199999999999</v>
      </c>
      <c r="Z54" s="117">
        <v>146.09</v>
      </c>
      <c r="AA54" s="117">
        <v>176.77199999999999</v>
      </c>
      <c r="AB54" s="117">
        <v>28.373000000000001</v>
      </c>
      <c r="AC54" s="117">
        <v>293.62799999999999</v>
      </c>
      <c r="AD54" s="117">
        <v>87.817999999999998</v>
      </c>
      <c r="AE54" s="117">
        <v>62.246000000000002</v>
      </c>
      <c r="AF54" s="117">
        <v>193.524</v>
      </c>
      <c r="AG54" s="117">
        <v>413.38900000000001</v>
      </c>
      <c r="AH54" s="117">
        <v>449.387</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8">
        <v>46204</v>
      </c>
      <c r="B55" s="279">
        <v>-14.51</v>
      </c>
      <c r="C55" s="269">
        <v>-14.51</v>
      </c>
      <c r="D55" s="296">
        <v>-14.51</v>
      </c>
      <c r="E55" s="117">
        <v>231.245</v>
      </c>
      <c r="F55" s="117">
        <v>28.649000000000001</v>
      </c>
      <c r="G55" s="117">
        <v>69.204999999999998</v>
      </c>
      <c r="H55" s="117">
        <v>67.367999999999995</v>
      </c>
      <c r="I55" s="117">
        <v>81.135000000000005</v>
      </c>
      <c r="J55" s="117">
        <v>12.339</v>
      </c>
      <c r="K55" s="117">
        <v>17.564</v>
      </c>
      <c r="L55" s="117">
        <v>9.766</v>
      </c>
      <c r="M55" s="117">
        <v>21.013999999999999</v>
      </c>
      <c r="N55" s="117">
        <v>19.396000000000001</v>
      </c>
      <c r="O55" s="117">
        <v>64.17</v>
      </c>
      <c r="P55" s="117">
        <v>25.216999999999999</v>
      </c>
      <c r="Q55" s="117">
        <v>25.678000000000001</v>
      </c>
      <c r="R55" s="117">
        <v>95.364999999999995</v>
      </c>
      <c r="S55" s="117">
        <v>64.349999999999994</v>
      </c>
      <c r="T55" s="117">
        <v>40.912999999999997</v>
      </c>
      <c r="U55" s="117">
        <v>125.22499999999999</v>
      </c>
      <c r="V55" s="117">
        <v>17.206</v>
      </c>
      <c r="W55" s="117">
        <v>25.899000000000001</v>
      </c>
      <c r="X55" s="117">
        <v>47.959000000000003</v>
      </c>
      <c r="Y55" s="117">
        <v>44.795999999999999</v>
      </c>
      <c r="Z55" s="117">
        <v>43.665999999999997</v>
      </c>
      <c r="AA55" s="117">
        <v>42.796999999999997</v>
      </c>
      <c r="AB55" s="117">
        <v>11.738</v>
      </c>
      <c r="AC55" s="117">
        <v>112.495</v>
      </c>
      <c r="AD55" s="117">
        <v>19.895</v>
      </c>
      <c r="AE55" s="117">
        <v>16.876000000000001</v>
      </c>
      <c r="AF55" s="117">
        <v>94.768000000000001</v>
      </c>
      <c r="AG55" s="117">
        <v>171.00899999999999</v>
      </c>
      <c r="AH55" s="117">
        <v>154.59399999999999</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8">
        <v>46235</v>
      </c>
      <c r="B56" s="279">
        <v>-10.68</v>
      </c>
      <c r="C56" s="269">
        <v>-10.68</v>
      </c>
      <c r="D56" s="296">
        <v>-10.68</v>
      </c>
      <c r="E56" s="117">
        <v>66.606999999999999</v>
      </c>
      <c r="F56" s="117">
        <v>21.937999999999999</v>
      </c>
      <c r="G56" s="117">
        <v>47.542000000000002</v>
      </c>
      <c r="H56" s="117">
        <v>28.402000000000001</v>
      </c>
      <c r="I56" s="117">
        <v>56.628999999999998</v>
      </c>
      <c r="J56" s="117">
        <v>19.428000000000001</v>
      </c>
      <c r="K56" s="117">
        <v>22.149000000000001</v>
      </c>
      <c r="L56" s="117">
        <v>17.597000000000001</v>
      </c>
      <c r="M56" s="117">
        <v>19.378</v>
      </c>
      <c r="N56" s="117">
        <v>24.332999999999998</v>
      </c>
      <c r="O56" s="117">
        <v>34.137</v>
      </c>
      <c r="P56" s="117">
        <v>25.324999999999999</v>
      </c>
      <c r="Q56" s="117">
        <v>24.995000000000001</v>
      </c>
      <c r="R56" s="117">
        <v>47.898000000000003</v>
      </c>
      <c r="S56" s="117">
        <v>33.686999999999998</v>
      </c>
      <c r="T56" s="117">
        <v>41.161000000000001</v>
      </c>
      <c r="U56" s="117">
        <v>39.768000000000001</v>
      </c>
      <c r="V56" s="117">
        <v>20.471</v>
      </c>
      <c r="W56" s="117">
        <v>32.292000000000002</v>
      </c>
      <c r="X56" s="117">
        <v>46.737000000000002</v>
      </c>
      <c r="Y56" s="117">
        <v>34.435000000000002</v>
      </c>
      <c r="Z56" s="117">
        <v>36.067</v>
      </c>
      <c r="AA56" s="117">
        <v>36.786999999999999</v>
      </c>
      <c r="AB56" s="117">
        <v>27.013999999999999</v>
      </c>
      <c r="AC56" s="117">
        <v>48.459000000000003</v>
      </c>
      <c r="AD56" s="117">
        <v>25.93</v>
      </c>
      <c r="AE56" s="117">
        <v>17.850999999999999</v>
      </c>
      <c r="AF56" s="117">
        <v>38.704999999999998</v>
      </c>
      <c r="AG56" s="117">
        <v>61.037999999999997</v>
      </c>
      <c r="AH56" s="117">
        <v>71.076999999999998</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8">
        <v>46266</v>
      </c>
      <c r="B57" s="279">
        <v>13.96</v>
      </c>
      <c r="C57" s="269">
        <v>13.96</v>
      </c>
      <c r="D57" s="296">
        <v>13.96</v>
      </c>
      <c r="E57" s="117">
        <v>61.999000000000002</v>
      </c>
      <c r="F57" s="117">
        <v>42.518000000000001</v>
      </c>
      <c r="G57" s="117">
        <v>67.956999999999994</v>
      </c>
      <c r="H57" s="117">
        <v>40.472999999999999</v>
      </c>
      <c r="I57" s="117">
        <v>48.905000000000001</v>
      </c>
      <c r="J57" s="117">
        <v>37.247</v>
      </c>
      <c r="K57" s="117">
        <v>37.927999999999997</v>
      </c>
      <c r="L57" s="117">
        <v>25.616</v>
      </c>
      <c r="M57" s="117">
        <v>45.991999999999997</v>
      </c>
      <c r="N57" s="117">
        <v>55.057000000000002</v>
      </c>
      <c r="O57" s="117">
        <v>48.746000000000002</v>
      </c>
      <c r="P57" s="117">
        <v>51.43</v>
      </c>
      <c r="Q57" s="117">
        <v>69.789000000000001</v>
      </c>
      <c r="R57" s="117">
        <v>56.89</v>
      </c>
      <c r="S57" s="117">
        <v>49.119</v>
      </c>
      <c r="T57" s="117">
        <v>46.186</v>
      </c>
      <c r="U57" s="117">
        <v>56.831000000000003</v>
      </c>
      <c r="V57" s="117">
        <v>33.383000000000003</v>
      </c>
      <c r="W57" s="117">
        <v>59.207999999999998</v>
      </c>
      <c r="X57" s="117">
        <v>70.082999999999998</v>
      </c>
      <c r="Y57" s="117">
        <v>47.901000000000003</v>
      </c>
      <c r="Z57" s="117">
        <v>49.249000000000002</v>
      </c>
      <c r="AA57" s="117">
        <v>49.654000000000003</v>
      </c>
      <c r="AB57" s="117">
        <v>39.915999999999997</v>
      </c>
      <c r="AC57" s="117">
        <v>51.636000000000003</v>
      </c>
      <c r="AD57" s="117">
        <v>43.801000000000002</v>
      </c>
      <c r="AE57" s="117">
        <v>21.518999999999998</v>
      </c>
      <c r="AF57" s="117">
        <v>56.627000000000002</v>
      </c>
      <c r="AG57" s="117">
        <v>39.506999999999998</v>
      </c>
      <c r="AH57" s="117">
        <v>56.997</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8">
        <v>46296</v>
      </c>
      <c r="B58" s="279">
        <v>35.619999999999997</v>
      </c>
      <c r="C58" s="269">
        <v>49.44</v>
      </c>
      <c r="D58" s="296">
        <v>42.03</v>
      </c>
      <c r="E58" s="117">
        <v>87.823999999999998</v>
      </c>
      <c r="F58" s="117">
        <v>76.308000000000007</v>
      </c>
      <c r="G58" s="117">
        <v>101.15900000000001</v>
      </c>
      <c r="H58" s="117">
        <v>69.036000000000001</v>
      </c>
      <c r="I58" s="117">
        <v>55.009</v>
      </c>
      <c r="J58" s="117">
        <v>63.072000000000003</v>
      </c>
      <c r="K58" s="117">
        <v>55.637999999999998</v>
      </c>
      <c r="L58" s="117">
        <v>47.469000000000001</v>
      </c>
      <c r="M58" s="117">
        <v>53.893000000000001</v>
      </c>
      <c r="N58" s="117">
        <v>69.572999999999993</v>
      </c>
      <c r="O58" s="117">
        <v>88.406999999999996</v>
      </c>
      <c r="P58" s="117">
        <v>132.28399999999999</v>
      </c>
      <c r="Q58" s="117">
        <v>101.687</v>
      </c>
      <c r="R58" s="117">
        <v>74.828000000000003</v>
      </c>
      <c r="S58" s="117">
        <v>72.55</v>
      </c>
      <c r="T58" s="117">
        <v>69.795000000000002</v>
      </c>
      <c r="U58" s="117">
        <v>78.715999999999994</v>
      </c>
      <c r="V58" s="117">
        <v>44.792999999999999</v>
      </c>
      <c r="W58" s="117">
        <v>84.766000000000005</v>
      </c>
      <c r="X58" s="117">
        <v>99.38</v>
      </c>
      <c r="Y58" s="117">
        <v>71.876999999999995</v>
      </c>
      <c r="Z58" s="117">
        <v>75.245999999999995</v>
      </c>
      <c r="AA58" s="117">
        <v>79.978999999999999</v>
      </c>
      <c r="AB58" s="117">
        <v>58.94</v>
      </c>
      <c r="AC58" s="117">
        <v>84.921999999999997</v>
      </c>
      <c r="AD58" s="117">
        <v>39.341000000000001</v>
      </c>
      <c r="AE58" s="117">
        <v>55.767000000000003</v>
      </c>
      <c r="AF58" s="117">
        <v>59.209000000000003</v>
      </c>
      <c r="AG58" s="117">
        <v>50.25</v>
      </c>
      <c r="AH58" s="117">
        <v>71.805999999999997</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8">
        <v>46327</v>
      </c>
      <c r="B59" s="279">
        <v>56.13</v>
      </c>
      <c r="C59" s="269">
        <v>53.94</v>
      </c>
      <c r="D59" s="296">
        <v>55.83</v>
      </c>
      <c r="E59" s="117">
        <v>64.328999999999994</v>
      </c>
      <c r="F59" s="117">
        <v>64.572999999999993</v>
      </c>
      <c r="G59" s="117">
        <v>69.349000000000004</v>
      </c>
      <c r="H59" s="117">
        <v>55.97</v>
      </c>
      <c r="I59" s="117">
        <v>47.728000000000002</v>
      </c>
      <c r="J59" s="117">
        <v>45.015999999999998</v>
      </c>
      <c r="K59" s="117">
        <v>44.183</v>
      </c>
      <c r="L59" s="117">
        <v>44.055999999999997</v>
      </c>
      <c r="M59" s="117">
        <v>43.515000000000001</v>
      </c>
      <c r="N59" s="117">
        <v>59.47</v>
      </c>
      <c r="O59" s="117">
        <v>65.236000000000004</v>
      </c>
      <c r="P59" s="117">
        <v>74.724999999999994</v>
      </c>
      <c r="Q59" s="117">
        <v>64.501999999999995</v>
      </c>
      <c r="R59" s="117">
        <v>52.726999999999997</v>
      </c>
      <c r="S59" s="117">
        <v>51.194000000000003</v>
      </c>
      <c r="T59" s="117">
        <v>54.545999999999999</v>
      </c>
      <c r="U59" s="117">
        <v>55.984000000000002</v>
      </c>
      <c r="V59" s="117">
        <v>40.369</v>
      </c>
      <c r="W59" s="117">
        <v>55.875999999999998</v>
      </c>
      <c r="X59" s="117">
        <v>54.423999999999999</v>
      </c>
      <c r="Y59" s="117">
        <v>49.703000000000003</v>
      </c>
      <c r="Z59" s="117">
        <v>46.698</v>
      </c>
      <c r="AA59" s="117">
        <v>49.343000000000004</v>
      </c>
      <c r="AB59" s="117">
        <v>42.877000000000002</v>
      </c>
      <c r="AC59" s="117">
        <v>53.505000000000003</v>
      </c>
      <c r="AD59" s="117">
        <v>45.491999999999997</v>
      </c>
      <c r="AE59" s="117">
        <v>54.27</v>
      </c>
      <c r="AF59" s="117">
        <v>61.055</v>
      </c>
      <c r="AG59" s="117">
        <v>55.874000000000002</v>
      </c>
      <c r="AH59" s="117">
        <v>68.191000000000003</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8">
        <v>46357</v>
      </c>
      <c r="B60" s="279">
        <v>44.18</v>
      </c>
      <c r="C60" s="269">
        <v>44.18</v>
      </c>
      <c r="D60" s="296">
        <v>44.18</v>
      </c>
      <c r="E60" s="117">
        <v>50.970999999999997</v>
      </c>
      <c r="F60" s="117">
        <v>52.951000000000001</v>
      </c>
      <c r="G60" s="117">
        <v>51.372</v>
      </c>
      <c r="H60" s="117">
        <v>48.747</v>
      </c>
      <c r="I60" s="117">
        <v>38.356000000000002</v>
      </c>
      <c r="J60" s="117">
        <v>35.896999999999998</v>
      </c>
      <c r="K60" s="117">
        <v>36.673999999999999</v>
      </c>
      <c r="L60" s="117">
        <v>33.603999999999999</v>
      </c>
      <c r="M60" s="117">
        <v>38.573999999999998</v>
      </c>
      <c r="N60" s="117">
        <v>45.156999999999996</v>
      </c>
      <c r="O60" s="117">
        <v>48.652000000000001</v>
      </c>
      <c r="P60" s="117">
        <v>50.738</v>
      </c>
      <c r="Q60" s="117">
        <v>53.546999999999997</v>
      </c>
      <c r="R60" s="117">
        <v>44.668999999999997</v>
      </c>
      <c r="S60" s="117">
        <v>40.840000000000003</v>
      </c>
      <c r="T60" s="117">
        <v>55.927</v>
      </c>
      <c r="U60" s="117">
        <v>44.216999999999999</v>
      </c>
      <c r="V60" s="117">
        <v>34.722000000000001</v>
      </c>
      <c r="W60" s="117">
        <v>41.396999999999998</v>
      </c>
      <c r="X60" s="117">
        <v>43.811999999999998</v>
      </c>
      <c r="Y60" s="117">
        <v>40.354999999999997</v>
      </c>
      <c r="Z60" s="117">
        <v>44.4</v>
      </c>
      <c r="AA60" s="117">
        <v>39.72</v>
      </c>
      <c r="AB60" s="117">
        <v>32.048999999999999</v>
      </c>
      <c r="AC60" s="117">
        <v>47.170999999999999</v>
      </c>
      <c r="AD60" s="117">
        <v>42.057000000000002</v>
      </c>
      <c r="AE60" s="117">
        <v>41.780999999999999</v>
      </c>
      <c r="AF60" s="117">
        <v>45.997</v>
      </c>
      <c r="AG60" s="117">
        <v>49.829000000000001</v>
      </c>
      <c r="AH60" s="117">
        <v>56.484000000000002</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8">
        <v>46388</v>
      </c>
      <c r="B61" s="279">
        <v>38.07</v>
      </c>
      <c r="C61" s="269">
        <v>38.07</v>
      </c>
      <c r="D61" s="296">
        <v>38.07</v>
      </c>
      <c r="E61" s="117">
        <v>39.732999999999997</v>
      </c>
      <c r="F61" s="117">
        <v>43.579000000000001</v>
      </c>
      <c r="G61" s="117">
        <v>44.561</v>
      </c>
      <c r="H61" s="117">
        <v>39.499000000000002</v>
      </c>
      <c r="I61" s="117">
        <v>35.384999999999998</v>
      </c>
      <c r="J61" s="117">
        <v>28.427</v>
      </c>
      <c r="K61" s="117">
        <v>29.263999999999999</v>
      </c>
      <c r="L61" s="117">
        <v>25.672000000000001</v>
      </c>
      <c r="M61" s="117">
        <v>31.52</v>
      </c>
      <c r="N61" s="117">
        <v>61.189</v>
      </c>
      <c r="O61" s="117">
        <v>42.682000000000002</v>
      </c>
      <c r="P61" s="117">
        <v>41.329000000000001</v>
      </c>
      <c r="Q61" s="117">
        <v>40.396999999999998</v>
      </c>
      <c r="R61" s="117">
        <v>38.667000000000002</v>
      </c>
      <c r="S61" s="117">
        <v>32.999000000000002</v>
      </c>
      <c r="T61" s="117">
        <v>45.716000000000001</v>
      </c>
      <c r="U61" s="117">
        <v>36.944000000000003</v>
      </c>
      <c r="V61" s="117">
        <v>28.309000000000001</v>
      </c>
      <c r="W61" s="117">
        <v>32.075000000000003</v>
      </c>
      <c r="X61" s="117">
        <v>37.264000000000003</v>
      </c>
      <c r="Y61" s="117">
        <v>33.1</v>
      </c>
      <c r="Z61" s="117">
        <v>46.154000000000003</v>
      </c>
      <c r="AA61" s="117">
        <v>31.204999999999998</v>
      </c>
      <c r="AB61" s="117">
        <v>27.954000000000001</v>
      </c>
      <c r="AC61" s="117">
        <v>37.988999999999997</v>
      </c>
      <c r="AD61" s="117">
        <v>32.884999999999998</v>
      </c>
      <c r="AE61" s="117">
        <v>31.724</v>
      </c>
      <c r="AF61" s="117">
        <v>36.773000000000003</v>
      </c>
      <c r="AG61" s="117">
        <v>41.802999999999997</v>
      </c>
      <c r="AH61" s="117">
        <v>52.481999999999999</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8">
        <v>46419</v>
      </c>
      <c r="B62" s="279">
        <v>32.92</v>
      </c>
      <c r="C62" s="269">
        <v>32.92</v>
      </c>
      <c r="D62" s="296">
        <v>32.92</v>
      </c>
      <c r="E62" s="117">
        <v>53.776000000000003</v>
      </c>
      <c r="F62" s="117">
        <v>35.786000000000001</v>
      </c>
      <c r="G62" s="117">
        <v>36.273000000000003</v>
      </c>
      <c r="H62" s="117">
        <v>35.75</v>
      </c>
      <c r="I62" s="117">
        <v>36.874000000000002</v>
      </c>
      <c r="J62" s="117">
        <v>25.762</v>
      </c>
      <c r="K62" s="117">
        <v>22.782</v>
      </c>
      <c r="L62" s="117">
        <v>22.709</v>
      </c>
      <c r="M62" s="117">
        <v>25.879000000000001</v>
      </c>
      <c r="N62" s="117">
        <v>43.03</v>
      </c>
      <c r="O62" s="117">
        <v>32.359000000000002</v>
      </c>
      <c r="P62" s="117">
        <v>39.569000000000003</v>
      </c>
      <c r="Q62" s="117">
        <v>33.884999999999998</v>
      </c>
      <c r="R62" s="117">
        <v>38.82</v>
      </c>
      <c r="S62" s="117">
        <v>27.568999999999999</v>
      </c>
      <c r="T62" s="117">
        <v>33.853000000000002</v>
      </c>
      <c r="U62" s="117">
        <v>32.671999999999997</v>
      </c>
      <c r="V62" s="117">
        <v>30.390999999999998</v>
      </c>
      <c r="W62" s="117">
        <v>36.457000000000001</v>
      </c>
      <c r="X62" s="117">
        <v>38.954999999999998</v>
      </c>
      <c r="Y62" s="117">
        <v>33.930999999999997</v>
      </c>
      <c r="Z62" s="117">
        <v>47.012</v>
      </c>
      <c r="AA62" s="117">
        <v>27.349</v>
      </c>
      <c r="AB62" s="117">
        <v>25.927</v>
      </c>
      <c r="AC62" s="117">
        <v>32.076000000000001</v>
      </c>
      <c r="AD62" s="117">
        <v>24.986000000000001</v>
      </c>
      <c r="AE62" s="117">
        <v>28.169</v>
      </c>
      <c r="AF62" s="117">
        <v>33.244</v>
      </c>
      <c r="AG62" s="117">
        <v>33.978000000000002</v>
      </c>
      <c r="AH62" s="117">
        <v>39.859000000000002</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8">
        <v>46447</v>
      </c>
      <c r="B63" s="279">
        <v>44.46</v>
      </c>
      <c r="C63" s="269">
        <v>44.46</v>
      </c>
      <c r="D63" s="296">
        <v>44.46</v>
      </c>
      <c r="E63" s="117">
        <v>65.483999999999995</v>
      </c>
      <c r="F63" s="117">
        <v>64.42</v>
      </c>
      <c r="G63" s="117">
        <v>62.713000000000001</v>
      </c>
      <c r="H63" s="117">
        <v>54.271000000000001</v>
      </c>
      <c r="I63" s="117">
        <v>44.624000000000002</v>
      </c>
      <c r="J63" s="117">
        <v>41.368000000000002</v>
      </c>
      <c r="K63" s="117">
        <v>32.180999999999997</v>
      </c>
      <c r="L63" s="117">
        <v>36.511000000000003</v>
      </c>
      <c r="M63" s="117">
        <v>65.007999999999996</v>
      </c>
      <c r="N63" s="117">
        <v>52.776000000000003</v>
      </c>
      <c r="O63" s="117">
        <v>40.493000000000002</v>
      </c>
      <c r="P63" s="117">
        <v>101.249</v>
      </c>
      <c r="Q63" s="117">
        <v>46.773000000000003</v>
      </c>
      <c r="R63" s="117">
        <v>60.741999999999997</v>
      </c>
      <c r="S63" s="117">
        <v>37.686</v>
      </c>
      <c r="T63" s="117">
        <v>52.662999999999997</v>
      </c>
      <c r="U63" s="117">
        <v>52.902000000000001</v>
      </c>
      <c r="V63" s="117">
        <v>34.067</v>
      </c>
      <c r="W63" s="117">
        <v>42.014000000000003</v>
      </c>
      <c r="X63" s="117">
        <v>54.325000000000003</v>
      </c>
      <c r="Y63" s="117">
        <v>41.29</v>
      </c>
      <c r="Z63" s="117">
        <v>70.186000000000007</v>
      </c>
      <c r="AA63" s="117">
        <v>33.654000000000003</v>
      </c>
      <c r="AB63" s="117">
        <v>46.886000000000003</v>
      </c>
      <c r="AC63" s="117">
        <v>42.326999999999998</v>
      </c>
      <c r="AD63" s="117">
        <v>30.288</v>
      </c>
      <c r="AE63" s="117">
        <v>50.985999999999997</v>
      </c>
      <c r="AF63" s="117">
        <v>76.183999999999997</v>
      </c>
      <c r="AG63" s="117">
        <v>47.1</v>
      </c>
      <c r="AH63" s="117">
        <v>72.05</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8">
        <v>46478</v>
      </c>
      <c r="B64" s="279">
        <v>86.78</v>
      </c>
      <c r="C64" s="269">
        <v>86.78</v>
      </c>
      <c r="D64" s="296">
        <v>86.78</v>
      </c>
      <c r="E64" s="117">
        <v>137.036</v>
      </c>
      <c r="F64" s="117">
        <v>139.762</v>
      </c>
      <c r="G64" s="117">
        <v>115.583</v>
      </c>
      <c r="H64" s="117">
        <v>98.522000000000006</v>
      </c>
      <c r="I64" s="117">
        <v>93.46</v>
      </c>
      <c r="J64" s="117">
        <v>76.072999999999993</v>
      </c>
      <c r="K64" s="117">
        <v>66.662999999999997</v>
      </c>
      <c r="L64" s="117">
        <v>81.015000000000001</v>
      </c>
      <c r="M64" s="117">
        <v>155.554</v>
      </c>
      <c r="N64" s="117">
        <v>180.904</v>
      </c>
      <c r="O64" s="117">
        <v>171.13300000000001</v>
      </c>
      <c r="P64" s="117">
        <v>164.24</v>
      </c>
      <c r="Q64" s="117">
        <v>76.373999999999995</v>
      </c>
      <c r="R64" s="117">
        <v>105.426</v>
      </c>
      <c r="S64" s="117">
        <v>84.537999999999997</v>
      </c>
      <c r="T64" s="117">
        <v>148.40100000000001</v>
      </c>
      <c r="U64" s="117">
        <v>121.40900000000001</v>
      </c>
      <c r="V64" s="117">
        <v>52.335999999999999</v>
      </c>
      <c r="W64" s="117">
        <v>93.543000000000006</v>
      </c>
      <c r="X64" s="117">
        <v>76.247</v>
      </c>
      <c r="Y64" s="117">
        <v>100.36</v>
      </c>
      <c r="Z64" s="117">
        <v>134.11500000000001</v>
      </c>
      <c r="AA64" s="117">
        <v>56.761000000000003</v>
      </c>
      <c r="AB64" s="117">
        <v>117.268</v>
      </c>
      <c r="AC64" s="117">
        <v>72.971000000000004</v>
      </c>
      <c r="AD64" s="117">
        <v>80.543999999999997</v>
      </c>
      <c r="AE64" s="117">
        <v>83.61</v>
      </c>
      <c r="AF64" s="117">
        <v>122.19799999999999</v>
      </c>
      <c r="AG64" s="117">
        <v>96.89</v>
      </c>
      <c r="AH64" s="117">
        <v>96.89</v>
      </c>
      <c r="AI64" s="130"/>
      <c r="AJ64" s="130"/>
      <c r="AK64" s="130"/>
      <c r="AL64" s="130"/>
      <c r="AM64" s="130"/>
      <c r="AN64" s="130"/>
      <c r="AO64" s="130"/>
      <c r="AP64" s="130"/>
      <c r="AQ64" s="130"/>
      <c r="AR64" s="130"/>
      <c r="AS64" s="130"/>
      <c r="AT64" s="130"/>
      <c r="AU64" s="130"/>
      <c r="AV64" s="130"/>
      <c r="AW64" s="130"/>
      <c r="AX64" s="130"/>
      <c r="AY64" s="130"/>
      <c r="ALQ64" s="117" t="e">
        <v>#N/A</v>
      </c>
    </row>
    <row r="65" spans="1:1005" ht="15" x14ac:dyDescent="0.25">
      <c r="A65" s="148">
        <v>46508</v>
      </c>
      <c r="B65" s="279">
        <v>158.91</v>
      </c>
      <c r="C65" s="269">
        <v>158.91</v>
      </c>
      <c r="D65" s="296">
        <v>158.91</v>
      </c>
      <c r="E65" s="117">
        <v>222.60300000000001</v>
      </c>
      <c r="F65" s="117">
        <v>340.90100000000001</v>
      </c>
      <c r="G65" s="117">
        <v>277.18900000000002</v>
      </c>
      <c r="H65" s="117">
        <v>195.071</v>
      </c>
      <c r="I65" s="117">
        <v>158.08000000000001</v>
      </c>
      <c r="J65" s="117">
        <v>188.376</v>
      </c>
      <c r="K65" s="117">
        <v>72.751000000000005</v>
      </c>
      <c r="L65" s="117">
        <v>186.12799999999999</v>
      </c>
      <c r="M65" s="117">
        <v>191.001</v>
      </c>
      <c r="N65" s="117">
        <v>370.26799999999997</v>
      </c>
      <c r="O65" s="117">
        <v>222.30799999999999</v>
      </c>
      <c r="P65" s="117">
        <v>197.239</v>
      </c>
      <c r="Q65" s="117">
        <v>326.43200000000002</v>
      </c>
      <c r="R65" s="117">
        <v>293.92899999999997</v>
      </c>
      <c r="S65" s="117">
        <v>180.59399999999999</v>
      </c>
      <c r="T65" s="117">
        <v>263.92399999999998</v>
      </c>
      <c r="U65" s="117">
        <v>119.738</v>
      </c>
      <c r="V65" s="117">
        <v>133.88800000000001</v>
      </c>
      <c r="W65" s="117">
        <v>215.20599999999999</v>
      </c>
      <c r="X65" s="117">
        <v>161.167</v>
      </c>
      <c r="Y65" s="117">
        <v>204.63900000000001</v>
      </c>
      <c r="Z65" s="117">
        <v>194.744</v>
      </c>
      <c r="AA65" s="117">
        <v>103.164</v>
      </c>
      <c r="AB65" s="117">
        <v>325.43400000000003</v>
      </c>
      <c r="AC65" s="117">
        <v>145.83799999999999</v>
      </c>
      <c r="AD65" s="117">
        <v>99.472999999999999</v>
      </c>
      <c r="AE65" s="117">
        <v>203.727</v>
      </c>
      <c r="AF65" s="117">
        <v>313.06799999999998</v>
      </c>
      <c r="AG65" s="117">
        <v>465.93400000000003</v>
      </c>
      <c r="AH65" s="117">
        <v>465.93400000000003</v>
      </c>
      <c r="AI65" s="130"/>
      <c r="AJ65" s="130"/>
      <c r="AK65" s="130"/>
      <c r="AL65" s="130"/>
      <c r="AM65" s="130"/>
      <c r="AN65" s="130"/>
      <c r="AO65" s="130"/>
      <c r="AP65" s="130"/>
      <c r="AQ65" s="130"/>
      <c r="AR65" s="130"/>
      <c r="AS65" s="130"/>
      <c r="AT65" s="130"/>
      <c r="AU65" s="130"/>
      <c r="AV65" s="130"/>
      <c r="AW65" s="130"/>
      <c r="AX65" s="130"/>
      <c r="AY65" s="130"/>
      <c r="ALQ65" s="117" t="e">
        <v>#N/A</v>
      </c>
    </row>
    <row r="66" spans="1:1005" ht="15" x14ac:dyDescent="0.25">
      <c r="A66" s="148">
        <v>46539</v>
      </c>
      <c r="B66" s="279">
        <v>78.680000000000007</v>
      </c>
      <c r="C66" s="269">
        <v>78.680000000000007</v>
      </c>
      <c r="D66" s="296">
        <v>78.680000000000007</v>
      </c>
      <c r="E66" s="117">
        <v>118.015</v>
      </c>
      <c r="F66" s="117">
        <v>284.16800000000001</v>
      </c>
      <c r="G66" s="117">
        <v>183.8</v>
      </c>
      <c r="H66" s="117">
        <v>184.01400000000001</v>
      </c>
      <c r="I66" s="117">
        <v>63.753</v>
      </c>
      <c r="J66" s="117">
        <v>89.593999999999994</v>
      </c>
      <c r="K66" s="117">
        <v>30.821000000000002</v>
      </c>
      <c r="L66" s="117">
        <v>127.285</v>
      </c>
      <c r="M66" s="117">
        <v>71.823999999999998</v>
      </c>
      <c r="N66" s="117">
        <v>242.126</v>
      </c>
      <c r="O66" s="117">
        <v>104.92400000000001</v>
      </c>
      <c r="P66" s="117">
        <v>84.269000000000005</v>
      </c>
      <c r="Q66" s="117">
        <v>317.101</v>
      </c>
      <c r="R66" s="117">
        <v>164.26900000000001</v>
      </c>
      <c r="S66" s="117">
        <v>193.792</v>
      </c>
      <c r="T66" s="117">
        <v>332.49400000000003</v>
      </c>
      <c r="U66" s="117">
        <v>35.091000000000001</v>
      </c>
      <c r="V66" s="117">
        <v>97.171999999999997</v>
      </c>
      <c r="W66" s="117">
        <v>175.37100000000001</v>
      </c>
      <c r="X66" s="117">
        <v>140.77199999999999</v>
      </c>
      <c r="Y66" s="117">
        <v>146.09</v>
      </c>
      <c r="Z66" s="117">
        <v>176.77199999999999</v>
      </c>
      <c r="AA66" s="117">
        <v>28.373000000000001</v>
      </c>
      <c r="AB66" s="117">
        <v>293.62799999999999</v>
      </c>
      <c r="AC66" s="117">
        <v>87.817999999999998</v>
      </c>
      <c r="AD66" s="117">
        <v>62.246000000000002</v>
      </c>
      <c r="AE66" s="117">
        <v>193.524</v>
      </c>
      <c r="AF66" s="117">
        <v>413.38900000000001</v>
      </c>
      <c r="AG66" s="117">
        <v>449.387</v>
      </c>
      <c r="AH66" s="117">
        <v>449.387</v>
      </c>
      <c r="AI66" s="130"/>
      <c r="AJ66" s="130"/>
      <c r="AK66" s="130"/>
      <c r="AL66" s="130"/>
      <c r="AM66" s="130"/>
      <c r="AN66" s="130"/>
      <c r="AO66" s="130"/>
      <c r="AP66" s="130"/>
      <c r="AQ66" s="130"/>
      <c r="AR66" s="130"/>
      <c r="AS66" s="130"/>
      <c r="AT66" s="130"/>
      <c r="AU66" s="130"/>
      <c r="AV66" s="130"/>
      <c r="AW66" s="130"/>
      <c r="AX66" s="130"/>
      <c r="AY66" s="130"/>
      <c r="ALQ66" s="117" t="e">
        <v>#N/A</v>
      </c>
    </row>
    <row r="67" spans="1:1005" ht="15" x14ac:dyDescent="0.25">
      <c r="A67" s="148">
        <v>46569</v>
      </c>
      <c r="B67" s="279">
        <v>-14.51</v>
      </c>
      <c r="C67" s="269">
        <v>-14.51</v>
      </c>
      <c r="D67" s="296">
        <v>-14.51</v>
      </c>
      <c r="E67" s="117">
        <v>28.649000000000001</v>
      </c>
      <c r="F67" s="117">
        <v>69.204999999999998</v>
      </c>
      <c r="G67" s="117">
        <v>67.367999999999995</v>
      </c>
      <c r="H67" s="117">
        <v>81.135000000000005</v>
      </c>
      <c r="I67" s="117">
        <v>12.339</v>
      </c>
      <c r="J67" s="117">
        <v>17.564</v>
      </c>
      <c r="K67" s="117">
        <v>9.766</v>
      </c>
      <c r="L67" s="117">
        <v>21.013999999999999</v>
      </c>
      <c r="M67" s="117">
        <v>19.396000000000001</v>
      </c>
      <c r="N67" s="117">
        <v>64.17</v>
      </c>
      <c r="O67" s="117">
        <v>25.216999999999999</v>
      </c>
      <c r="P67" s="117">
        <v>25.678000000000001</v>
      </c>
      <c r="Q67" s="117">
        <v>95.364999999999995</v>
      </c>
      <c r="R67" s="117">
        <v>64.349999999999994</v>
      </c>
      <c r="S67" s="117">
        <v>40.912999999999997</v>
      </c>
      <c r="T67" s="117">
        <v>125.22499999999999</v>
      </c>
      <c r="U67" s="117">
        <v>17.206</v>
      </c>
      <c r="V67" s="117">
        <v>25.899000000000001</v>
      </c>
      <c r="W67" s="117">
        <v>47.959000000000003</v>
      </c>
      <c r="X67" s="117">
        <v>44.795999999999999</v>
      </c>
      <c r="Y67" s="117">
        <v>43.665999999999997</v>
      </c>
      <c r="Z67" s="117">
        <v>42.796999999999997</v>
      </c>
      <c r="AA67" s="117">
        <v>11.738</v>
      </c>
      <c r="AB67" s="117">
        <v>112.495</v>
      </c>
      <c r="AC67" s="117">
        <v>19.895</v>
      </c>
      <c r="AD67" s="117">
        <v>16.876000000000001</v>
      </c>
      <c r="AE67" s="117">
        <v>94.768000000000001</v>
      </c>
      <c r="AF67" s="117">
        <v>171.00899999999999</v>
      </c>
      <c r="AG67" s="117">
        <v>154.59399999999999</v>
      </c>
      <c r="AH67" s="117">
        <v>154.59399999999999</v>
      </c>
      <c r="AI67" s="130"/>
      <c r="AJ67" s="130"/>
      <c r="AK67" s="130"/>
      <c r="AL67" s="130"/>
      <c r="AM67" s="130"/>
      <c r="AN67" s="130"/>
      <c r="AO67" s="130"/>
      <c r="AP67" s="130"/>
      <c r="AQ67" s="130"/>
      <c r="AR67" s="130"/>
      <c r="AS67" s="130"/>
      <c r="AT67" s="130"/>
      <c r="AU67" s="130"/>
      <c r="AV67" s="130"/>
      <c r="AW67" s="130"/>
      <c r="AX67" s="130"/>
      <c r="AY67" s="130"/>
      <c r="ALQ67" s="117" t="e">
        <v>#N/A</v>
      </c>
    </row>
    <row r="68" spans="1:1005" ht="15" x14ac:dyDescent="0.25">
      <c r="A68" s="148">
        <v>46600</v>
      </c>
      <c r="B68" s="279">
        <v>-10.68</v>
      </c>
      <c r="C68" s="269">
        <v>-10.68</v>
      </c>
      <c r="D68" s="296">
        <v>-10.68</v>
      </c>
      <c r="E68" s="117">
        <v>21.937999999999999</v>
      </c>
      <c r="F68" s="117">
        <v>47.542000000000002</v>
      </c>
      <c r="G68" s="117">
        <v>28.402000000000001</v>
      </c>
      <c r="H68" s="117">
        <v>56.628999999999998</v>
      </c>
      <c r="I68" s="117">
        <v>19.428000000000001</v>
      </c>
      <c r="J68" s="117">
        <v>22.149000000000001</v>
      </c>
      <c r="K68" s="117">
        <v>17.597000000000001</v>
      </c>
      <c r="L68" s="117">
        <v>19.378</v>
      </c>
      <c r="M68" s="117">
        <v>24.332999999999998</v>
      </c>
      <c r="N68" s="117">
        <v>34.137</v>
      </c>
      <c r="O68" s="117">
        <v>25.324999999999999</v>
      </c>
      <c r="P68" s="117">
        <v>24.995000000000001</v>
      </c>
      <c r="Q68" s="117">
        <v>47.898000000000003</v>
      </c>
      <c r="R68" s="117">
        <v>33.686999999999998</v>
      </c>
      <c r="S68" s="117">
        <v>41.161000000000001</v>
      </c>
      <c r="T68" s="117">
        <v>39.768000000000001</v>
      </c>
      <c r="U68" s="117">
        <v>20.471</v>
      </c>
      <c r="V68" s="117">
        <v>32.292000000000002</v>
      </c>
      <c r="W68" s="117">
        <v>46.737000000000002</v>
      </c>
      <c r="X68" s="117">
        <v>34.435000000000002</v>
      </c>
      <c r="Y68" s="117">
        <v>36.067</v>
      </c>
      <c r="Z68" s="117">
        <v>36.786999999999999</v>
      </c>
      <c r="AA68" s="117">
        <v>27.013999999999999</v>
      </c>
      <c r="AB68" s="117">
        <v>48.459000000000003</v>
      </c>
      <c r="AC68" s="117">
        <v>25.93</v>
      </c>
      <c r="AD68" s="117">
        <v>17.850999999999999</v>
      </c>
      <c r="AE68" s="117">
        <v>38.704999999999998</v>
      </c>
      <c r="AF68" s="117">
        <v>61.037999999999997</v>
      </c>
      <c r="AG68" s="117">
        <v>71.076999999999998</v>
      </c>
      <c r="AH68" s="117">
        <v>71.076999999999998</v>
      </c>
      <c r="AI68" s="130"/>
      <c r="AJ68" s="130"/>
      <c r="AK68" s="130"/>
      <c r="AL68" s="130"/>
      <c r="AM68" s="130"/>
      <c r="AN68" s="130"/>
      <c r="AO68" s="130"/>
      <c r="AP68" s="130"/>
      <c r="AQ68" s="130"/>
      <c r="AR68" s="130"/>
      <c r="AS68" s="130"/>
      <c r="AT68" s="130"/>
      <c r="AU68" s="130"/>
      <c r="AV68" s="130"/>
      <c r="AW68" s="130"/>
      <c r="AX68" s="130"/>
      <c r="AY68" s="130"/>
      <c r="ALQ68" s="117" t="e">
        <v>#N/A</v>
      </c>
    </row>
    <row r="69" spans="1:1005" ht="15" x14ac:dyDescent="0.25">
      <c r="A69" s="148">
        <v>46631</v>
      </c>
      <c r="B69" s="279">
        <v>13.96</v>
      </c>
      <c r="C69" s="269">
        <v>13.96</v>
      </c>
      <c r="D69" s="296">
        <v>13.96</v>
      </c>
      <c r="E69" s="117">
        <v>42.518000000000001</v>
      </c>
      <c r="F69" s="117">
        <v>67.956999999999994</v>
      </c>
      <c r="G69" s="117">
        <v>40.472999999999999</v>
      </c>
      <c r="H69" s="117">
        <v>48.905000000000001</v>
      </c>
      <c r="I69" s="117">
        <v>37.247</v>
      </c>
      <c r="J69" s="117">
        <v>37.927999999999997</v>
      </c>
      <c r="K69" s="117">
        <v>25.616</v>
      </c>
      <c r="L69" s="117">
        <v>45.991999999999997</v>
      </c>
      <c r="M69" s="117">
        <v>55.057000000000002</v>
      </c>
      <c r="N69" s="117">
        <v>48.746000000000002</v>
      </c>
      <c r="O69" s="117">
        <v>51.43</v>
      </c>
      <c r="P69" s="117">
        <v>69.789000000000001</v>
      </c>
      <c r="Q69" s="117">
        <v>56.89</v>
      </c>
      <c r="R69" s="117">
        <v>49.119</v>
      </c>
      <c r="S69" s="117">
        <v>46.186</v>
      </c>
      <c r="T69" s="117">
        <v>56.831000000000003</v>
      </c>
      <c r="U69" s="117">
        <v>33.383000000000003</v>
      </c>
      <c r="V69" s="117">
        <v>59.207999999999998</v>
      </c>
      <c r="W69" s="117">
        <v>70.082999999999998</v>
      </c>
      <c r="X69" s="117">
        <v>47.901000000000003</v>
      </c>
      <c r="Y69" s="117">
        <v>49.249000000000002</v>
      </c>
      <c r="Z69" s="117">
        <v>49.654000000000003</v>
      </c>
      <c r="AA69" s="117">
        <v>39.915999999999997</v>
      </c>
      <c r="AB69" s="117">
        <v>51.636000000000003</v>
      </c>
      <c r="AC69" s="117">
        <v>43.801000000000002</v>
      </c>
      <c r="AD69" s="117">
        <v>21.518999999999998</v>
      </c>
      <c r="AE69" s="117">
        <v>56.627000000000002</v>
      </c>
      <c r="AF69" s="117">
        <v>39.506999999999998</v>
      </c>
      <c r="AG69" s="117">
        <v>56.997</v>
      </c>
      <c r="AH69" s="117">
        <v>56.997</v>
      </c>
      <c r="AI69" s="130"/>
      <c r="AJ69" s="130"/>
      <c r="AK69" s="130"/>
      <c r="AL69" s="130"/>
      <c r="AM69" s="130"/>
      <c r="AN69" s="130"/>
      <c r="AO69" s="130"/>
      <c r="AP69" s="130"/>
      <c r="AQ69" s="130"/>
      <c r="AR69" s="130"/>
      <c r="AS69" s="130"/>
      <c r="AT69" s="130"/>
      <c r="AU69" s="130"/>
      <c r="AV69" s="130"/>
      <c r="AW69" s="130"/>
      <c r="AX69" s="130"/>
      <c r="AY69" s="130"/>
      <c r="ALQ69" s="117" t="e">
        <v>#N/A</v>
      </c>
    </row>
    <row r="70" spans="1:1005" ht="15" x14ac:dyDescent="0.25">
      <c r="A70" s="148"/>
      <c r="B70" s="279"/>
      <c r="C70" s="269"/>
      <c r="D70" s="296"/>
      <c r="AI70" s="130"/>
      <c r="AJ70" s="130"/>
      <c r="AK70" s="130"/>
      <c r="AL70" s="130"/>
      <c r="AM70" s="130"/>
      <c r="AN70" s="130"/>
      <c r="AO70" s="130"/>
      <c r="AP70" s="130"/>
      <c r="AQ70" s="130"/>
      <c r="AR70" s="130"/>
      <c r="AS70" s="130"/>
      <c r="AT70" s="130"/>
      <c r="AU70" s="130"/>
      <c r="AV70" s="130"/>
      <c r="AW70" s="130"/>
      <c r="AX70" s="130"/>
      <c r="AY70" s="130"/>
      <c r="ALQ70" s="117" t="e">
        <v>#N/A</v>
      </c>
    </row>
    <row r="71" spans="1:1005" ht="15" x14ac:dyDescent="0.25">
      <c r="A71" s="148"/>
      <c r="B71" s="279"/>
      <c r="C71" s="269"/>
      <c r="D71" s="296"/>
      <c r="AI71" s="130"/>
      <c r="AJ71" s="130"/>
      <c r="AK71" s="130"/>
      <c r="AL71" s="130"/>
      <c r="AM71" s="130"/>
      <c r="AN71" s="130"/>
      <c r="AO71" s="130"/>
      <c r="AP71" s="130"/>
      <c r="AQ71" s="130"/>
      <c r="AR71" s="130"/>
      <c r="AS71" s="130"/>
      <c r="AT71" s="130"/>
      <c r="AU71" s="130"/>
      <c r="AV71" s="130"/>
      <c r="AW71" s="130"/>
      <c r="AX71" s="130"/>
      <c r="AY71" s="130"/>
      <c r="ALQ71" s="117" t="e">
        <v>#N/A</v>
      </c>
    </row>
    <row r="72" spans="1:1005" ht="15" x14ac:dyDescent="0.25">
      <c r="A72" s="148"/>
      <c r="B72" s="279"/>
      <c r="C72" s="269"/>
      <c r="D72" s="296"/>
      <c r="AI72" s="130"/>
      <c r="AJ72" s="130"/>
      <c r="AK72" s="130"/>
      <c r="AL72" s="130"/>
      <c r="AM72" s="130"/>
      <c r="AN72" s="130"/>
      <c r="AO72" s="130"/>
      <c r="AP72" s="130"/>
      <c r="AQ72" s="130"/>
      <c r="AR72" s="130"/>
      <c r="AS72" s="130"/>
      <c r="AT72" s="130"/>
      <c r="AU72" s="130"/>
      <c r="AV72" s="130"/>
      <c r="AW72" s="130"/>
      <c r="AX72" s="130"/>
      <c r="AY72" s="130"/>
      <c r="ALQ72" s="117" t="e">
        <v>#N/A</v>
      </c>
    </row>
    <row r="73" spans="1:1005" ht="15" x14ac:dyDescent="0.25">
      <c r="A73" s="148"/>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5" x14ac:dyDescent="0.25">
      <c r="A74" s="148"/>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5" x14ac:dyDescent="0.25">
      <c r="A75" s="148"/>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5" x14ac:dyDescent="0.25">
      <c r="A76" s="148"/>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5" x14ac:dyDescent="0.25">
      <c r="A77" s="148"/>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5" x14ac:dyDescent="0.25">
      <c r="A78" s="148"/>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5" x14ac:dyDescent="0.25">
      <c r="A79" s="148"/>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5" x14ac:dyDescent="0.25">
      <c r="A80" s="148"/>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8"/>
      <c r="B81" s="279"/>
      <c r="C81" s="269"/>
      <c r="D81" s="296"/>
    </row>
    <row r="82" spans="1:4" ht="12.75" customHeight="1" x14ac:dyDescent="0.25">
      <c r="A82" s="148"/>
      <c r="B82" s="279"/>
      <c r="C82" s="269"/>
      <c r="D82" s="296"/>
    </row>
    <row r="83" spans="1:4" ht="12.75" customHeight="1" x14ac:dyDescent="0.25">
      <c r="A83" s="148"/>
      <c r="B83" s="279"/>
      <c r="C83" s="269"/>
      <c r="D83" s="296"/>
    </row>
    <row r="84" spans="1:4" ht="12.75" customHeight="1" x14ac:dyDescent="0.25">
      <c r="A84" s="148"/>
      <c r="B84" s="279"/>
      <c r="C84" s="269"/>
      <c r="D84" s="296"/>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81"/>
  <sheetViews>
    <sheetView workbookViewId="0">
      <selection activeCell="B4" sqref="B4"/>
    </sheetView>
  </sheetViews>
  <sheetFormatPr defaultColWidth="18.7109375" defaultRowHeight="12.75" customHeight="1" x14ac:dyDescent="0.25"/>
  <cols>
    <col min="1" max="1" width="9.140625" style="172" customWidth="1"/>
    <col min="2" max="2" width="9.140625" customWidth="1"/>
    <col min="3" max="3" width="9.7109375" bestFit="1" customWidth="1"/>
    <col min="4" max="54" width="9.140625" customWidth="1"/>
  </cols>
  <sheetData>
    <row r="1" spans="1:51" s="172" customFormat="1" ht="15" x14ac:dyDescent="0.25">
      <c r="A1" s="157"/>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162"/>
      <c r="AJ1" s="162"/>
      <c r="AK1" s="162"/>
      <c r="AL1" s="162"/>
      <c r="AM1" s="162"/>
    </row>
    <row r="2" spans="1:51" s="172" customFormat="1" ht="15" x14ac:dyDescent="0.25">
      <c r="A2" s="157"/>
      <c r="B2" s="157" t="s">
        <v>45</v>
      </c>
      <c r="C2" s="157" t="s">
        <v>46</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row>
    <row r="3" spans="1:51" s="172" customFormat="1" ht="15" x14ac:dyDescent="0.25">
      <c r="A3" s="157"/>
      <c r="B3" s="157" t="s">
        <v>63</v>
      </c>
      <c r="C3" s="157" t="s">
        <v>64</v>
      </c>
      <c r="D3" s="157" t="s">
        <v>65</v>
      </c>
      <c r="E3" s="157" t="s">
        <v>66</v>
      </c>
      <c r="F3" s="157" t="s">
        <v>67</v>
      </c>
      <c r="G3" s="157" t="s">
        <v>68</v>
      </c>
      <c r="H3" s="157" t="s">
        <v>69</v>
      </c>
      <c r="I3" s="157" t="s">
        <v>70</v>
      </c>
      <c r="J3" s="157" t="s">
        <v>71</v>
      </c>
      <c r="K3" s="157" t="s">
        <v>72</v>
      </c>
      <c r="L3" s="157" t="s">
        <v>73</v>
      </c>
      <c r="M3" s="157" t="s">
        <v>74</v>
      </c>
      <c r="N3" s="157" t="s">
        <v>75</v>
      </c>
      <c r="O3" s="157" t="s">
        <v>76</v>
      </c>
      <c r="P3" s="157" t="s">
        <v>77</v>
      </c>
      <c r="Q3" s="157" t="s">
        <v>78</v>
      </c>
      <c r="R3" s="157" t="s">
        <v>79</v>
      </c>
      <c r="S3" s="157" t="s">
        <v>80</v>
      </c>
      <c r="T3" s="157" t="s">
        <v>81</v>
      </c>
      <c r="U3" s="157" t="s">
        <v>82</v>
      </c>
      <c r="V3" s="157" t="s">
        <v>83</v>
      </c>
      <c r="W3" s="157" t="s">
        <v>84</v>
      </c>
      <c r="X3" s="157" t="s">
        <v>85</v>
      </c>
      <c r="Y3" s="157" t="s">
        <v>86</v>
      </c>
      <c r="Z3" s="157" t="s">
        <v>87</v>
      </c>
      <c r="AA3" s="157" t="s">
        <v>88</v>
      </c>
      <c r="AB3" s="157" t="s">
        <v>89</v>
      </c>
      <c r="AC3" s="157" t="s">
        <v>90</v>
      </c>
      <c r="AD3" s="157" t="s">
        <v>91</v>
      </c>
      <c r="AE3" s="157" t="s">
        <v>92</v>
      </c>
      <c r="AF3" s="157" t="s">
        <v>93</v>
      </c>
      <c r="AG3" s="157" t="s">
        <v>94</v>
      </c>
      <c r="AH3" s="157" t="s">
        <v>95</v>
      </c>
      <c r="AI3" s="162"/>
      <c r="AJ3" s="162"/>
      <c r="AK3" s="162"/>
      <c r="AL3" s="162"/>
      <c r="AM3" s="162"/>
      <c r="AN3" s="162"/>
      <c r="AO3" s="162"/>
      <c r="AP3" s="162"/>
      <c r="AQ3" s="162"/>
      <c r="AR3" s="162"/>
      <c r="AS3" s="162"/>
    </row>
    <row r="4" spans="1:51" ht="15" x14ac:dyDescent="0.25">
      <c r="A4" s="189">
        <f>YampaRiverInflow.TotalOutflow!A4</f>
        <v>44652</v>
      </c>
      <c r="B4" s="302">
        <v>26.384</v>
      </c>
      <c r="C4" s="97">
        <v>46.656999999999996</v>
      </c>
      <c r="D4" s="301">
        <v>34.738</v>
      </c>
      <c r="E4" s="121">
        <f ca="1">INDEX(INDIRECT("AboveMeadLocal_"&amp;E$2+YEAR($A4)-YEAR($A$4)),MONTH($A4))</f>
        <v>41.938178000000001</v>
      </c>
      <c r="F4" s="121">
        <f t="shared" ref="F4:AH12" ca="1" si="0">INDEX(INDIRECT("AboveMeadLocal_"&amp;F$2+YEAR($A4)-YEAR($A$4)),MONTH($A4))</f>
        <v>40.074694000000001</v>
      </c>
      <c r="G4" s="121">
        <f t="shared" ca="1" si="0"/>
        <v>1.3631199999999954</v>
      </c>
      <c r="H4" s="121">
        <f t="shared" ca="1" si="0"/>
        <v>-2.5694920000000012</v>
      </c>
      <c r="I4" s="121">
        <f t="shared" ca="1" si="0"/>
        <v>-26.212883999999999</v>
      </c>
      <c r="J4" s="121">
        <f t="shared" ca="1" si="0"/>
        <v>3.6764540000000014</v>
      </c>
      <c r="K4" s="121">
        <f t="shared" ca="1" si="0"/>
        <v>29.157019999999999</v>
      </c>
      <c r="L4" s="121">
        <f t="shared" ca="1" si="0"/>
        <v>70.294210000000007</v>
      </c>
      <c r="M4" s="121">
        <f t="shared" ca="1" si="0"/>
        <v>23.60331</v>
      </c>
      <c r="N4" s="121">
        <f t="shared" ca="1" si="0"/>
        <v>16.8</v>
      </c>
      <c r="O4" s="121">
        <f t="shared" ca="1" si="0"/>
        <v>35.028100000000002</v>
      </c>
      <c r="P4" s="121">
        <f t="shared" ca="1" si="0"/>
        <v>13.62645</v>
      </c>
      <c r="Q4" s="121">
        <f t="shared" ca="1" si="0"/>
        <v>32.747109999999999</v>
      </c>
      <c r="R4" s="121">
        <f t="shared" ca="1" si="0"/>
        <v>39.133879999999998</v>
      </c>
      <c r="S4" s="121">
        <f t="shared" ca="1" si="0"/>
        <v>90.902479999999997</v>
      </c>
      <c r="T4" s="121">
        <f t="shared" ca="1" si="0"/>
        <v>33.758679999999998</v>
      </c>
      <c r="U4" s="121">
        <f t="shared" ca="1" si="0"/>
        <v>33.699169999999995</v>
      </c>
      <c r="V4" s="121">
        <f t="shared" ca="1" si="0"/>
        <v>29.79214</v>
      </c>
      <c r="W4" s="121">
        <f t="shared" ca="1" si="0"/>
        <v>43.080640000000002</v>
      </c>
      <c r="X4" s="121">
        <f t="shared" ca="1" si="0"/>
        <v>88.700450000000004</v>
      </c>
      <c r="Y4" s="121">
        <f t="shared" ca="1" si="0"/>
        <v>43.635820000000002</v>
      </c>
      <c r="Z4" s="121">
        <f t="shared" ca="1" si="0"/>
        <v>17.01784</v>
      </c>
      <c r="AA4" s="121">
        <f t="shared" ca="1" si="0"/>
        <v>26.498860000000001</v>
      </c>
      <c r="AB4" s="121">
        <f t="shared" ca="1" si="0"/>
        <v>22.988139999999998</v>
      </c>
      <c r="AC4" s="121">
        <f t="shared" ca="1" si="0"/>
        <v>25.348419999999997</v>
      </c>
      <c r="AD4" s="121">
        <f t="shared" ca="1" si="0"/>
        <v>31.934349999999899</v>
      </c>
      <c r="AE4" s="121">
        <f t="shared" ca="1" si="0"/>
        <v>40.2452100000001</v>
      </c>
      <c r="AF4" s="121">
        <f t="shared" ca="1" si="0"/>
        <v>24.198700000000002</v>
      </c>
      <c r="AG4" s="121">
        <f t="shared" ca="1" si="0"/>
        <v>43.240300000000097</v>
      </c>
      <c r="AH4" s="121">
        <f t="shared" ca="1" si="0"/>
        <v>39.828680000000105</v>
      </c>
      <c r="AI4" s="121"/>
      <c r="AJ4" s="121"/>
      <c r="AK4" s="121"/>
      <c r="AL4" s="121"/>
      <c r="AM4" s="121"/>
      <c r="AN4" s="126"/>
      <c r="AO4" s="126"/>
      <c r="AP4" s="126"/>
      <c r="AQ4" s="126"/>
      <c r="AR4" s="126"/>
      <c r="AS4" s="126"/>
      <c r="AT4" s="126"/>
      <c r="AU4" s="126"/>
      <c r="AV4" s="126"/>
      <c r="AW4" s="126"/>
      <c r="AX4" s="126"/>
      <c r="AY4" s="126"/>
    </row>
    <row r="5" spans="1:51" ht="15" x14ac:dyDescent="0.25">
      <c r="A5" s="189">
        <f>YampaRiverInflow.TotalOutflow!A5</f>
        <v>44682</v>
      </c>
      <c r="B5" s="302">
        <v>10.9</v>
      </c>
      <c r="C5" s="97">
        <v>36.15</v>
      </c>
      <c r="D5" s="301">
        <v>25.463999999999999</v>
      </c>
      <c r="E5" s="121">
        <v>24.659790000000001</v>
      </c>
      <c r="F5" s="121">
        <v>21.803582000000002</v>
      </c>
      <c r="G5" s="121">
        <v>0.19014400000000023</v>
      </c>
      <c r="H5" s="121">
        <v>-5.5054859999999994</v>
      </c>
      <c r="I5" s="121">
        <v>-26.211384000000006</v>
      </c>
      <c r="J5" s="121">
        <v>7.738929999999999</v>
      </c>
      <c r="K5" s="121">
        <v>15.471069999999999</v>
      </c>
      <c r="L5" s="121">
        <v>41.137190000000004</v>
      </c>
      <c r="M5" s="121">
        <v>13.289260000000001</v>
      </c>
      <c r="N5" s="121">
        <v>27.570250000000001</v>
      </c>
      <c r="O5" s="121">
        <v>34.690910000000002</v>
      </c>
      <c r="P5" s="121">
        <v>21.163640000000001</v>
      </c>
      <c r="Q5" s="121">
        <v>23.543800000000001</v>
      </c>
      <c r="R5" s="121">
        <v>34.333880000000001</v>
      </c>
      <c r="S5" s="121">
        <v>67.140500000000003</v>
      </c>
      <c r="T5" s="121">
        <v>34.274380000000001</v>
      </c>
      <c r="U5" s="121">
        <v>36.813220000000001</v>
      </c>
      <c r="V5" s="121">
        <v>20.429749999999999</v>
      </c>
      <c r="W5" s="121">
        <v>51.173209999999997</v>
      </c>
      <c r="X5" s="121">
        <v>36.138489999999997</v>
      </c>
      <c r="Y5" s="121">
        <v>21.024139999999999</v>
      </c>
      <c r="Z5" s="121">
        <v>18.545120000000001</v>
      </c>
      <c r="AA5" s="121">
        <v>27.252549999999999</v>
      </c>
      <c r="AB5" s="121">
        <v>27.252610000000001</v>
      </c>
      <c r="AC5" s="121">
        <v>28.958279999999998</v>
      </c>
      <c r="AD5" s="121">
        <v>32.1327</v>
      </c>
      <c r="AE5" s="121">
        <v>29.573979999999999</v>
      </c>
      <c r="AF5" s="121">
        <v>26.281370000000102</v>
      </c>
      <c r="AG5" s="121">
        <v>27.570650000000001</v>
      </c>
      <c r="AH5" s="121">
        <v>23.583810000000099</v>
      </c>
      <c r="AI5" s="10"/>
      <c r="AJ5" s="10"/>
      <c r="AK5" s="10"/>
      <c r="AL5" s="10"/>
      <c r="AM5" s="10"/>
      <c r="AN5" s="126"/>
      <c r="AO5" s="126"/>
      <c r="AP5" s="126"/>
      <c r="AQ5" s="126"/>
      <c r="AR5" s="126"/>
      <c r="AS5" s="126"/>
      <c r="AT5" s="126"/>
      <c r="AU5" s="126"/>
      <c r="AV5" s="126"/>
      <c r="AW5" s="126"/>
      <c r="AX5" s="126"/>
      <c r="AY5" s="126"/>
    </row>
    <row r="6" spans="1:51" ht="15" x14ac:dyDescent="0.25">
      <c r="A6" s="189">
        <f>YampaRiverInflow.TotalOutflow!A6</f>
        <v>44713</v>
      </c>
      <c r="B6" s="302">
        <v>-7.04</v>
      </c>
      <c r="C6" s="97">
        <v>24.151</v>
      </c>
      <c r="D6" s="301">
        <v>25.035</v>
      </c>
      <c r="E6" s="121">
        <v>3.4259199999999983</v>
      </c>
      <c r="F6" s="121">
        <v>8.1729199999999995</v>
      </c>
      <c r="G6" s="121">
        <v>12.473674000000001</v>
      </c>
      <c r="H6" s="121">
        <v>1.061094</v>
      </c>
      <c r="I6" s="121">
        <v>22.368065999999995</v>
      </c>
      <c r="J6" s="121">
        <v>-1.3633040000000001</v>
      </c>
      <c r="K6" s="121">
        <v>31.73554</v>
      </c>
      <c r="L6" s="121">
        <v>15.272729999999999</v>
      </c>
      <c r="M6" s="121">
        <v>13.68595</v>
      </c>
      <c r="N6" s="121">
        <v>32.07273</v>
      </c>
      <c r="O6" s="121">
        <v>48.238019999999999</v>
      </c>
      <c r="P6" s="121">
        <v>6.5057900000000002</v>
      </c>
      <c r="Q6" s="121">
        <v>14.280989999999999</v>
      </c>
      <c r="R6" s="121">
        <v>20.826450000000001</v>
      </c>
      <c r="S6" s="121">
        <v>11.9405</v>
      </c>
      <c r="T6" s="121">
        <v>14.67769</v>
      </c>
      <c r="U6" s="121">
        <v>31.73554</v>
      </c>
      <c r="V6" s="121">
        <v>13.4876</v>
      </c>
      <c r="W6" s="121">
        <v>35.543419999999998</v>
      </c>
      <c r="X6" s="121">
        <v>23.741799999999998</v>
      </c>
      <c r="Y6" s="121">
        <v>24.39593</v>
      </c>
      <c r="Z6" s="121">
        <v>22.730180000000001</v>
      </c>
      <c r="AA6" s="121">
        <v>25.189630000000001</v>
      </c>
      <c r="AB6" s="121">
        <v>26.0823</v>
      </c>
      <c r="AC6" s="121">
        <v>25.58633</v>
      </c>
      <c r="AD6" s="121">
        <v>28.562399999999901</v>
      </c>
      <c r="AE6" s="121">
        <v>24.3970500000001</v>
      </c>
      <c r="AF6" s="121">
        <v>26.578900000000001</v>
      </c>
      <c r="AG6" s="121">
        <v>24.000349999999901</v>
      </c>
      <c r="AH6" s="121">
        <v>22.730910000000101</v>
      </c>
      <c r="AI6" s="10"/>
      <c r="AJ6" s="10"/>
      <c r="AK6" s="10"/>
      <c r="AL6" s="10"/>
      <c r="AM6" s="10"/>
      <c r="AN6" s="126"/>
      <c r="AO6" s="126"/>
      <c r="AP6" s="126"/>
      <c r="AQ6" s="126"/>
      <c r="AR6" s="126"/>
      <c r="AS6" s="126"/>
      <c r="AT6" s="126"/>
      <c r="AU6" s="126"/>
      <c r="AV6" s="126"/>
      <c r="AW6" s="126"/>
      <c r="AX6" s="126"/>
      <c r="AY6" s="126"/>
    </row>
    <row r="7" spans="1:51" ht="15" x14ac:dyDescent="0.25">
      <c r="A7" s="189">
        <f>YampaRiverInflow.TotalOutflow!A7</f>
        <v>44743</v>
      </c>
      <c r="B7" s="302">
        <v>9.1760000000000002</v>
      </c>
      <c r="C7" s="97">
        <v>39.561999999999998</v>
      </c>
      <c r="D7" s="301">
        <v>38.954999999999998</v>
      </c>
      <c r="E7" s="121">
        <v>-0.52760200000000035</v>
      </c>
      <c r="F7" s="121">
        <v>14.445949999999996</v>
      </c>
      <c r="G7" s="121">
        <v>-5.4029160000000003</v>
      </c>
      <c r="H7" s="121">
        <v>-9.1989860000000014</v>
      </c>
      <c r="I7" s="121">
        <v>30.872809999999998</v>
      </c>
      <c r="J7" s="121">
        <v>7.8308159999999951</v>
      </c>
      <c r="K7" s="121">
        <v>31.933880000000002</v>
      </c>
      <c r="L7" s="121">
        <v>33.12397</v>
      </c>
      <c r="M7" s="121">
        <v>30.347110000000001</v>
      </c>
      <c r="N7" s="121">
        <v>21.12397</v>
      </c>
      <c r="O7" s="121">
        <v>19.953720000000001</v>
      </c>
      <c r="P7" s="121">
        <v>10.1157</v>
      </c>
      <c r="Q7" s="121">
        <v>17.2562</v>
      </c>
      <c r="R7" s="121">
        <v>39.272730000000003</v>
      </c>
      <c r="S7" s="121">
        <v>21.024789999999999</v>
      </c>
      <c r="T7" s="121">
        <v>21.223140000000001</v>
      </c>
      <c r="U7" s="121">
        <v>45.421489999999999</v>
      </c>
      <c r="V7" s="121">
        <v>28.760330000000003</v>
      </c>
      <c r="W7" s="121">
        <v>28.164830000000002</v>
      </c>
      <c r="X7" s="121">
        <v>29.156560000000002</v>
      </c>
      <c r="Y7" s="121">
        <v>31.536360000000002</v>
      </c>
      <c r="Z7" s="121">
        <v>26.379669999999997</v>
      </c>
      <c r="AA7" s="121">
        <v>61.685449999999996</v>
      </c>
      <c r="AB7" s="121">
        <v>29.156569999999999</v>
      </c>
      <c r="AC7" s="121">
        <v>33.520060000000001</v>
      </c>
      <c r="AD7" s="121">
        <v>26.182200000000002</v>
      </c>
      <c r="AE7" s="121">
        <v>32.1327</v>
      </c>
      <c r="AF7" s="121">
        <v>49.587499999999999</v>
      </c>
      <c r="AG7" s="121">
        <v>22.016849999999998</v>
      </c>
      <c r="AH7" s="121">
        <v>23.603650000000101</v>
      </c>
      <c r="AI7" s="10"/>
      <c r="AJ7" s="10"/>
      <c r="AK7" s="10"/>
      <c r="AL7" s="10"/>
      <c r="AM7" s="10"/>
      <c r="AN7" s="126"/>
      <c r="AO7" s="126"/>
      <c r="AP7" s="126"/>
      <c r="AQ7" s="126"/>
      <c r="AR7" s="126"/>
      <c r="AS7" s="126"/>
      <c r="AT7" s="126"/>
      <c r="AU7" s="126"/>
      <c r="AV7" s="126"/>
      <c r="AW7" s="126"/>
      <c r="AX7" s="126"/>
      <c r="AY7" s="126"/>
    </row>
    <row r="8" spans="1:51" ht="15" x14ac:dyDescent="0.25">
      <c r="A8" s="189">
        <f>YampaRiverInflow.TotalOutflow!A8</f>
        <v>44774</v>
      </c>
      <c r="B8" s="302">
        <v>38.689</v>
      </c>
      <c r="C8" s="97">
        <v>35.683999999999997</v>
      </c>
      <c r="D8" s="301">
        <v>39.273000000000003</v>
      </c>
      <c r="E8" s="121">
        <v>15.498979999999996</v>
      </c>
      <c r="F8" s="121">
        <v>39.663323999999996</v>
      </c>
      <c r="G8" s="121">
        <v>-27.475497999999998</v>
      </c>
      <c r="H8" s="121">
        <v>-21.766008000000003</v>
      </c>
      <c r="I8" s="121">
        <v>29.917686</v>
      </c>
      <c r="J8" s="121">
        <v>25.019824</v>
      </c>
      <c r="K8" s="121">
        <v>50.280989999999996</v>
      </c>
      <c r="L8" s="121">
        <v>20.826450000000001</v>
      </c>
      <c r="M8" s="121">
        <v>44.033059999999999</v>
      </c>
      <c r="N8" s="121">
        <v>23.404959999999999</v>
      </c>
      <c r="O8" s="121">
        <v>52.066120000000005</v>
      </c>
      <c r="P8" s="121">
        <v>17.851240000000001</v>
      </c>
      <c r="Q8" s="121">
        <v>42.049589999999995</v>
      </c>
      <c r="R8" s="121">
        <v>50.578510000000001</v>
      </c>
      <c r="S8" s="121">
        <v>28.36364</v>
      </c>
      <c r="T8" s="121">
        <v>66.446280000000002</v>
      </c>
      <c r="U8" s="121">
        <v>91.636359999999996</v>
      </c>
      <c r="V8" s="121">
        <v>39.272730000000003</v>
      </c>
      <c r="W8" s="121">
        <v>23.60284</v>
      </c>
      <c r="X8" s="121">
        <v>91.04083</v>
      </c>
      <c r="Y8" s="121">
        <v>36.693379999999998</v>
      </c>
      <c r="Z8" s="121">
        <v>68.607789999999994</v>
      </c>
      <c r="AA8" s="121">
        <v>66.842500000000001</v>
      </c>
      <c r="AB8" s="121">
        <v>41.057389999999998</v>
      </c>
      <c r="AC8" s="121">
        <v>44.429290000000002</v>
      </c>
      <c r="AD8" s="121">
        <v>41.851849999999999</v>
      </c>
      <c r="AE8" s="121">
        <v>40.265050000000002</v>
      </c>
      <c r="AF8" s="121">
        <v>38.876599999999996</v>
      </c>
      <c r="AG8" s="121">
        <v>29.55415</v>
      </c>
      <c r="AH8" s="121">
        <v>23.603649999999899</v>
      </c>
      <c r="AI8" s="10"/>
      <c r="AJ8" s="10"/>
      <c r="AK8" s="10"/>
      <c r="AL8" s="10"/>
      <c r="AM8" s="10"/>
      <c r="AN8" s="126"/>
      <c r="AO8" s="126"/>
      <c r="AP8" s="126"/>
      <c r="AQ8" s="126"/>
      <c r="AR8" s="126"/>
      <c r="AS8" s="126"/>
      <c r="AT8" s="126"/>
      <c r="AU8" s="126"/>
      <c r="AV8" s="126"/>
      <c r="AW8" s="126"/>
      <c r="AX8" s="126"/>
      <c r="AY8" s="126"/>
    </row>
    <row r="9" spans="1:51" ht="15" x14ac:dyDescent="0.25">
      <c r="A9" s="189">
        <f>YampaRiverInflow.TotalOutflow!A9</f>
        <v>44805</v>
      </c>
      <c r="B9" s="302">
        <v>37.131999999999998</v>
      </c>
      <c r="C9" s="97">
        <v>34.296999999999997</v>
      </c>
      <c r="D9" s="301">
        <v>30.113</v>
      </c>
      <c r="E9" s="121">
        <v>19.180725999999996</v>
      </c>
      <c r="F9" s="121">
        <v>38.334448000000002</v>
      </c>
      <c r="G9" s="121">
        <v>-11.254766</v>
      </c>
      <c r="H9" s="121">
        <v>-1.109622000000003</v>
      </c>
      <c r="I9" s="121">
        <v>14.515779999999999</v>
      </c>
      <c r="J9" s="121">
        <v>21.008659999999999</v>
      </c>
      <c r="K9" s="121">
        <v>59.246279999999999</v>
      </c>
      <c r="L9" s="121">
        <v>36.099170000000001</v>
      </c>
      <c r="M9" s="121">
        <v>49.190080000000002</v>
      </c>
      <c r="N9" s="121">
        <v>39.133879999999998</v>
      </c>
      <c r="O9" s="121">
        <v>48.456199999999995</v>
      </c>
      <c r="P9" s="121">
        <v>103.95372</v>
      </c>
      <c r="Q9" s="121">
        <v>34.373550000000002</v>
      </c>
      <c r="R9" s="121">
        <v>57.381819999999998</v>
      </c>
      <c r="S9" s="121">
        <v>38.360330000000005</v>
      </c>
      <c r="T9" s="121">
        <v>50.87603</v>
      </c>
      <c r="U9" s="121">
        <v>33.83802</v>
      </c>
      <c r="V9" s="121">
        <v>38.677690000000005</v>
      </c>
      <c r="W9" s="121">
        <v>28.363289999999999</v>
      </c>
      <c r="X9" s="121">
        <v>44.250949999999996</v>
      </c>
      <c r="Y9" s="121">
        <v>41.255660000000006</v>
      </c>
      <c r="Z9" s="121">
        <v>47.999720000000003</v>
      </c>
      <c r="AA9" s="121">
        <v>78.703759999999988</v>
      </c>
      <c r="AB9" s="121">
        <v>38.875680000000003</v>
      </c>
      <c r="AC9" s="121">
        <v>32.726860000000002</v>
      </c>
      <c r="AD9" s="121">
        <v>30.744250000000001</v>
      </c>
      <c r="AE9" s="121">
        <v>24.1193600000001</v>
      </c>
      <c r="AF9" s="121">
        <v>44.628749999999897</v>
      </c>
      <c r="AG9" s="121">
        <v>21.9771800000001</v>
      </c>
      <c r="AH9" s="121">
        <v>24.040019999999899</v>
      </c>
      <c r="AI9" s="10"/>
      <c r="AJ9" s="10"/>
      <c r="AK9" s="10"/>
      <c r="AL9" s="10"/>
      <c r="AM9" s="10"/>
      <c r="AN9" s="126"/>
      <c r="AO9" s="126"/>
      <c r="AP9" s="126"/>
      <c r="AQ9" s="126"/>
      <c r="AR9" s="126"/>
      <c r="AS9" s="126"/>
      <c r="AT9" s="126"/>
      <c r="AU9" s="126"/>
      <c r="AV9" s="126"/>
      <c r="AW9" s="126"/>
      <c r="AX9" s="126"/>
      <c r="AY9" s="126"/>
    </row>
    <row r="10" spans="1:51" ht="15" x14ac:dyDescent="0.25">
      <c r="A10" s="189">
        <f>YampaRiverInflow.TotalOutflow!A10</f>
        <v>44835</v>
      </c>
      <c r="B10" s="302">
        <v>31.870999999999999</v>
      </c>
      <c r="C10" s="97">
        <v>42.74</v>
      </c>
      <c r="D10" s="301">
        <v>36.200000000000003</v>
      </c>
      <c r="E10" s="121">
        <v>26.040343999999997</v>
      </c>
      <c r="F10" s="121">
        <v>13.166246000000003</v>
      </c>
      <c r="G10" s="121">
        <v>20.811032000000001</v>
      </c>
      <c r="H10" s="121">
        <v>15.392737999999998</v>
      </c>
      <c r="I10" s="121">
        <v>31.104225999999993</v>
      </c>
      <c r="J10" s="121">
        <v>32.409004000000003</v>
      </c>
      <c r="K10" s="121">
        <v>36.495870000000004</v>
      </c>
      <c r="L10" s="121">
        <v>22.413220000000003</v>
      </c>
      <c r="M10" s="121">
        <v>37.884300000000003</v>
      </c>
      <c r="N10" s="121">
        <v>47.385120000000001</v>
      </c>
      <c r="O10" s="121">
        <v>23.34545</v>
      </c>
      <c r="P10" s="121">
        <v>20.647929999999999</v>
      </c>
      <c r="Q10" s="121">
        <v>30.664459999999998</v>
      </c>
      <c r="R10" s="121">
        <v>41.077690000000004</v>
      </c>
      <c r="S10" s="121">
        <v>31.060849999999999</v>
      </c>
      <c r="T10" s="121">
        <v>69.758679999999998</v>
      </c>
      <c r="U10" s="121">
        <v>20.94511</v>
      </c>
      <c r="V10" s="121">
        <v>34.908660000000005</v>
      </c>
      <c r="W10" s="121">
        <v>24.793029999999998</v>
      </c>
      <c r="X10" s="121">
        <v>40.680699999999995</v>
      </c>
      <c r="Y10" s="121">
        <v>34.511849999999995</v>
      </c>
      <c r="Z10" s="121">
        <v>29.513770000000001</v>
      </c>
      <c r="AA10" s="121">
        <v>19.080719999999999</v>
      </c>
      <c r="AB10" s="121">
        <v>42.445929999999997</v>
      </c>
      <c r="AC10" s="121">
        <v>56.012860000000003</v>
      </c>
      <c r="AD10" s="121">
        <v>29.236789999999999</v>
      </c>
      <c r="AE10" s="121">
        <v>25.884679999999999</v>
      </c>
      <c r="AF10" s="121">
        <v>63.214149999999897</v>
      </c>
      <c r="AG10" s="121">
        <v>23.663159999999799</v>
      </c>
      <c r="AH10" s="121">
        <v>24.972269999999799</v>
      </c>
      <c r="AI10" s="10"/>
      <c r="AJ10" s="10"/>
      <c r="AK10" s="10"/>
      <c r="AL10" s="10"/>
      <c r="AM10" s="10"/>
      <c r="AN10" s="126"/>
      <c r="AO10" s="126"/>
      <c r="AP10" s="126"/>
      <c r="AQ10" s="126"/>
      <c r="AR10" s="126"/>
      <c r="AS10" s="126"/>
      <c r="AT10" s="126"/>
      <c r="AU10" s="126"/>
      <c r="AV10" s="126"/>
      <c r="AW10" s="126"/>
      <c r="AX10" s="126"/>
      <c r="AY10" s="126"/>
    </row>
    <row r="11" spans="1:51" ht="15" x14ac:dyDescent="0.25">
      <c r="A11" s="189">
        <f>YampaRiverInflow.TotalOutflow!A11</f>
        <v>44866</v>
      </c>
      <c r="B11" s="302">
        <v>32.158000000000001</v>
      </c>
      <c r="C11" s="97">
        <v>33.784999999999997</v>
      </c>
      <c r="D11" s="301">
        <v>24.817</v>
      </c>
      <c r="E11" s="121">
        <v>17.507805999999995</v>
      </c>
      <c r="F11" s="121">
        <v>8.8944699999999983</v>
      </c>
      <c r="G11" s="121">
        <v>1.1222839999999996</v>
      </c>
      <c r="H11" s="121">
        <v>9.8448719999999987</v>
      </c>
      <c r="I11" s="121">
        <v>28.013811999999998</v>
      </c>
      <c r="J11" s="121">
        <v>15.793877999999999</v>
      </c>
      <c r="K11" s="121">
        <v>24.595040000000001</v>
      </c>
      <c r="L11" s="121">
        <v>18.446279999999998</v>
      </c>
      <c r="M11" s="121">
        <v>36.495870000000004</v>
      </c>
      <c r="N11" s="121">
        <v>27.966939999999997</v>
      </c>
      <c r="O11" s="121">
        <v>25.487599999999997</v>
      </c>
      <c r="P11" s="121">
        <v>23.10744</v>
      </c>
      <c r="Q11" s="121">
        <v>22.472729999999999</v>
      </c>
      <c r="R11" s="121">
        <v>35.166530000000002</v>
      </c>
      <c r="S11" s="121">
        <v>20.925319999999999</v>
      </c>
      <c r="T11" s="121">
        <v>16.066120000000002</v>
      </c>
      <c r="U11" s="121">
        <v>25.54711</v>
      </c>
      <c r="V11" s="121">
        <v>41.950060000000001</v>
      </c>
      <c r="W11" s="121">
        <v>23.00787</v>
      </c>
      <c r="X11" s="121">
        <v>14.39954</v>
      </c>
      <c r="Y11" s="121">
        <v>23.602700000000002</v>
      </c>
      <c r="Z11" s="121">
        <v>28.581400000000002</v>
      </c>
      <c r="AA11" s="121">
        <v>27.807869999999998</v>
      </c>
      <c r="AB11" s="121">
        <v>24.69378</v>
      </c>
      <c r="AC11" s="121">
        <v>22.293890000000001</v>
      </c>
      <c r="AD11" s="121">
        <v>27.888010000000101</v>
      </c>
      <c r="AE11" s="121">
        <v>24.873090000000097</v>
      </c>
      <c r="AF11" s="121">
        <v>23.24662</v>
      </c>
      <c r="AG11" s="121">
        <v>25.646650000000101</v>
      </c>
      <c r="AH11" s="121">
        <v>24.793749999999999</v>
      </c>
      <c r="AI11" s="10"/>
      <c r="AJ11" s="10"/>
      <c r="AK11" s="10"/>
      <c r="AL11" s="10"/>
      <c r="AM11" s="10"/>
      <c r="AN11" s="126"/>
      <c r="AO11" s="126"/>
      <c r="AP11" s="126"/>
      <c r="AQ11" s="126"/>
      <c r="AR11" s="126"/>
      <c r="AS11" s="126"/>
      <c r="AT11" s="126"/>
      <c r="AU11" s="126"/>
      <c r="AV11" s="126"/>
      <c r="AW11" s="126"/>
      <c r="AX11" s="126"/>
      <c r="AY11" s="126"/>
    </row>
    <row r="12" spans="1:51" ht="15" x14ac:dyDescent="0.25">
      <c r="A12" s="189">
        <f>YampaRiverInflow.TotalOutflow!A12</f>
        <v>44896</v>
      </c>
      <c r="B12" s="302">
        <v>37.128999999999998</v>
      </c>
      <c r="C12" s="97">
        <v>31.177</v>
      </c>
      <c r="D12" s="301">
        <v>25.222000000000001</v>
      </c>
      <c r="E12" s="121">
        <v>8.4644880000000011</v>
      </c>
      <c r="F12" s="121">
        <v>2.3967059999999982</v>
      </c>
      <c r="G12" s="121">
        <v>-6.7709719999999995</v>
      </c>
      <c r="H12" s="121">
        <v>0.60159199999999691</v>
      </c>
      <c r="I12" s="121">
        <v>44.223798000000002</v>
      </c>
      <c r="J12" s="121">
        <v>1.110544</v>
      </c>
      <c r="K12" s="121">
        <v>15.07438</v>
      </c>
      <c r="L12" s="121">
        <v>12.69421</v>
      </c>
      <c r="M12" s="121">
        <v>35.305790000000002</v>
      </c>
      <c r="N12" s="121">
        <v>29.355370000000001</v>
      </c>
      <c r="O12" s="121">
        <v>13.4876</v>
      </c>
      <c r="P12" s="121">
        <v>18.723970000000001</v>
      </c>
      <c r="Q12" s="121">
        <v>15.471069999999999</v>
      </c>
      <c r="R12" s="121">
        <v>19.100490000000001</v>
      </c>
      <c r="S12" s="121">
        <v>3.9664899999999998</v>
      </c>
      <c r="T12" s="121">
        <v>23.801650000000002</v>
      </c>
      <c r="U12" s="121">
        <v>57.520660000000007</v>
      </c>
      <c r="V12" s="121">
        <v>23.99954</v>
      </c>
      <c r="W12" s="121">
        <v>19.4375</v>
      </c>
      <c r="X12" s="121">
        <v>33.916870000000003</v>
      </c>
      <c r="Y12" s="121">
        <v>31.734860000000001</v>
      </c>
      <c r="Z12" s="121">
        <v>22.7103</v>
      </c>
      <c r="AA12" s="121">
        <v>25.368259999999999</v>
      </c>
      <c r="AB12" s="121">
        <v>31.6557</v>
      </c>
      <c r="AC12" s="121">
        <v>22.412740000000003</v>
      </c>
      <c r="AD12" s="121">
        <v>36.377389999999899</v>
      </c>
      <c r="AE12" s="121">
        <v>25.983849999999997</v>
      </c>
      <c r="AF12" s="121">
        <v>23.544150000000002</v>
      </c>
      <c r="AG12" s="121">
        <v>39.471650000000103</v>
      </c>
      <c r="AH12" s="121">
        <v>24.5160599999999</v>
      </c>
      <c r="AI12" s="10"/>
      <c r="AJ12" s="10"/>
      <c r="AK12" s="10"/>
      <c r="AL12" s="10"/>
      <c r="AM12" s="10"/>
      <c r="AN12" s="126"/>
      <c r="AO12" s="126"/>
      <c r="AP12" s="126"/>
      <c r="AQ12" s="126"/>
      <c r="AR12" s="126"/>
      <c r="AS12" s="126"/>
      <c r="AT12" s="126"/>
      <c r="AU12" s="126"/>
      <c r="AV12" s="126"/>
      <c r="AW12" s="126"/>
      <c r="AX12" s="126"/>
      <c r="AY12" s="126"/>
    </row>
    <row r="13" spans="1:51" ht="15" x14ac:dyDescent="0.25">
      <c r="A13" s="189">
        <f>YampaRiverInflow.TotalOutflow!A13</f>
        <v>44927</v>
      </c>
      <c r="B13" s="302">
        <v>49.063000000000002</v>
      </c>
      <c r="C13" s="97">
        <v>48.119</v>
      </c>
      <c r="D13" s="301">
        <v>32.688000000000002</v>
      </c>
      <c r="E13" s="121">
        <v>0.14888199999999779</v>
      </c>
      <c r="F13" s="121">
        <v>188.36769600000002</v>
      </c>
      <c r="G13" s="121">
        <v>-19.261465999999999</v>
      </c>
      <c r="H13" s="121">
        <v>-11.55139</v>
      </c>
      <c r="I13" s="121">
        <v>25.526097999999998</v>
      </c>
      <c r="J13" s="121">
        <v>1.3745679999999993</v>
      </c>
      <c r="K13" s="121">
        <v>21.421490000000002</v>
      </c>
      <c r="L13" s="121">
        <v>24.198349999999998</v>
      </c>
      <c r="M13" s="121">
        <v>42.049589999999995</v>
      </c>
      <c r="N13" s="121">
        <v>21.61983</v>
      </c>
      <c r="O13" s="121">
        <v>18.446279999999998</v>
      </c>
      <c r="P13" s="121">
        <v>23.206610000000001</v>
      </c>
      <c r="Q13" s="121">
        <v>20.033060000000003</v>
      </c>
      <c r="R13" s="121">
        <v>101.09752</v>
      </c>
      <c r="S13" s="121">
        <v>22.61157</v>
      </c>
      <c r="T13" s="121">
        <v>23.206610000000001</v>
      </c>
      <c r="U13" s="121">
        <v>42.247930000000004</v>
      </c>
      <c r="V13" s="121">
        <v>34.11524</v>
      </c>
      <c r="W13" s="121">
        <v>41.255679999999998</v>
      </c>
      <c r="X13" s="121">
        <v>24.792830000000002</v>
      </c>
      <c r="Y13" s="121">
        <v>40.065640000000002</v>
      </c>
      <c r="Z13" s="121">
        <v>37.883839999999999</v>
      </c>
      <c r="AA13" s="121">
        <v>23.007810000000003</v>
      </c>
      <c r="AB13" s="121">
        <v>30.743310000000001</v>
      </c>
      <c r="AC13" s="121">
        <v>36.496400000000001</v>
      </c>
      <c r="AD13" s="121">
        <v>45.025449999999999</v>
      </c>
      <c r="AE13" s="121">
        <v>23.802</v>
      </c>
      <c r="AF13" s="121">
        <v>42.050199999999904</v>
      </c>
      <c r="AG13" s="121">
        <v>26.777249999999999</v>
      </c>
      <c r="AH13" s="121">
        <v>29.809785999999992</v>
      </c>
      <c r="AI13" s="10"/>
      <c r="AJ13" s="10"/>
      <c r="AK13" s="10"/>
      <c r="AL13" s="10"/>
      <c r="AM13" s="10"/>
      <c r="AN13" s="126"/>
      <c r="AO13" s="126"/>
      <c r="AP13" s="126"/>
      <c r="AQ13" s="126"/>
      <c r="AR13" s="126"/>
      <c r="AS13" s="126"/>
      <c r="AT13" s="126"/>
      <c r="AU13" s="126"/>
      <c r="AV13" s="126"/>
      <c r="AW13" s="126"/>
      <c r="AX13" s="126"/>
      <c r="AY13" s="126"/>
    </row>
    <row r="14" spans="1:51" ht="15" x14ac:dyDescent="0.25">
      <c r="A14" s="189">
        <f>YampaRiverInflow.TotalOutflow!A14</f>
        <v>44958</v>
      </c>
      <c r="B14" s="302">
        <v>39.499000000000002</v>
      </c>
      <c r="C14" s="97">
        <v>57.970999999999997</v>
      </c>
      <c r="D14" s="301">
        <v>42.802999999999997</v>
      </c>
      <c r="E14" s="121">
        <v>7.0302340000000001</v>
      </c>
      <c r="F14" s="121">
        <v>85.799055999999993</v>
      </c>
      <c r="G14" s="121">
        <v>-9.7793939999999999</v>
      </c>
      <c r="H14" s="121">
        <v>38.657699999999991</v>
      </c>
      <c r="I14" s="121">
        <v>12.339405999999999</v>
      </c>
      <c r="J14" s="121">
        <v>23.60331</v>
      </c>
      <c r="K14" s="121">
        <v>17.2562</v>
      </c>
      <c r="L14" s="121">
        <v>16.066120000000002</v>
      </c>
      <c r="M14" s="121">
        <v>48.99174</v>
      </c>
      <c r="N14" s="121">
        <v>36.297519999999999</v>
      </c>
      <c r="O14" s="121">
        <v>25.745450000000002</v>
      </c>
      <c r="P14" s="121">
        <v>24.39669</v>
      </c>
      <c r="Q14" s="121">
        <v>35.66281</v>
      </c>
      <c r="R14" s="121">
        <v>125.57355</v>
      </c>
      <c r="S14" s="121">
        <v>20.429749999999999</v>
      </c>
      <c r="T14" s="121">
        <v>29.355370000000001</v>
      </c>
      <c r="U14" s="121">
        <v>90.644630000000006</v>
      </c>
      <c r="V14" s="121">
        <v>38.478989999999996</v>
      </c>
      <c r="W14" s="121">
        <v>35.16657</v>
      </c>
      <c r="X14" s="121">
        <v>33.321769999999994</v>
      </c>
      <c r="Y14" s="121">
        <v>18.842610000000001</v>
      </c>
      <c r="Z14" s="121">
        <v>38.875690000000006</v>
      </c>
      <c r="AA14" s="121">
        <v>32.449240000000003</v>
      </c>
      <c r="AB14" s="121">
        <v>39.450900000000004</v>
      </c>
      <c r="AC14" s="121">
        <v>41.375809999999994</v>
      </c>
      <c r="AD14" s="121">
        <v>62.678599999999996</v>
      </c>
      <c r="AE14" s="121">
        <v>22.2151999999999</v>
      </c>
      <c r="AF14" s="121">
        <v>72.001050000000006</v>
      </c>
      <c r="AG14" s="121">
        <v>37.884849999999894</v>
      </c>
      <c r="AH14" s="121">
        <v>19.033522000000001</v>
      </c>
      <c r="AI14" s="10"/>
      <c r="AJ14" s="10"/>
      <c r="AK14" s="10"/>
      <c r="AL14" s="10"/>
      <c r="AM14" s="10"/>
      <c r="AN14" s="126"/>
      <c r="AO14" s="126"/>
      <c r="AP14" s="126"/>
      <c r="AQ14" s="126"/>
      <c r="AR14" s="126"/>
      <c r="AS14" s="126"/>
      <c r="AT14" s="126"/>
      <c r="AU14" s="126"/>
      <c r="AV14" s="126"/>
      <c r="AW14" s="126"/>
      <c r="AX14" s="126"/>
      <c r="AY14" s="126"/>
    </row>
    <row r="15" spans="1:51" ht="15" x14ac:dyDescent="0.25">
      <c r="A15" s="189">
        <f>YampaRiverInflow.TotalOutflow!A15</f>
        <v>44986</v>
      </c>
      <c r="B15" s="302">
        <v>45.576000000000001</v>
      </c>
      <c r="C15" s="97">
        <v>71.756</v>
      </c>
      <c r="D15" s="301">
        <v>62.506999999999998</v>
      </c>
      <c r="E15" s="121">
        <v>23.852601999999997</v>
      </c>
      <c r="F15" s="121">
        <v>33.571293999999995</v>
      </c>
      <c r="G15" s="121">
        <v>18.785719999999998</v>
      </c>
      <c r="H15" s="121">
        <v>66.418819999999997</v>
      </c>
      <c r="I15" s="121">
        <v>7.6782579999999996</v>
      </c>
      <c r="J15" s="121">
        <v>63.272730000000003</v>
      </c>
      <c r="K15" s="121">
        <v>48.99174</v>
      </c>
      <c r="L15" s="121">
        <v>19.834709999999998</v>
      </c>
      <c r="M15" s="121">
        <v>54.009920000000001</v>
      </c>
      <c r="N15" s="121">
        <v>55.160330000000002</v>
      </c>
      <c r="O15" s="121">
        <v>23.22645</v>
      </c>
      <c r="P15" s="121">
        <v>42.842980000000004</v>
      </c>
      <c r="Q15" s="121">
        <v>27.59008</v>
      </c>
      <c r="R15" s="121">
        <v>69.104129999999998</v>
      </c>
      <c r="S15" s="121">
        <v>49.190080000000002</v>
      </c>
      <c r="T15" s="121">
        <v>44.628099999999996</v>
      </c>
      <c r="U15" s="121">
        <v>82.373550000000009</v>
      </c>
      <c r="V15" s="121">
        <v>74.04258999999999</v>
      </c>
      <c r="W15" s="121">
        <v>59.404600000000002</v>
      </c>
      <c r="X15" s="121">
        <v>42.445689999999999</v>
      </c>
      <c r="Y15" s="121">
        <v>22.21454</v>
      </c>
      <c r="Z15" s="121">
        <v>58.769889999999997</v>
      </c>
      <c r="AA15" s="121">
        <v>31.517060000000001</v>
      </c>
      <c r="AB15" s="121">
        <v>41.176480000000005</v>
      </c>
      <c r="AC15" s="121">
        <v>36.615409999999905</v>
      </c>
      <c r="AD15" s="121">
        <v>63.888529999999896</v>
      </c>
      <c r="AE15" s="121">
        <v>26.578900000000001</v>
      </c>
      <c r="AF15" s="121">
        <v>124.9605</v>
      </c>
      <c r="AG15" s="121">
        <v>70.0175499999999</v>
      </c>
      <c r="AH15" s="121">
        <v>37.985829999999993</v>
      </c>
      <c r="AI15" s="10"/>
      <c r="AJ15" s="10"/>
      <c r="AK15" s="10"/>
      <c r="AL15" s="10"/>
      <c r="AM15" s="10"/>
      <c r="AN15" s="126"/>
      <c r="AO15" s="126"/>
      <c r="AP15" s="126"/>
      <c r="AQ15" s="126"/>
      <c r="AR15" s="126"/>
      <c r="AS15" s="126"/>
      <c r="AT15" s="126"/>
      <c r="AU15" s="126"/>
      <c r="AV15" s="126"/>
      <c r="AW15" s="126"/>
      <c r="AX15" s="126"/>
      <c r="AY15" s="126"/>
    </row>
    <row r="16" spans="1:51" ht="15" x14ac:dyDescent="0.25">
      <c r="A16" s="189">
        <f>YampaRiverInflow.TotalOutflow!A16</f>
        <v>45017</v>
      </c>
      <c r="B16" s="302">
        <v>28.042999999999999</v>
      </c>
      <c r="C16" s="97">
        <v>42.070999999999998</v>
      </c>
      <c r="D16" s="301">
        <v>34.738</v>
      </c>
      <c r="E16" s="121">
        <v>40.074694000000001</v>
      </c>
      <c r="F16" s="121">
        <v>1.3631199999999954</v>
      </c>
      <c r="G16" s="121">
        <v>-2.5694920000000012</v>
      </c>
      <c r="H16" s="121">
        <v>-26.212883999999999</v>
      </c>
      <c r="I16" s="121">
        <v>3.6764540000000014</v>
      </c>
      <c r="J16" s="121">
        <v>29.157019999999999</v>
      </c>
      <c r="K16" s="121">
        <v>70.294210000000007</v>
      </c>
      <c r="L16" s="121">
        <v>23.60331</v>
      </c>
      <c r="M16" s="121">
        <v>16.8</v>
      </c>
      <c r="N16" s="121">
        <v>35.028100000000002</v>
      </c>
      <c r="O16" s="121">
        <v>13.62645</v>
      </c>
      <c r="P16" s="121">
        <v>32.747109999999999</v>
      </c>
      <c r="Q16" s="121">
        <v>39.133879999999998</v>
      </c>
      <c r="R16" s="121">
        <v>90.902479999999997</v>
      </c>
      <c r="S16" s="121">
        <v>33.758679999999998</v>
      </c>
      <c r="T16" s="121">
        <v>33.699169999999995</v>
      </c>
      <c r="U16" s="121">
        <v>29.79214</v>
      </c>
      <c r="V16" s="121">
        <v>43.080640000000002</v>
      </c>
      <c r="W16" s="121">
        <v>88.700450000000004</v>
      </c>
      <c r="X16" s="121">
        <v>43.635820000000002</v>
      </c>
      <c r="Y16" s="121">
        <v>17.01784</v>
      </c>
      <c r="Z16" s="121">
        <v>26.498860000000001</v>
      </c>
      <c r="AA16" s="121">
        <v>22.988139999999998</v>
      </c>
      <c r="AB16" s="121">
        <v>25.348419999999997</v>
      </c>
      <c r="AC16" s="121">
        <v>31.934349999999899</v>
      </c>
      <c r="AD16" s="121">
        <v>40.2452100000001</v>
      </c>
      <c r="AE16" s="121">
        <v>24.198700000000002</v>
      </c>
      <c r="AF16" s="121">
        <v>43.240300000000097</v>
      </c>
      <c r="AG16" s="121">
        <v>39.828680000000105</v>
      </c>
      <c r="AH16" s="121">
        <v>41.938178000000001</v>
      </c>
      <c r="AI16" s="10"/>
      <c r="AJ16" s="10"/>
      <c r="AK16" s="10"/>
      <c r="AL16" s="10"/>
      <c r="AM16" s="10"/>
      <c r="AN16" s="126"/>
      <c r="AO16" s="126"/>
      <c r="AP16" s="126"/>
      <c r="AQ16" s="126"/>
      <c r="AR16" s="126"/>
      <c r="AS16" s="126"/>
      <c r="AT16" s="126"/>
      <c r="AU16" s="126"/>
      <c r="AV16" s="126"/>
      <c r="AW16" s="126"/>
      <c r="AX16" s="126"/>
      <c r="AY16" s="126"/>
    </row>
    <row r="17" spans="1:51" ht="15" x14ac:dyDescent="0.25">
      <c r="A17" s="189">
        <f>YampaRiverInflow.TotalOutflow!A17</f>
        <v>45047</v>
      </c>
      <c r="B17" s="302">
        <v>15.475</v>
      </c>
      <c r="C17" s="97">
        <v>19.030999999999999</v>
      </c>
      <c r="D17" s="301">
        <v>25.463999999999999</v>
      </c>
      <c r="E17" s="121">
        <v>21.803582000000002</v>
      </c>
      <c r="F17" s="121">
        <v>0.19014400000000023</v>
      </c>
      <c r="G17" s="121">
        <v>-5.5054859999999994</v>
      </c>
      <c r="H17" s="121">
        <v>-26.211384000000006</v>
      </c>
      <c r="I17" s="121">
        <v>7.738929999999999</v>
      </c>
      <c r="J17" s="121">
        <v>15.471069999999999</v>
      </c>
      <c r="K17" s="121">
        <v>41.137190000000004</v>
      </c>
      <c r="L17" s="121">
        <v>13.289260000000001</v>
      </c>
      <c r="M17" s="121">
        <v>27.570250000000001</v>
      </c>
      <c r="N17" s="121">
        <v>34.690910000000002</v>
      </c>
      <c r="O17" s="121">
        <v>21.163640000000001</v>
      </c>
      <c r="P17" s="121">
        <v>23.543800000000001</v>
      </c>
      <c r="Q17" s="121">
        <v>34.333880000000001</v>
      </c>
      <c r="R17" s="121">
        <v>67.140500000000003</v>
      </c>
      <c r="S17" s="121">
        <v>34.274380000000001</v>
      </c>
      <c r="T17" s="121">
        <v>36.813220000000001</v>
      </c>
      <c r="U17" s="121">
        <v>20.429749999999999</v>
      </c>
      <c r="V17" s="121">
        <v>51.173209999999997</v>
      </c>
      <c r="W17" s="121">
        <v>36.138489999999997</v>
      </c>
      <c r="X17" s="121">
        <v>21.024139999999999</v>
      </c>
      <c r="Y17" s="121">
        <v>18.545120000000001</v>
      </c>
      <c r="Z17" s="121">
        <v>27.252549999999999</v>
      </c>
      <c r="AA17" s="121">
        <v>27.252610000000001</v>
      </c>
      <c r="AB17" s="121">
        <v>28.958279999999998</v>
      </c>
      <c r="AC17" s="121">
        <v>32.1327</v>
      </c>
      <c r="AD17" s="121">
        <v>29.573979999999999</v>
      </c>
      <c r="AE17" s="121">
        <v>26.281370000000102</v>
      </c>
      <c r="AF17" s="121">
        <v>27.570650000000001</v>
      </c>
      <c r="AG17" s="121">
        <v>23.583810000000099</v>
      </c>
      <c r="AH17" s="121">
        <v>24.659790000000001</v>
      </c>
      <c r="AI17" s="10"/>
      <c r="AJ17" s="10"/>
      <c r="AK17" s="10"/>
      <c r="AL17" s="10"/>
      <c r="AM17" s="10"/>
      <c r="AN17" s="126"/>
      <c r="AO17" s="126"/>
      <c r="AP17" s="126"/>
      <c r="AQ17" s="126"/>
      <c r="AR17" s="126"/>
      <c r="AS17" s="126"/>
      <c r="AT17" s="126"/>
      <c r="AU17" s="126"/>
      <c r="AV17" s="126"/>
      <c r="AW17" s="126"/>
      <c r="AX17" s="126"/>
      <c r="AY17" s="126"/>
    </row>
    <row r="18" spans="1:51" ht="15" x14ac:dyDescent="0.25">
      <c r="A18" s="189">
        <f>YampaRiverInflow.TotalOutflow!A18</f>
        <v>45078</v>
      </c>
      <c r="B18" s="302">
        <v>13.286</v>
      </c>
      <c r="C18" s="97">
        <v>13.676</v>
      </c>
      <c r="D18" s="301">
        <v>25.035</v>
      </c>
      <c r="E18" s="121">
        <v>8.1729199999999995</v>
      </c>
      <c r="F18" s="121">
        <v>12.473674000000001</v>
      </c>
      <c r="G18" s="121">
        <v>1.061094</v>
      </c>
      <c r="H18" s="121">
        <v>22.368065999999995</v>
      </c>
      <c r="I18" s="121">
        <v>-1.3633040000000001</v>
      </c>
      <c r="J18" s="121">
        <v>31.73554</v>
      </c>
      <c r="K18" s="121">
        <v>15.272729999999999</v>
      </c>
      <c r="L18" s="121">
        <v>13.68595</v>
      </c>
      <c r="M18" s="121">
        <v>32.07273</v>
      </c>
      <c r="N18" s="121">
        <v>48.238019999999999</v>
      </c>
      <c r="O18" s="121">
        <v>6.5057900000000002</v>
      </c>
      <c r="P18" s="121">
        <v>14.280989999999999</v>
      </c>
      <c r="Q18" s="121">
        <v>20.826450000000001</v>
      </c>
      <c r="R18" s="121">
        <v>11.9405</v>
      </c>
      <c r="S18" s="121">
        <v>14.67769</v>
      </c>
      <c r="T18" s="121">
        <v>31.73554</v>
      </c>
      <c r="U18" s="121">
        <v>13.4876</v>
      </c>
      <c r="V18" s="121">
        <v>35.543419999999998</v>
      </c>
      <c r="W18" s="121">
        <v>23.741799999999998</v>
      </c>
      <c r="X18" s="121">
        <v>24.39593</v>
      </c>
      <c r="Y18" s="121">
        <v>22.730180000000001</v>
      </c>
      <c r="Z18" s="121">
        <v>25.189630000000001</v>
      </c>
      <c r="AA18" s="121">
        <v>26.0823</v>
      </c>
      <c r="AB18" s="121">
        <v>25.58633</v>
      </c>
      <c r="AC18" s="121">
        <v>28.562399999999901</v>
      </c>
      <c r="AD18" s="121">
        <v>24.3970500000001</v>
      </c>
      <c r="AE18" s="121">
        <v>26.578900000000001</v>
      </c>
      <c r="AF18" s="121">
        <v>24.000349999999901</v>
      </c>
      <c r="AG18" s="121">
        <v>22.730910000000101</v>
      </c>
      <c r="AH18" s="121">
        <v>3.4259199999999983</v>
      </c>
      <c r="AI18" s="10"/>
      <c r="AJ18" s="10"/>
      <c r="AK18" s="10"/>
      <c r="AL18" s="10"/>
      <c r="AM18" s="10"/>
      <c r="AN18" s="126"/>
      <c r="AO18" s="126"/>
      <c r="AP18" s="126"/>
      <c r="AQ18" s="126"/>
      <c r="AR18" s="126"/>
      <c r="AS18" s="126"/>
      <c r="AT18" s="126"/>
      <c r="AU18" s="126"/>
      <c r="AV18" s="126"/>
      <c r="AW18" s="126"/>
      <c r="AX18" s="126"/>
      <c r="AY18" s="126"/>
    </row>
    <row r="19" spans="1:51" ht="15" x14ac:dyDescent="0.25">
      <c r="A19" s="189">
        <f>YampaRiverInflow.TotalOutflow!A19</f>
        <v>45108</v>
      </c>
      <c r="B19" s="302">
        <v>15.164999999999999</v>
      </c>
      <c r="C19" s="97">
        <v>38.837000000000003</v>
      </c>
      <c r="D19" s="301">
        <v>38.954999999999998</v>
      </c>
      <c r="E19" s="121">
        <v>14.445949999999996</v>
      </c>
      <c r="F19" s="121">
        <v>-5.4029160000000003</v>
      </c>
      <c r="G19" s="121">
        <v>-9.1989860000000014</v>
      </c>
      <c r="H19" s="121">
        <v>30.872809999999998</v>
      </c>
      <c r="I19" s="121">
        <v>7.8308159999999951</v>
      </c>
      <c r="J19" s="121">
        <v>31.933880000000002</v>
      </c>
      <c r="K19" s="121">
        <v>33.12397</v>
      </c>
      <c r="L19" s="121">
        <v>30.347110000000001</v>
      </c>
      <c r="M19" s="121">
        <v>21.12397</v>
      </c>
      <c r="N19" s="121">
        <v>19.953720000000001</v>
      </c>
      <c r="O19" s="121">
        <v>10.1157</v>
      </c>
      <c r="P19" s="121">
        <v>17.2562</v>
      </c>
      <c r="Q19" s="121">
        <v>39.272730000000003</v>
      </c>
      <c r="R19" s="121">
        <v>21.024789999999999</v>
      </c>
      <c r="S19" s="121">
        <v>21.223140000000001</v>
      </c>
      <c r="T19" s="121">
        <v>45.421489999999999</v>
      </c>
      <c r="U19" s="121">
        <v>28.760330000000003</v>
      </c>
      <c r="V19" s="121">
        <v>28.164830000000002</v>
      </c>
      <c r="W19" s="121">
        <v>29.156560000000002</v>
      </c>
      <c r="X19" s="121">
        <v>31.536360000000002</v>
      </c>
      <c r="Y19" s="121">
        <v>26.379669999999997</v>
      </c>
      <c r="Z19" s="121">
        <v>61.685449999999996</v>
      </c>
      <c r="AA19" s="121">
        <v>29.156569999999999</v>
      </c>
      <c r="AB19" s="121">
        <v>33.520060000000001</v>
      </c>
      <c r="AC19" s="121">
        <v>26.182200000000002</v>
      </c>
      <c r="AD19" s="121">
        <v>32.1327</v>
      </c>
      <c r="AE19" s="121">
        <v>49.587499999999999</v>
      </c>
      <c r="AF19" s="121">
        <v>22.016849999999998</v>
      </c>
      <c r="AG19" s="121">
        <v>23.603650000000101</v>
      </c>
      <c r="AH19" s="121">
        <v>-0.52760200000000035</v>
      </c>
      <c r="AI19" s="10"/>
      <c r="AJ19" s="10"/>
      <c r="AK19" s="10"/>
      <c r="AL19" s="10"/>
      <c r="AM19" s="10"/>
      <c r="AN19" s="126"/>
      <c r="AO19" s="126"/>
      <c r="AP19" s="126"/>
      <c r="AQ19" s="126"/>
      <c r="AR19" s="126"/>
      <c r="AS19" s="126"/>
      <c r="AT19" s="126"/>
      <c r="AU19" s="126"/>
      <c r="AV19" s="126"/>
      <c r="AW19" s="126"/>
      <c r="AX19" s="126"/>
      <c r="AY19" s="126"/>
    </row>
    <row r="20" spans="1:51" ht="15" x14ac:dyDescent="0.25">
      <c r="A20" s="189">
        <f>YampaRiverInflow.TotalOutflow!A20</f>
        <v>45139</v>
      </c>
      <c r="B20" s="302">
        <v>38.994999999999997</v>
      </c>
      <c r="C20" s="97">
        <v>36.613999999999997</v>
      </c>
      <c r="D20" s="301">
        <v>39.273000000000003</v>
      </c>
      <c r="E20" s="121">
        <v>39.663323999999996</v>
      </c>
      <c r="F20" s="121">
        <v>-27.475497999999998</v>
      </c>
      <c r="G20" s="121">
        <v>-21.766008000000003</v>
      </c>
      <c r="H20" s="121">
        <v>29.917686</v>
      </c>
      <c r="I20" s="121">
        <v>25.019824</v>
      </c>
      <c r="J20" s="121">
        <v>50.280989999999996</v>
      </c>
      <c r="K20" s="121">
        <v>20.826450000000001</v>
      </c>
      <c r="L20" s="121">
        <v>44.033059999999999</v>
      </c>
      <c r="M20" s="121">
        <v>23.404959999999999</v>
      </c>
      <c r="N20" s="121">
        <v>52.066120000000005</v>
      </c>
      <c r="O20" s="121">
        <v>17.851240000000001</v>
      </c>
      <c r="P20" s="121">
        <v>42.049589999999995</v>
      </c>
      <c r="Q20" s="121">
        <v>50.578510000000001</v>
      </c>
      <c r="R20" s="121">
        <v>28.36364</v>
      </c>
      <c r="S20" s="121">
        <v>66.446280000000002</v>
      </c>
      <c r="T20" s="121">
        <v>91.636359999999996</v>
      </c>
      <c r="U20" s="121">
        <v>39.272730000000003</v>
      </c>
      <c r="V20" s="121">
        <v>23.60284</v>
      </c>
      <c r="W20" s="121">
        <v>91.04083</v>
      </c>
      <c r="X20" s="121">
        <v>36.693379999999998</v>
      </c>
      <c r="Y20" s="121">
        <v>68.607789999999994</v>
      </c>
      <c r="Z20" s="121">
        <v>66.842500000000001</v>
      </c>
      <c r="AA20" s="121">
        <v>41.057389999999998</v>
      </c>
      <c r="AB20" s="121">
        <v>44.429290000000002</v>
      </c>
      <c r="AC20" s="121">
        <v>41.851849999999999</v>
      </c>
      <c r="AD20" s="121">
        <v>40.265050000000002</v>
      </c>
      <c r="AE20" s="121">
        <v>38.876599999999996</v>
      </c>
      <c r="AF20" s="121">
        <v>29.55415</v>
      </c>
      <c r="AG20" s="121">
        <v>23.603649999999899</v>
      </c>
      <c r="AH20" s="121">
        <v>15.498979999999996</v>
      </c>
      <c r="AI20" s="10"/>
      <c r="AJ20" s="10"/>
      <c r="AK20" s="10"/>
      <c r="AL20" s="10"/>
      <c r="AM20" s="10"/>
      <c r="AN20" s="126"/>
      <c r="AO20" s="126"/>
      <c r="AP20" s="126"/>
      <c r="AQ20" s="126"/>
      <c r="AR20" s="126"/>
      <c r="AS20" s="126"/>
      <c r="AT20" s="126"/>
      <c r="AU20" s="126"/>
      <c r="AV20" s="126"/>
      <c r="AW20" s="126"/>
      <c r="AX20" s="126"/>
      <c r="AY20" s="126"/>
    </row>
    <row r="21" spans="1:51" ht="15" x14ac:dyDescent="0.25">
      <c r="A21" s="189">
        <f>YampaRiverInflow.TotalOutflow!A21</f>
        <v>45170</v>
      </c>
      <c r="B21" s="302">
        <v>37.994</v>
      </c>
      <c r="C21" s="97">
        <v>32.404000000000003</v>
      </c>
      <c r="D21" s="301">
        <v>30.113</v>
      </c>
      <c r="E21" s="121">
        <v>38.334448000000002</v>
      </c>
      <c r="F21" s="121">
        <v>-11.254766</v>
      </c>
      <c r="G21" s="121">
        <v>-1.109622000000003</v>
      </c>
      <c r="H21" s="121">
        <v>14.515779999999999</v>
      </c>
      <c r="I21" s="121">
        <v>21.008659999999999</v>
      </c>
      <c r="J21" s="121">
        <v>59.246279999999999</v>
      </c>
      <c r="K21" s="121">
        <v>36.099170000000001</v>
      </c>
      <c r="L21" s="121">
        <v>49.190080000000002</v>
      </c>
      <c r="M21" s="121">
        <v>39.133879999999998</v>
      </c>
      <c r="N21" s="121">
        <v>48.456199999999995</v>
      </c>
      <c r="O21" s="121">
        <v>103.95372</v>
      </c>
      <c r="P21" s="121">
        <v>34.373550000000002</v>
      </c>
      <c r="Q21" s="121">
        <v>57.381819999999998</v>
      </c>
      <c r="R21" s="121">
        <v>38.360330000000005</v>
      </c>
      <c r="S21" s="121">
        <v>50.87603</v>
      </c>
      <c r="T21" s="121">
        <v>33.83802</v>
      </c>
      <c r="U21" s="121">
        <v>38.677690000000005</v>
      </c>
      <c r="V21" s="121">
        <v>28.363289999999999</v>
      </c>
      <c r="W21" s="121">
        <v>44.250949999999996</v>
      </c>
      <c r="X21" s="121">
        <v>41.255660000000006</v>
      </c>
      <c r="Y21" s="121">
        <v>47.999720000000003</v>
      </c>
      <c r="Z21" s="121">
        <v>78.703759999999988</v>
      </c>
      <c r="AA21" s="121">
        <v>38.875680000000003</v>
      </c>
      <c r="AB21" s="121">
        <v>32.726860000000002</v>
      </c>
      <c r="AC21" s="121">
        <v>30.744250000000001</v>
      </c>
      <c r="AD21" s="121">
        <v>24.1193600000001</v>
      </c>
      <c r="AE21" s="121">
        <v>44.628749999999897</v>
      </c>
      <c r="AF21" s="121">
        <v>21.9771800000001</v>
      </c>
      <c r="AG21" s="121">
        <v>24.040019999999899</v>
      </c>
      <c r="AH21" s="121">
        <v>19.180725999999996</v>
      </c>
      <c r="AI21" s="10"/>
      <c r="AJ21" s="10"/>
      <c r="AK21" s="10"/>
      <c r="AL21" s="10"/>
      <c r="AM21" s="10"/>
      <c r="AN21" s="126"/>
      <c r="AO21" s="126"/>
      <c r="AP21" s="126"/>
      <c r="AQ21" s="126"/>
      <c r="AR21" s="126"/>
      <c r="AS21" s="126"/>
      <c r="AT21" s="126"/>
      <c r="AU21" s="126"/>
      <c r="AV21" s="126"/>
      <c r="AW21" s="126"/>
      <c r="AX21" s="126"/>
      <c r="AY21" s="126"/>
    </row>
    <row r="22" spans="1:51" ht="15" x14ac:dyDescent="0.25">
      <c r="A22" s="189">
        <f>YampaRiverInflow.TotalOutflow!A22</f>
        <v>45200</v>
      </c>
      <c r="B22" s="302">
        <v>36.200000000000003</v>
      </c>
      <c r="C22" s="97">
        <v>36.200000000000003</v>
      </c>
      <c r="D22" s="301">
        <v>36.200000000000003</v>
      </c>
      <c r="E22" s="121">
        <v>13.166246000000003</v>
      </c>
      <c r="F22" s="121">
        <v>20.811032000000001</v>
      </c>
      <c r="G22" s="121">
        <v>15.392737999999998</v>
      </c>
      <c r="H22" s="121">
        <v>31.104225999999993</v>
      </c>
      <c r="I22" s="121">
        <v>32.409004000000003</v>
      </c>
      <c r="J22" s="121">
        <v>36.495870000000004</v>
      </c>
      <c r="K22" s="121">
        <v>22.413220000000003</v>
      </c>
      <c r="L22" s="121">
        <v>37.884300000000003</v>
      </c>
      <c r="M22" s="121">
        <v>47.385120000000001</v>
      </c>
      <c r="N22" s="121">
        <v>23.34545</v>
      </c>
      <c r="O22" s="121">
        <v>20.647929999999999</v>
      </c>
      <c r="P22" s="121">
        <v>30.664459999999998</v>
      </c>
      <c r="Q22" s="121">
        <v>41.077690000000004</v>
      </c>
      <c r="R22" s="121">
        <v>31.060849999999999</v>
      </c>
      <c r="S22" s="121">
        <v>69.758679999999998</v>
      </c>
      <c r="T22" s="121">
        <v>20.94511</v>
      </c>
      <c r="U22" s="121">
        <v>34.908660000000005</v>
      </c>
      <c r="V22" s="121">
        <v>24.793029999999998</v>
      </c>
      <c r="W22" s="121">
        <v>40.680699999999995</v>
      </c>
      <c r="X22" s="121">
        <v>34.511849999999995</v>
      </c>
      <c r="Y22" s="121">
        <v>29.513770000000001</v>
      </c>
      <c r="Z22" s="121">
        <v>19.080719999999999</v>
      </c>
      <c r="AA22" s="121">
        <v>42.445929999999997</v>
      </c>
      <c r="AB22" s="121">
        <v>56.012860000000003</v>
      </c>
      <c r="AC22" s="121">
        <v>29.236789999999999</v>
      </c>
      <c r="AD22" s="121">
        <v>25.884679999999999</v>
      </c>
      <c r="AE22" s="121">
        <v>63.214149999999897</v>
      </c>
      <c r="AF22" s="121">
        <v>23.663159999999799</v>
      </c>
      <c r="AG22" s="121">
        <v>24.972269999999799</v>
      </c>
      <c r="AH22" s="121">
        <v>26.040343999999997</v>
      </c>
      <c r="AI22" s="10"/>
      <c r="AJ22" s="10"/>
      <c r="AK22" s="10"/>
      <c r="AL22" s="10"/>
      <c r="AM22" s="10"/>
      <c r="AN22" s="126"/>
      <c r="AO22" s="126"/>
      <c r="AP22" s="126"/>
      <c r="AQ22" s="126"/>
      <c r="AR22" s="126"/>
      <c r="AS22" s="126"/>
      <c r="AT22" s="126"/>
      <c r="AU22" s="126"/>
      <c r="AV22" s="126"/>
      <c r="AW22" s="126"/>
      <c r="AX22" s="126"/>
      <c r="AY22" s="126"/>
    </row>
    <row r="23" spans="1:51" ht="15" x14ac:dyDescent="0.25">
      <c r="A23" s="189">
        <f>YampaRiverInflow.TotalOutflow!A23</f>
        <v>45231</v>
      </c>
      <c r="B23" s="302">
        <v>24.817</v>
      </c>
      <c r="C23" s="97">
        <v>24.817</v>
      </c>
      <c r="D23" s="301">
        <v>24.817</v>
      </c>
      <c r="E23" s="121">
        <v>8.8944699999999983</v>
      </c>
      <c r="F23" s="121">
        <v>1.1222839999999996</v>
      </c>
      <c r="G23" s="121">
        <v>9.8448719999999987</v>
      </c>
      <c r="H23" s="121">
        <v>28.013811999999998</v>
      </c>
      <c r="I23" s="121">
        <v>15.793877999999999</v>
      </c>
      <c r="J23" s="121">
        <v>24.595040000000001</v>
      </c>
      <c r="K23" s="121">
        <v>18.446279999999998</v>
      </c>
      <c r="L23" s="121">
        <v>36.495870000000004</v>
      </c>
      <c r="M23" s="121">
        <v>27.966939999999997</v>
      </c>
      <c r="N23" s="121">
        <v>25.487599999999997</v>
      </c>
      <c r="O23" s="121">
        <v>23.10744</v>
      </c>
      <c r="P23" s="121">
        <v>22.472729999999999</v>
      </c>
      <c r="Q23" s="121">
        <v>35.166530000000002</v>
      </c>
      <c r="R23" s="121">
        <v>20.925319999999999</v>
      </c>
      <c r="S23" s="121">
        <v>16.066120000000002</v>
      </c>
      <c r="T23" s="121">
        <v>25.54711</v>
      </c>
      <c r="U23" s="121">
        <v>41.950060000000001</v>
      </c>
      <c r="V23" s="121">
        <v>23.00787</v>
      </c>
      <c r="W23" s="121">
        <v>14.39954</v>
      </c>
      <c r="X23" s="121">
        <v>23.602700000000002</v>
      </c>
      <c r="Y23" s="121">
        <v>28.581400000000002</v>
      </c>
      <c r="Z23" s="121">
        <v>27.807869999999998</v>
      </c>
      <c r="AA23" s="121">
        <v>24.69378</v>
      </c>
      <c r="AB23" s="121">
        <v>22.293890000000001</v>
      </c>
      <c r="AC23" s="121">
        <v>27.888010000000101</v>
      </c>
      <c r="AD23" s="121">
        <v>24.873090000000097</v>
      </c>
      <c r="AE23" s="121">
        <v>23.24662</v>
      </c>
      <c r="AF23" s="121">
        <v>25.646650000000101</v>
      </c>
      <c r="AG23" s="121">
        <v>24.793749999999999</v>
      </c>
      <c r="AH23" s="121">
        <v>17.507805999999995</v>
      </c>
      <c r="AI23" s="10"/>
      <c r="AJ23" s="10"/>
      <c r="AK23" s="10"/>
      <c r="AL23" s="10"/>
      <c r="AM23" s="10"/>
      <c r="AN23" s="126"/>
      <c r="AO23" s="126"/>
      <c r="AP23" s="126"/>
      <c r="AQ23" s="126"/>
      <c r="AR23" s="126"/>
      <c r="AS23" s="126"/>
      <c r="AT23" s="126"/>
      <c r="AU23" s="126"/>
      <c r="AV23" s="126"/>
      <c r="AW23" s="126"/>
      <c r="AX23" s="126"/>
      <c r="AY23" s="126"/>
    </row>
    <row r="24" spans="1:51" ht="15" x14ac:dyDescent="0.25">
      <c r="A24" s="189">
        <f>YampaRiverInflow.TotalOutflow!A24</f>
        <v>45261</v>
      </c>
      <c r="B24" s="302">
        <v>25.222000000000001</v>
      </c>
      <c r="C24" s="97">
        <v>25.222000000000001</v>
      </c>
      <c r="D24" s="301">
        <v>25.222000000000001</v>
      </c>
      <c r="E24" s="121">
        <v>2.3967059999999982</v>
      </c>
      <c r="F24" s="121">
        <v>-6.7709719999999995</v>
      </c>
      <c r="G24" s="121">
        <v>0.60159199999999691</v>
      </c>
      <c r="H24" s="121">
        <v>44.223798000000002</v>
      </c>
      <c r="I24" s="121">
        <v>1.110544</v>
      </c>
      <c r="J24" s="121">
        <v>15.07438</v>
      </c>
      <c r="K24" s="121">
        <v>12.69421</v>
      </c>
      <c r="L24" s="121">
        <v>35.305790000000002</v>
      </c>
      <c r="M24" s="121">
        <v>29.355370000000001</v>
      </c>
      <c r="N24" s="121">
        <v>13.4876</v>
      </c>
      <c r="O24" s="121">
        <v>18.723970000000001</v>
      </c>
      <c r="P24" s="121">
        <v>15.471069999999999</v>
      </c>
      <c r="Q24" s="121">
        <v>19.100490000000001</v>
      </c>
      <c r="R24" s="121">
        <v>3.9664899999999998</v>
      </c>
      <c r="S24" s="121">
        <v>23.801650000000002</v>
      </c>
      <c r="T24" s="121">
        <v>57.520660000000007</v>
      </c>
      <c r="U24" s="121">
        <v>23.99954</v>
      </c>
      <c r="V24" s="121">
        <v>19.4375</v>
      </c>
      <c r="W24" s="121">
        <v>33.916870000000003</v>
      </c>
      <c r="X24" s="121">
        <v>31.734860000000001</v>
      </c>
      <c r="Y24" s="121">
        <v>22.7103</v>
      </c>
      <c r="Z24" s="121">
        <v>25.368259999999999</v>
      </c>
      <c r="AA24" s="121">
        <v>31.6557</v>
      </c>
      <c r="AB24" s="121">
        <v>22.412740000000003</v>
      </c>
      <c r="AC24" s="121">
        <v>36.377389999999899</v>
      </c>
      <c r="AD24" s="121">
        <v>25.983849999999997</v>
      </c>
      <c r="AE24" s="121">
        <v>23.544150000000002</v>
      </c>
      <c r="AF24" s="121">
        <v>39.471650000000103</v>
      </c>
      <c r="AG24" s="121">
        <v>24.5160599999999</v>
      </c>
      <c r="AH24" s="121">
        <v>8.4644880000000011</v>
      </c>
      <c r="AI24" s="10"/>
      <c r="AJ24" s="10"/>
      <c r="AK24" s="10"/>
      <c r="AL24" s="10"/>
      <c r="AM24" s="10"/>
      <c r="AN24" s="126"/>
      <c r="AO24" s="126"/>
      <c r="AP24" s="126"/>
      <c r="AQ24" s="126"/>
      <c r="AR24" s="126"/>
      <c r="AS24" s="126"/>
      <c r="AT24" s="126"/>
      <c r="AU24" s="126"/>
      <c r="AV24" s="126"/>
      <c r="AW24" s="126"/>
      <c r="AX24" s="126"/>
      <c r="AY24" s="126"/>
    </row>
    <row r="25" spans="1:51" ht="15" x14ac:dyDescent="0.25">
      <c r="A25" s="189">
        <f>YampaRiverInflow.TotalOutflow!A25</f>
        <v>45292</v>
      </c>
      <c r="B25" s="302">
        <v>32.688000000000002</v>
      </c>
      <c r="C25" s="97">
        <v>32.688000000000002</v>
      </c>
      <c r="D25" s="301">
        <v>32.688000000000002</v>
      </c>
      <c r="E25" s="121">
        <v>188.36769600000002</v>
      </c>
      <c r="F25" s="121">
        <v>-19.261465999999999</v>
      </c>
      <c r="G25" s="121">
        <v>-11.55139</v>
      </c>
      <c r="H25" s="121">
        <v>25.526097999999998</v>
      </c>
      <c r="I25" s="121">
        <v>1.3745679999999993</v>
      </c>
      <c r="J25" s="121">
        <v>21.421490000000002</v>
      </c>
      <c r="K25" s="121">
        <v>24.198349999999998</v>
      </c>
      <c r="L25" s="121">
        <v>42.049589999999995</v>
      </c>
      <c r="M25" s="121">
        <v>21.61983</v>
      </c>
      <c r="N25" s="121">
        <v>18.446279999999998</v>
      </c>
      <c r="O25" s="121">
        <v>23.206610000000001</v>
      </c>
      <c r="P25" s="121">
        <v>20.033060000000003</v>
      </c>
      <c r="Q25" s="121">
        <v>101.09752</v>
      </c>
      <c r="R25" s="121">
        <v>22.61157</v>
      </c>
      <c r="S25" s="121">
        <v>23.206610000000001</v>
      </c>
      <c r="T25" s="121">
        <v>42.247930000000004</v>
      </c>
      <c r="U25" s="121">
        <v>34.11524</v>
      </c>
      <c r="V25" s="121">
        <v>41.255679999999998</v>
      </c>
      <c r="W25" s="121">
        <v>24.792830000000002</v>
      </c>
      <c r="X25" s="121">
        <v>40.065640000000002</v>
      </c>
      <c r="Y25" s="121">
        <v>37.883839999999999</v>
      </c>
      <c r="Z25" s="121">
        <v>23.007810000000003</v>
      </c>
      <c r="AA25" s="121">
        <v>30.743310000000001</v>
      </c>
      <c r="AB25" s="121">
        <v>36.496400000000001</v>
      </c>
      <c r="AC25" s="121">
        <v>45.025449999999999</v>
      </c>
      <c r="AD25" s="121">
        <v>23.802</v>
      </c>
      <c r="AE25" s="121">
        <v>42.050199999999904</v>
      </c>
      <c r="AF25" s="121">
        <v>26.777249999999999</v>
      </c>
      <c r="AG25" s="121">
        <v>29.809785999999992</v>
      </c>
      <c r="AH25" s="121">
        <v>0.14888199999999779</v>
      </c>
      <c r="AI25" s="10"/>
      <c r="AJ25" s="10"/>
      <c r="AK25" s="10"/>
      <c r="AL25" s="10"/>
      <c r="AM25" s="10"/>
      <c r="AN25" s="126"/>
      <c r="AO25" s="126"/>
      <c r="AP25" s="126"/>
      <c r="AQ25" s="126"/>
      <c r="AR25" s="126"/>
      <c r="AS25" s="126"/>
      <c r="AT25" s="126"/>
      <c r="AU25" s="126"/>
      <c r="AV25" s="126"/>
      <c r="AW25" s="126"/>
      <c r="AX25" s="126"/>
      <c r="AY25" s="126"/>
    </row>
    <row r="26" spans="1:51" ht="15" x14ac:dyDescent="0.25">
      <c r="A26" s="189">
        <f>YampaRiverInflow.TotalOutflow!A26</f>
        <v>45323</v>
      </c>
      <c r="B26" s="302">
        <v>42.802999999999997</v>
      </c>
      <c r="C26" s="97">
        <v>42.802999999999997</v>
      </c>
      <c r="D26" s="301">
        <v>42.802999999999997</v>
      </c>
      <c r="E26" s="121">
        <v>85.799055999999993</v>
      </c>
      <c r="F26" s="121">
        <v>-9.7793939999999999</v>
      </c>
      <c r="G26" s="121">
        <v>38.657699999999991</v>
      </c>
      <c r="H26" s="121">
        <v>12.339405999999999</v>
      </c>
      <c r="I26" s="121">
        <v>23.60331</v>
      </c>
      <c r="J26" s="121">
        <v>17.2562</v>
      </c>
      <c r="K26" s="121">
        <v>16.066120000000002</v>
      </c>
      <c r="L26" s="121">
        <v>48.99174</v>
      </c>
      <c r="M26" s="121">
        <v>36.297519999999999</v>
      </c>
      <c r="N26" s="121">
        <v>25.745450000000002</v>
      </c>
      <c r="O26" s="121">
        <v>24.39669</v>
      </c>
      <c r="P26" s="121">
        <v>35.66281</v>
      </c>
      <c r="Q26" s="121">
        <v>125.57355</v>
      </c>
      <c r="R26" s="121">
        <v>20.429749999999999</v>
      </c>
      <c r="S26" s="121">
        <v>29.355370000000001</v>
      </c>
      <c r="T26" s="121">
        <v>90.644630000000006</v>
      </c>
      <c r="U26" s="121">
        <v>38.478989999999996</v>
      </c>
      <c r="V26" s="121">
        <v>35.16657</v>
      </c>
      <c r="W26" s="121">
        <v>33.321769999999994</v>
      </c>
      <c r="X26" s="121">
        <v>18.842610000000001</v>
      </c>
      <c r="Y26" s="121">
        <v>38.875690000000006</v>
      </c>
      <c r="Z26" s="121">
        <v>32.449240000000003</v>
      </c>
      <c r="AA26" s="121">
        <v>39.450900000000004</v>
      </c>
      <c r="AB26" s="121">
        <v>41.375809999999994</v>
      </c>
      <c r="AC26" s="121">
        <v>62.678599999999996</v>
      </c>
      <c r="AD26" s="121">
        <v>22.2151999999999</v>
      </c>
      <c r="AE26" s="121">
        <v>72.001050000000006</v>
      </c>
      <c r="AF26" s="121">
        <v>37.884849999999894</v>
      </c>
      <c r="AG26" s="121">
        <v>19.033522000000001</v>
      </c>
      <c r="AH26" s="121">
        <v>7.0302340000000001</v>
      </c>
      <c r="AI26" s="10"/>
      <c r="AJ26" s="10"/>
      <c r="AK26" s="10"/>
      <c r="AL26" s="10"/>
      <c r="AM26" s="10"/>
      <c r="AN26" s="126"/>
      <c r="AO26" s="126"/>
      <c r="AP26" s="126"/>
      <c r="AQ26" s="126"/>
      <c r="AR26" s="126"/>
      <c r="AS26" s="126"/>
      <c r="AT26" s="126"/>
      <c r="AU26" s="126"/>
      <c r="AV26" s="126"/>
      <c r="AW26" s="126"/>
      <c r="AX26" s="126"/>
      <c r="AY26" s="126"/>
    </row>
    <row r="27" spans="1:51" ht="15" x14ac:dyDescent="0.25">
      <c r="A27" s="189">
        <f>YampaRiverInflow.TotalOutflow!A27</f>
        <v>45352</v>
      </c>
      <c r="B27" s="302">
        <v>62.506999999999998</v>
      </c>
      <c r="C27" s="97">
        <v>62.506999999999998</v>
      </c>
      <c r="D27" s="301">
        <v>62.506999999999998</v>
      </c>
      <c r="E27" s="121">
        <v>33.571293999999995</v>
      </c>
      <c r="F27" s="121">
        <v>18.785719999999998</v>
      </c>
      <c r="G27" s="121">
        <v>66.418819999999997</v>
      </c>
      <c r="H27" s="121">
        <v>7.6782579999999996</v>
      </c>
      <c r="I27" s="121">
        <v>63.272730000000003</v>
      </c>
      <c r="J27" s="121">
        <v>48.99174</v>
      </c>
      <c r="K27" s="121">
        <v>19.834709999999998</v>
      </c>
      <c r="L27" s="121">
        <v>54.009920000000001</v>
      </c>
      <c r="M27" s="121">
        <v>55.160330000000002</v>
      </c>
      <c r="N27" s="121">
        <v>23.22645</v>
      </c>
      <c r="O27" s="121">
        <v>42.842980000000004</v>
      </c>
      <c r="P27" s="121">
        <v>27.59008</v>
      </c>
      <c r="Q27" s="121">
        <v>69.104129999999998</v>
      </c>
      <c r="R27" s="121">
        <v>49.190080000000002</v>
      </c>
      <c r="S27" s="121">
        <v>44.628099999999996</v>
      </c>
      <c r="T27" s="121">
        <v>82.373550000000009</v>
      </c>
      <c r="U27" s="121">
        <v>74.04258999999999</v>
      </c>
      <c r="V27" s="121">
        <v>59.404600000000002</v>
      </c>
      <c r="W27" s="121">
        <v>42.445689999999999</v>
      </c>
      <c r="X27" s="121">
        <v>22.21454</v>
      </c>
      <c r="Y27" s="121">
        <v>58.769889999999997</v>
      </c>
      <c r="Z27" s="121">
        <v>31.517060000000001</v>
      </c>
      <c r="AA27" s="121">
        <v>41.176480000000005</v>
      </c>
      <c r="AB27" s="121">
        <v>36.615409999999905</v>
      </c>
      <c r="AC27" s="121">
        <v>63.888529999999896</v>
      </c>
      <c r="AD27" s="121">
        <v>26.578900000000001</v>
      </c>
      <c r="AE27" s="121">
        <v>124.9605</v>
      </c>
      <c r="AF27" s="121">
        <v>70.0175499999999</v>
      </c>
      <c r="AG27" s="121">
        <v>37.985829999999993</v>
      </c>
      <c r="AH27" s="121">
        <v>23.852601999999997</v>
      </c>
      <c r="AI27" s="10"/>
      <c r="AJ27" s="10"/>
      <c r="AK27" s="10"/>
      <c r="AL27" s="10"/>
      <c r="AM27" s="10"/>
      <c r="AN27" s="126"/>
      <c r="AO27" s="126"/>
      <c r="AP27" s="126"/>
      <c r="AQ27" s="126"/>
      <c r="AR27" s="126"/>
      <c r="AS27" s="126"/>
      <c r="AT27" s="126"/>
      <c r="AU27" s="126"/>
      <c r="AV27" s="126"/>
      <c r="AW27" s="126"/>
      <c r="AX27" s="126"/>
      <c r="AY27" s="126"/>
    </row>
    <row r="28" spans="1:51" ht="15" x14ac:dyDescent="0.25">
      <c r="A28" s="189">
        <f>YampaRiverInflow.TotalOutflow!A28</f>
        <v>45383</v>
      </c>
      <c r="B28" s="302">
        <v>34.738</v>
      </c>
      <c r="C28" s="97">
        <v>34.738</v>
      </c>
      <c r="D28" s="301">
        <v>34.738</v>
      </c>
      <c r="E28" s="121">
        <v>1.3631199999999954</v>
      </c>
      <c r="F28" s="121">
        <v>-2.5694920000000012</v>
      </c>
      <c r="G28" s="121">
        <v>-26.212883999999999</v>
      </c>
      <c r="H28" s="121">
        <v>3.6764540000000014</v>
      </c>
      <c r="I28" s="121">
        <v>29.157019999999999</v>
      </c>
      <c r="J28" s="121">
        <v>70.294210000000007</v>
      </c>
      <c r="K28" s="121">
        <v>23.60331</v>
      </c>
      <c r="L28" s="121">
        <v>16.8</v>
      </c>
      <c r="M28" s="121">
        <v>35.028100000000002</v>
      </c>
      <c r="N28" s="121">
        <v>13.62645</v>
      </c>
      <c r="O28" s="121">
        <v>32.747109999999999</v>
      </c>
      <c r="P28" s="121">
        <v>39.133879999999998</v>
      </c>
      <c r="Q28" s="121">
        <v>90.902479999999997</v>
      </c>
      <c r="R28" s="121">
        <v>33.758679999999998</v>
      </c>
      <c r="S28" s="121">
        <v>33.699169999999995</v>
      </c>
      <c r="T28" s="121">
        <v>29.79214</v>
      </c>
      <c r="U28" s="121">
        <v>43.080640000000002</v>
      </c>
      <c r="V28" s="121">
        <v>88.700450000000004</v>
      </c>
      <c r="W28" s="121">
        <v>43.635820000000002</v>
      </c>
      <c r="X28" s="121">
        <v>17.01784</v>
      </c>
      <c r="Y28" s="121">
        <v>26.498860000000001</v>
      </c>
      <c r="Z28" s="121">
        <v>22.988139999999998</v>
      </c>
      <c r="AA28" s="121">
        <v>25.348419999999997</v>
      </c>
      <c r="AB28" s="121">
        <v>31.934349999999899</v>
      </c>
      <c r="AC28" s="121">
        <v>40.2452100000001</v>
      </c>
      <c r="AD28" s="121">
        <v>24.198700000000002</v>
      </c>
      <c r="AE28" s="121">
        <v>43.240300000000097</v>
      </c>
      <c r="AF28" s="121">
        <v>39.828680000000105</v>
      </c>
      <c r="AG28" s="121">
        <v>41.938178000000001</v>
      </c>
      <c r="AH28" s="121">
        <v>40.074694000000001</v>
      </c>
      <c r="AI28" s="10"/>
      <c r="AJ28" s="10"/>
      <c r="AK28" s="10"/>
      <c r="AL28" s="10"/>
      <c r="AM28" s="10"/>
      <c r="AN28" s="126"/>
      <c r="AO28" s="126"/>
      <c r="AP28" s="126"/>
      <c r="AQ28" s="126"/>
      <c r="AR28" s="126"/>
      <c r="AS28" s="126"/>
      <c r="AT28" s="126"/>
      <c r="AU28" s="126"/>
      <c r="AV28" s="126"/>
      <c r="AW28" s="126"/>
      <c r="AX28" s="126"/>
      <c r="AY28" s="126"/>
    </row>
    <row r="29" spans="1:51" ht="15" x14ac:dyDescent="0.25">
      <c r="A29" s="189">
        <f>YampaRiverInflow.TotalOutflow!A29</f>
        <v>45413</v>
      </c>
      <c r="B29" s="302">
        <v>25.463999999999999</v>
      </c>
      <c r="C29" s="97">
        <v>25.463999999999999</v>
      </c>
      <c r="D29" s="301">
        <v>25.463999999999999</v>
      </c>
      <c r="E29" s="121">
        <v>0.19014400000000023</v>
      </c>
      <c r="F29" s="121">
        <v>-5.5054859999999994</v>
      </c>
      <c r="G29" s="121">
        <v>-26.211384000000006</v>
      </c>
      <c r="H29" s="121">
        <v>7.738929999999999</v>
      </c>
      <c r="I29" s="121">
        <v>15.471069999999999</v>
      </c>
      <c r="J29" s="121">
        <v>41.137190000000004</v>
      </c>
      <c r="K29" s="121">
        <v>13.289260000000001</v>
      </c>
      <c r="L29" s="121">
        <v>27.570250000000001</v>
      </c>
      <c r="M29" s="121">
        <v>34.690910000000002</v>
      </c>
      <c r="N29" s="121">
        <v>21.163640000000001</v>
      </c>
      <c r="O29" s="121">
        <v>23.543800000000001</v>
      </c>
      <c r="P29" s="121">
        <v>34.333880000000001</v>
      </c>
      <c r="Q29" s="121">
        <v>67.140500000000003</v>
      </c>
      <c r="R29" s="121">
        <v>34.274380000000001</v>
      </c>
      <c r="S29" s="121">
        <v>36.813220000000001</v>
      </c>
      <c r="T29" s="121">
        <v>20.429749999999999</v>
      </c>
      <c r="U29" s="121">
        <v>51.173209999999997</v>
      </c>
      <c r="V29" s="121">
        <v>36.138489999999997</v>
      </c>
      <c r="W29" s="121">
        <v>21.024139999999999</v>
      </c>
      <c r="X29" s="121">
        <v>18.545120000000001</v>
      </c>
      <c r="Y29" s="121">
        <v>27.252549999999999</v>
      </c>
      <c r="Z29" s="121">
        <v>27.252610000000001</v>
      </c>
      <c r="AA29" s="121">
        <v>28.958279999999998</v>
      </c>
      <c r="AB29" s="121">
        <v>32.1327</v>
      </c>
      <c r="AC29" s="121">
        <v>29.573979999999999</v>
      </c>
      <c r="AD29" s="121">
        <v>26.281370000000102</v>
      </c>
      <c r="AE29" s="121">
        <v>27.570650000000001</v>
      </c>
      <c r="AF29" s="121">
        <v>23.583810000000099</v>
      </c>
      <c r="AG29" s="121">
        <v>24.659790000000001</v>
      </c>
      <c r="AH29" s="121">
        <v>21.803582000000002</v>
      </c>
      <c r="AI29" s="10"/>
      <c r="AJ29" s="10"/>
      <c r="AK29" s="10"/>
      <c r="AL29" s="10"/>
      <c r="AM29" s="10"/>
      <c r="AN29" s="126"/>
      <c r="AO29" s="126"/>
      <c r="AP29" s="126"/>
      <c r="AQ29" s="126"/>
      <c r="AR29" s="126"/>
      <c r="AS29" s="126"/>
      <c r="AT29" s="126"/>
      <c r="AU29" s="126"/>
      <c r="AV29" s="126"/>
      <c r="AW29" s="126"/>
      <c r="AX29" s="126"/>
      <c r="AY29" s="126"/>
    </row>
    <row r="30" spans="1:51" ht="15" x14ac:dyDescent="0.25">
      <c r="A30" s="189">
        <f>YampaRiverInflow.TotalOutflow!A30</f>
        <v>45444</v>
      </c>
      <c r="B30" s="302">
        <v>25.035</v>
      </c>
      <c r="C30" s="97">
        <v>25.035</v>
      </c>
      <c r="D30" s="301">
        <v>25.035</v>
      </c>
      <c r="E30" s="121">
        <v>12.473674000000001</v>
      </c>
      <c r="F30" s="121">
        <v>1.061094</v>
      </c>
      <c r="G30" s="121">
        <v>22.368065999999995</v>
      </c>
      <c r="H30" s="121">
        <v>-1.3633040000000001</v>
      </c>
      <c r="I30" s="121">
        <v>31.73554</v>
      </c>
      <c r="J30" s="121">
        <v>15.272729999999999</v>
      </c>
      <c r="K30" s="121">
        <v>13.68595</v>
      </c>
      <c r="L30" s="121">
        <v>32.07273</v>
      </c>
      <c r="M30" s="121">
        <v>48.238019999999999</v>
      </c>
      <c r="N30" s="121">
        <v>6.5057900000000002</v>
      </c>
      <c r="O30" s="121">
        <v>14.280989999999999</v>
      </c>
      <c r="P30" s="121">
        <v>20.826450000000001</v>
      </c>
      <c r="Q30" s="121">
        <v>11.9405</v>
      </c>
      <c r="R30" s="121">
        <v>14.67769</v>
      </c>
      <c r="S30" s="121">
        <v>31.73554</v>
      </c>
      <c r="T30" s="121">
        <v>13.4876</v>
      </c>
      <c r="U30" s="121">
        <v>35.543419999999998</v>
      </c>
      <c r="V30" s="121">
        <v>23.741799999999998</v>
      </c>
      <c r="W30" s="121">
        <v>24.39593</v>
      </c>
      <c r="X30" s="121">
        <v>22.730180000000001</v>
      </c>
      <c r="Y30" s="121">
        <v>25.189630000000001</v>
      </c>
      <c r="Z30" s="121">
        <v>26.0823</v>
      </c>
      <c r="AA30" s="121">
        <v>25.58633</v>
      </c>
      <c r="AB30" s="121">
        <v>28.562399999999901</v>
      </c>
      <c r="AC30" s="121">
        <v>24.3970500000001</v>
      </c>
      <c r="AD30" s="121">
        <v>26.578900000000001</v>
      </c>
      <c r="AE30" s="121">
        <v>24.000349999999901</v>
      </c>
      <c r="AF30" s="121">
        <v>22.730910000000101</v>
      </c>
      <c r="AG30" s="121">
        <v>3.4259199999999983</v>
      </c>
      <c r="AH30" s="121">
        <v>8.1729199999999995</v>
      </c>
      <c r="AI30" s="10"/>
      <c r="AJ30" s="10"/>
      <c r="AK30" s="10"/>
      <c r="AL30" s="10"/>
      <c r="AM30" s="10"/>
      <c r="AN30" s="126"/>
      <c r="AO30" s="126"/>
      <c r="AP30" s="126"/>
      <c r="AQ30" s="126"/>
      <c r="AR30" s="126"/>
      <c r="AS30" s="126"/>
      <c r="AT30" s="126"/>
      <c r="AU30" s="126"/>
      <c r="AV30" s="126"/>
      <c r="AW30" s="126"/>
      <c r="AX30" s="126"/>
      <c r="AY30" s="126"/>
    </row>
    <row r="31" spans="1:51" ht="15" x14ac:dyDescent="0.25">
      <c r="A31" s="189">
        <f>YampaRiverInflow.TotalOutflow!A31</f>
        <v>45474</v>
      </c>
      <c r="B31" s="302">
        <v>38.954999999999998</v>
      </c>
      <c r="C31" s="97">
        <v>38.954999999999998</v>
      </c>
      <c r="D31" s="301">
        <v>38.954999999999998</v>
      </c>
      <c r="E31" s="121">
        <v>-5.4029160000000003</v>
      </c>
      <c r="F31" s="121">
        <v>-9.1989860000000014</v>
      </c>
      <c r="G31" s="121">
        <v>30.872809999999998</v>
      </c>
      <c r="H31" s="121">
        <v>7.8308159999999951</v>
      </c>
      <c r="I31" s="121">
        <v>31.933880000000002</v>
      </c>
      <c r="J31" s="121">
        <v>33.12397</v>
      </c>
      <c r="K31" s="121">
        <v>30.347110000000001</v>
      </c>
      <c r="L31" s="121">
        <v>21.12397</v>
      </c>
      <c r="M31" s="121">
        <v>19.953720000000001</v>
      </c>
      <c r="N31" s="121">
        <v>10.1157</v>
      </c>
      <c r="O31" s="121">
        <v>17.2562</v>
      </c>
      <c r="P31" s="121">
        <v>39.272730000000003</v>
      </c>
      <c r="Q31" s="121">
        <v>21.024789999999999</v>
      </c>
      <c r="R31" s="121">
        <v>21.223140000000001</v>
      </c>
      <c r="S31" s="121">
        <v>45.421489999999999</v>
      </c>
      <c r="T31" s="121">
        <v>28.760330000000003</v>
      </c>
      <c r="U31" s="121">
        <v>28.164830000000002</v>
      </c>
      <c r="V31" s="121">
        <v>29.156560000000002</v>
      </c>
      <c r="W31" s="121">
        <v>31.536360000000002</v>
      </c>
      <c r="X31" s="121">
        <v>26.379669999999997</v>
      </c>
      <c r="Y31" s="121">
        <v>61.685449999999996</v>
      </c>
      <c r="Z31" s="121">
        <v>29.156569999999999</v>
      </c>
      <c r="AA31" s="121">
        <v>33.520060000000001</v>
      </c>
      <c r="AB31" s="121">
        <v>26.182200000000002</v>
      </c>
      <c r="AC31" s="121">
        <v>32.1327</v>
      </c>
      <c r="AD31" s="121">
        <v>49.587499999999999</v>
      </c>
      <c r="AE31" s="121">
        <v>22.016849999999998</v>
      </c>
      <c r="AF31" s="121">
        <v>23.603650000000101</v>
      </c>
      <c r="AG31" s="121">
        <v>-0.52760200000000035</v>
      </c>
      <c r="AH31" s="121">
        <v>14.445949999999996</v>
      </c>
      <c r="AI31" s="10"/>
      <c r="AJ31" s="10"/>
      <c r="AK31" s="10"/>
      <c r="AL31" s="10"/>
      <c r="AM31" s="10"/>
      <c r="AN31" s="126"/>
      <c r="AO31" s="126"/>
      <c r="AP31" s="126"/>
      <c r="AQ31" s="126"/>
      <c r="AR31" s="126"/>
      <c r="AS31" s="126"/>
      <c r="AT31" s="126"/>
      <c r="AU31" s="126"/>
      <c r="AV31" s="126"/>
      <c r="AW31" s="126"/>
      <c r="AX31" s="126"/>
      <c r="AY31" s="126"/>
    </row>
    <row r="32" spans="1:51" ht="15" x14ac:dyDescent="0.25">
      <c r="A32" s="189">
        <f>YampaRiverInflow.TotalOutflow!A32</f>
        <v>45505</v>
      </c>
      <c r="B32" s="302">
        <v>39.273000000000003</v>
      </c>
      <c r="C32" s="97">
        <v>39.273000000000003</v>
      </c>
      <c r="D32" s="301">
        <v>39.273000000000003</v>
      </c>
      <c r="E32" s="121">
        <v>-27.475497999999998</v>
      </c>
      <c r="F32" s="121">
        <v>-21.766008000000003</v>
      </c>
      <c r="G32" s="121">
        <v>29.917686</v>
      </c>
      <c r="H32" s="121">
        <v>25.019824</v>
      </c>
      <c r="I32" s="121">
        <v>50.280989999999996</v>
      </c>
      <c r="J32" s="121">
        <v>20.826450000000001</v>
      </c>
      <c r="K32" s="121">
        <v>44.033059999999999</v>
      </c>
      <c r="L32" s="121">
        <v>23.404959999999999</v>
      </c>
      <c r="M32" s="121">
        <v>52.066120000000005</v>
      </c>
      <c r="N32" s="121">
        <v>17.851240000000001</v>
      </c>
      <c r="O32" s="121">
        <v>42.049589999999995</v>
      </c>
      <c r="P32" s="121">
        <v>50.578510000000001</v>
      </c>
      <c r="Q32" s="121">
        <v>28.36364</v>
      </c>
      <c r="R32" s="121">
        <v>66.446280000000002</v>
      </c>
      <c r="S32" s="121">
        <v>91.636359999999996</v>
      </c>
      <c r="T32" s="121">
        <v>39.272730000000003</v>
      </c>
      <c r="U32" s="121">
        <v>23.60284</v>
      </c>
      <c r="V32" s="121">
        <v>91.04083</v>
      </c>
      <c r="W32" s="121">
        <v>36.693379999999998</v>
      </c>
      <c r="X32" s="121">
        <v>68.607789999999994</v>
      </c>
      <c r="Y32" s="121">
        <v>66.842500000000001</v>
      </c>
      <c r="Z32" s="121">
        <v>41.057389999999998</v>
      </c>
      <c r="AA32" s="121">
        <v>44.429290000000002</v>
      </c>
      <c r="AB32" s="121">
        <v>41.851849999999999</v>
      </c>
      <c r="AC32" s="121">
        <v>40.265050000000002</v>
      </c>
      <c r="AD32" s="121">
        <v>38.876599999999996</v>
      </c>
      <c r="AE32" s="121">
        <v>29.55415</v>
      </c>
      <c r="AF32" s="121">
        <v>23.603649999999899</v>
      </c>
      <c r="AG32" s="121">
        <v>15.498979999999996</v>
      </c>
      <c r="AH32" s="121">
        <v>39.663323999999996</v>
      </c>
      <c r="AI32" s="10"/>
      <c r="AJ32" s="10"/>
      <c r="AK32" s="10"/>
      <c r="AL32" s="10"/>
      <c r="AM32" s="10"/>
      <c r="AN32" s="126"/>
      <c r="AO32" s="126"/>
      <c r="AP32" s="126"/>
      <c r="AQ32" s="126"/>
      <c r="AR32" s="126"/>
      <c r="AS32" s="126"/>
      <c r="AT32" s="126"/>
      <c r="AU32" s="126"/>
      <c r="AV32" s="126"/>
      <c r="AW32" s="126"/>
      <c r="AX32" s="126"/>
      <c r="AY32" s="126"/>
    </row>
    <row r="33" spans="1:51" ht="15" x14ac:dyDescent="0.25">
      <c r="A33" s="189">
        <f>YampaRiverInflow.TotalOutflow!A33</f>
        <v>45536</v>
      </c>
      <c r="B33" s="302">
        <v>30.113</v>
      </c>
      <c r="C33" s="97">
        <v>30.113</v>
      </c>
      <c r="D33" s="301">
        <v>30.113</v>
      </c>
      <c r="E33" s="121">
        <v>-11.254766</v>
      </c>
      <c r="F33" s="121">
        <v>-1.109622000000003</v>
      </c>
      <c r="G33" s="121">
        <v>14.515779999999999</v>
      </c>
      <c r="H33" s="121">
        <v>21.008659999999999</v>
      </c>
      <c r="I33" s="121">
        <v>59.246279999999999</v>
      </c>
      <c r="J33" s="121">
        <v>36.099170000000001</v>
      </c>
      <c r="K33" s="121">
        <v>49.190080000000002</v>
      </c>
      <c r="L33" s="121">
        <v>39.133879999999998</v>
      </c>
      <c r="M33" s="121">
        <v>48.456199999999995</v>
      </c>
      <c r="N33" s="121">
        <v>103.95372</v>
      </c>
      <c r="O33" s="121">
        <v>34.373550000000002</v>
      </c>
      <c r="P33" s="121">
        <v>57.381819999999998</v>
      </c>
      <c r="Q33" s="121">
        <v>38.360330000000005</v>
      </c>
      <c r="R33" s="121">
        <v>50.87603</v>
      </c>
      <c r="S33" s="121">
        <v>33.83802</v>
      </c>
      <c r="T33" s="121">
        <v>38.677690000000005</v>
      </c>
      <c r="U33" s="121">
        <v>28.363289999999999</v>
      </c>
      <c r="V33" s="121">
        <v>44.250949999999996</v>
      </c>
      <c r="W33" s="121">
        <v>41.255660000000006</v>
      </c>
      <c r="X33" s="121">
        <v>47.999720000000003</v>
      </c>
      <c r="Y33" s="121">
        <v>78.703759999999988</v>
      </c>
      <c r="Z33" s="121">
        <v>38.875680000000003</v>
      </c>
      <c r="AA33" s="121">
        <v>32.726860000000002</v>
      </c>
      <c r="AB33" s="121">
        <v>30.744250000000001</v>
      </c>
      <c r="AC33" s="121">
        <v>24.1193600000001</v>
      </c>
      <c r="AD33" s="121">
        <v>44.628749999999897</v>
      </c>
      <c r="AE33" s="121">
        <v>21.9771800000001</v>
      </c>
      <c r="AF33" s="121">
        <v>24.040019999999899</v>
      </c>
      <c r="AG33" s="121">
        <v>19.180725999999996</v>
      </c>
      <c r="AH33" s="121">
        <v>38.334448000000002</v>
      </c>
      <c r="AI33" s="10"/>
      <c r="AJ33" s="10"/>
      <c r="AK33" s="10"/>
      <c r="AL33" s="10"/>
      <c r="AM33" s="10"/>
      <c r="AN33" s="126"/>
      <c r="AO33" s="126"/>
      <c r="AP33" s="126"/>
      <c r="AQ33" s="126"/>
      <c r="AR33" s="126"/>
      <c r="AS33" s="126"/>
      <c r="AT33" s="126"/>
      <c r="AU33" s="126"/>
      <c r="AV33" s="126"/>
      <c r="AW33" s="126"/>
      <c r="AX33" s="126"/>
      <c r="AY33" s="126"/>
    </row>
    <row r="34" spans="1:51" ht="15" x14ac:dyDescent="0.25">
      <c r="A34" s="189">
        <f>YampaRiverInflow.TotalOutflow!A34</f>
        <v>45566</v>
      </c>
      <c r="B34" s="302">
        <v>36.200000000000003</v>
      </c>
      <c r="C34" s="97">
        <v>36.200000000000003</v>
      </c>
      <c r="D34" s="301">
        <v>36.200000000000003</v>
      </c>
      <c r="E34" s="121">
        <v>20.811032000000001</v>
      </c>
      <c r="F34" s="121">
        <v>15.392737999999998</v>
      </c>
      <c r="G34" s="121">
        <v>31.104225999999993</v>
      </c>
      <c r="H34" s="121">
        <v>32.409004000000003</v>
      </c>
      <c r="I34" s="121">
        <v>36.495870000000004</v>
      </c>
      <c r="J34" s="121">
        <v>22.413220000000003</v>
      </c>
      <c r="K34" s="121">
        <v>37.884300000000003</v>
      </c>
      <c r="L34" s="121">
        <v>47.385120000000001</v>
      </c>
      <c r="M34" s="121">
        <v>23.34545</v>
      </c>
      <c r="N34" s="121">
        <v>20.647929999999999</v>
      </c>
      <c r="O34" s="121">
        <v>30.664459999999998</v>
      </c>
      <c r="P34" s="121">
        <v>41.077690000000004</v>
      </c>
      <c r="Q34" s="121">
        <v>31.060849999999999</v>
      </c>
      <c r="R34" s="121">
        <v>69.758679999999998</v>
      </c>
      <c r="S34" s="121">
        <v>20.94511</v>
      </c>
      <c r="T34" s="121">
        <v>34.908660000000005</v>
      </c>
      <c r="U34" s="121">
        <v>24.793029999999998</v>
      </c>
      <c r="V34" s="121">
        <v>40.680699999999995</v>
      </c>
      <c r="W34" s="121">
        <v>34.511849999999995</v>
      </c>
      <c r="X34" s="121">
        <v>29.513770000000001</v>
      </c>
      <c r="Y34" s="121">
        <v>19.080719999999999</v>
      </c>
      <c r="Z34" s="121">
        <v>42.445929999999997</v>
      </c>
      <c r="AA34" s="121">
        <v>56.012860000000003</v>
      </c>
      <c r="AB34" s="121">
        <v>29.236789999999999</v>
      </c>
      <c r="AC34" s="121">
        <v>25.884679999999999</v>
      </c>
      <c r="AD34" s="121">
        <v>63.214149999999897</v>
      </c>
      <c r="AE34" s="121">
        <v>23.663159999999799</v>
      </c>
      <c r="AF34" s="121">
        <v>24.972269999999799</v>
      </c>
      <c r="AG34" s="121">
        <v>26.040343999999997</v>
      </c>
      <c r="AH34" s="121">
        <v>13.166246000000003</v>
      </c>
      <c r="AI34" s="10"/>
      <c r="AJ34" s="10"/>
      <c r="AK34" s="10"/>
      <c r="AL34" s="10"/>
      <c r="AM34" s="10"/>
      <c r="AN34" s="126"/>
      <c r="AO34" s="126"/>
      <c r="AP34" s="126"/>
      <c r="AQ34" s="126"/>
      <c r="AR34" s="126"/>
      <c r="AS34" s="126"/>
      <c r="AT34" s="126"/>
      <c r="AU34" s="126"/>
      <c r="AV34" s="126"/>
      <c r="AW34" s="126"/>
      <c r="AX34" s="126"/>
      <c r="AY34" s="126"/>
    </row>
    <row r="35" spans="1:51" ht="15" x14ac:dyDescent="0.25">
      <c r="A35" s="189">
        <f>YampaRiverInflow.TotalOutflow!A35</f>
        <v>45597</v>
      </c>
      <c r="B35" s="302">
        <v>24.817</v>
      </c>
      <c r="C35" s="97">
        <v>24.817</v>
      </c>
      <c r="D35" s="301">
        <v>24.817</v>
      </c>
      <c r="E35" s="121">
        <v>1.1222839999999996</v>
      </c>
      <c r="F35" s="121">
        <v>9.8448719999999987</v>
      </c>
      <c r="G35" s="121">
        <v>28.013811999999998</v>
      </c>
      <c r="H35" s="121">
        <v>15.793877999999999</v>
      </c>
      <c r="I35" s="121">
        <v>24.595040000000001</v>
      </c>
      <c r="J35" s="121">
        <v>18.446279999999998</v>
      </c>
      <c r="K35" s="121">
        <v>36.495870000000004</v>
      </c>
      <c r="L35" s="121">
        <v>27.966939999999997</v>
      </c>
      <c r="M35" s="121">
        <v>25.487599999999997</v>
      </c>
      <c r="N35" s="121">
        <v>23.10744</v>
      </c>
      <c r="O35" s="121">
        <v>22.472729999999999</v>
      </c>
      <c r="P35" s="121">
        <v>35.166530000000002</v>
      </c>
      <c r="Q35" s="121">
        <v>20.925319999999999</v>
      </c>
      <c r="R35" s="121">
        <v>16.066120000000002</v>
      </c>
      <c r="S35" s="121">
        <v>25.54711</v>
      </c>
      <c r="T35" s="121">
        <v>41.950060000000001</v>
      </c>
      <c r="U35" s="121">
        <v>23.00787</v>
      </c>
      <c r="V35" s="121">
        <v>14.39954</v>
      </c>
      <c r="W35" s="121">
        <v>23.602700000000002</v>
      </c>
      <c r="X35" s="121">
        <v>28.581400000000002</v>
      </c>
      <c r="Y35" s="121">
        <v>27.807869999999998</v>
      </c>
      <c r="Z35" s="121">
        <v>24.69378</v>
      </c>
      <c r="AA35" s="121">
        <v>22.293890000000001</v>
      </c>
      <c r="AB35" s="121">
        <v>27.888010000000101</v>
      </c>
      <c r="AC35" s="121">
        <v>24.873090000000097</v>
      </c>
      <c r="AD35" s="121">
        <v>23.24662</v>
      </c>
      <c r="AE35" s="121">
        <v>25.646650000000101</v>
      </c>
      <c r="AF35" s="121">
        <v>24.793749999999999</v>
      </c>
      <c r="AG35" s="121">
        <v>17.507805999999995</v>
      </c>
      <c r="AH35" s="121">
        <v>8.8944699999999983</v>
      </c>
      <c r="AI35" s="10"/>
      <c r="AJ35" s="10"/>
      <c r="AK35" s="10"/>
      <c r="AL35" s="10"/>
      <c r="AM35" s="10"/>
      <c r="AN35" s="126"/>
      <c r="AO35" s="126"/>
      <c r="AP35" s="126"/>
      <c r="AQ35" s="126"/>
      <c r="AR35" s="126"/>
      <c r="AS35" s="126"/>
      <c r="AT35" s="126"/>
      <c r="AU35" s="126"/>
      <c r="AV35" s="126"/>
      <c r="AW35" s="126"/>
      <c r="AX35" s="126"/>
      <c r="AY35" s="126"/>
    </row>
    <row r="36" spans="1:51" ht="15" x14ac:dyDescent="0.25">
      <c r="A36" s="189">
        <f>YampaRiverInflow.TotalOutflow!A36</f>
        <v>45627</v>
      </c>
      <c r="B36" s="302">
        <v>25.222000000000001</v>
      </c>
      <c r="C36" s="97">
        <v>25.222000000000001</v>
      </c>
      <c r="D36" s="301">
        <v>25.222000000000001</v>
      </c>
      <c r="E36" s="121">
        <v>-6.7709719999999995</v>
      </c>
      <c r="F36" s="121">
        <v>0.60159199999999691</v>
      </c>
      <c r="G36" s="121">
        <v>44.223798000000002</v>
      </c>
      <c r="H36" s="121">
        <v>1.110544</v>
      </c>
      <c r="I36" s="121">
        <v>15.07438</v>
      </c>
      <c r="J36" s="121">
        <v>12.69421</v>
      </c>
      <c r="K36" s="121">
        <v>35.305790000000002</v>
      </c>
      <c r="L36" s="121">
        <v>29.355370000000001</v>
      </c>
      <c r="M36" s="121">
        <v>13.4876</v>
      </c>
      <c r="N36" s="121">
        <v>18.723970000000001</v>
      </c>
      <c r="O36" s="121">
        <v>15.471069999999999</v>
      </c>
      <c r="P36" s="121">
        <v>19.100490000000001</v>
      </c>
      <c r="Q36" s="121">
        <v>3.9664899999999998</v>
      </c>
      <c r="R36" s="121">
        <v>23.801650000000002</v>
      </c>
      <c r="S36" s="121">
        <v>57.520660000000007</v>
      </c>
      <c r="T36" s="121">
        <v>23.99954</v>
      </c>
      <c r="U36" s="121">
        <v>19.4375</v>
      </c>
      <c r="V36" s="121">
        <v>33.916870000000003</v>
      </c>
      <c r="W36" s="121">
        <v>31.734860000000001</v>
      </c>
      <c r="X36" s="121">
        <v>22.7103</v>
      </c>
      <c r="Y36" s="121">
        <v>25.368259999999999</v>
      </c>
      <c r="Z36" s="121">
        <v>31.6557</v>
      </c>
      <c r="AA36" s="121">
        <v>22.412740000000003</v>
      </c>
      <c r="AB36" s="121">
        <v>36.377389999999899</v>
      </c>
      <c r="AC36" s="121">
        <v>25.983849999999997</v>
      </c>
      <c r="AD36" s="121">
        <v>23.544150000000002</v>
      </c>
      <c r="AE36" s="121">
        <v>39.471650000000103</v>
      </c>
      <c r="AF36" s="121">
        <v>24.5160599999999</v>
      </c>
      <c r="AG36" s="121">
        <v>8.4644880000000011</v>
      </c>
      <c r="AH36" s="121">
        <v>2.3967059999999982</v>
      </c>
      <c r="AI36" s="10"/>
      <c r="AJ36" s="10"/>
      <c r="AK36" s="10"/>
      <c r="AL36" s="10"/>
      <c r="AM36" s="10"/>
      <c r="AN36" s="126"/>
      <c r="AO36" s="126"/>
      <c r="AP36" s="126"/>
      <c r="AQ36" s="126"/>
      <c r="AR36" s="126"/>
      <c r="AS36" s="126"/>
      <c r="AT36" s="126"/>
      <c r="AU36" s="126"/>
      <c r="AV36" s="126"/>
      <c r="AW36" s="126"/>
      <c r="AX36" s="126"/>
      <c r="AY36" s="126"/>
    </row>
    <row r="37" spans="1:51" ht="15" x14ac:dyDescent="0.25">
      <c r="A37" s="189">
        <f>YampaRiverInflow.TotalOutflow!A37</f>
        <v>45658</v>
      </c>
      <c r="B37" s="302">
        <v>32.688000000000002</v>
      </c>
      <c r="C37" s="97">
        <v>32.688000000000002</v>
      </c>
      <c r="D37" s="301">
        <v>32.688000000000002</v>
      </c>
      <c r="E37" s="121">
        <v>-19.261465999999999</v>
      </c>
      <c r="F37" s="121">
        <v>-11.55139</v>
      </c>
      <c r="G37" s="121">
        <v>25.526097999999998</v>
      </c>
      <c r="H37" s="121">
        <v>1.3745679999999993</v>
      </c>
      <c r="I37" s="121">
        <v>21.421490000000002</v>
      </c>
      <c r="J37" s="121">
        <v>24.198349999999998</v>
      </c>
      <c r="K37" s="121">
        <v>42.049589999999995</v>
      </c>
      <c r="L37" s="121">
        <v>21.61983</v>
      </c>
      <c r="M37" s="121">
        <v>18.446279999999998</v>
      </c>
      <c r="N37" s="121">
        <v>23.206610000000001</v>
      </c>
      <c r="O37" s="121">
        <v>20.033060000000003</v>
      </c>
      <c r="P37" s="121">
        <v>101.09752</v>
      </c>
      <c r="Q37" s="121">
        <v>22.61157</v>
      </c>
      <c r="R37" s="121">
        <v>23.206610000000001</v>
      </c>
      <c r="S37" s="121">
        <v>42.247930000000004</v>
      </c>
      <c r="T37" s="121">
        <v>34.11524</v>
      </c>
      <c r="U37" s="121">
        <v>41.255679999999998</v>
      </c>
      <c r="V37" s="121">
        <v>24.792830000000002</v>
      </c>
      <c r="W37" s="121">
        <v>40.065640000000002</v>
      </c>
      <c r="X37" s="121">
        <v>37.883839999999999</v>
      </c>
      <c r="Y37" s="121">
        <v>23.007810000000003</v>
      </c>
      <c r="Z37" s="121">
        <v>30.743310000000001</v>
      </c>
      <c r="AA37" s="121">
        <v>36.496400000000001</v>
      </c>
      <c r="AB37" s="121">
        <v>45.025449999999999</v>
      </c>
      <c r="AC37" s="121">
        <v>23.802</v>
      </c>
      <c r="AD37" s="121">
        <v>42.050199999999904</v>
      </c>
      <c r="AE37" s="121">
        <v>26.777249999999999</v>
      </c>
      <c r="AF37" s="121">
        <v>29.809785999999992</v>
      </c>
      <c r="AG37" s="121">
        <v>0.14888199999999779</v>
      </c>
      <c r="AH37" s="121">
        <v>188.36769600000002</v>
      </c>
      <c r="AI37" s="10"/>
      <c r="AJ37" s="10"/>
      <c r="AK37" s="10"/>
      <c r="AL37" s="10"/>
      <c r="AM37" s="10"/>
      <c r="AN37" s="126"/>
      <c r="AO37" s="126"/>
      <c r="AP37" s="126"/>
      <c r="AQ37" s="126"/>
      <c r="AR37" s="126"/>
      <c r="AS37" s="126"/>
      <c r="AT37" s="126"/>
      <c r="AU37" s="126"/>
      <c r="AV37" s="126"/>
      <c r="AW37" s="126"/>
      <c r="AX37" s="126"/>
      <c r="AY37" s="126"/>
    </row>
    <row r="38" spans="1:51" ht="15" x14ac:dyDescent="0.25">
      <c r="A38" s="189">
        <f>YampaRiverInflow.TotalOutflow!A38</f>
        <v>45689</v>
      </c>
      <c r="B38" s="302">
        <v>42.802999999999997</v>
      </c>
      <c r="C38" s="97">
        <v>42.802999999999997</v>
      </c>
      <c r="D38" s="301">
        <v>42.802999999999997</v>
      </c>
      <c r="E38" s="121">
        <v>-9.7793939999999999</v>
      </c>
      <c r="F38" s="121">
        <v>38.657699999999991</v>
      </c>
      <c r="G38" s="121">
        <v>12.339405999999999</v>
      </c>
      <c r="H38" s="121">
        <v>23.60331</v>
      </c>
      <c r="I38" s="121">
        <v>17.2562</v>
      </c>
      <c r="J38" s="121">
        <v>16.066120000000002</v>
      </c>
      <c r="K38" s="121">
        <v>48.99174</v>
      </c>
      <c r="L38" s="121">
        <v>36.297519999999999</v>
      </c>
      <c r="M38" s="121">
        <v>25.745450000000002</v>
      </c>
      <c r="N38" s="121">
        <v>24.39669</v>
      </c>
      <c r="O38" s="121">
        <v>35.66281</v>
      </c>
      <c r="P38" s="121">
        <v>125.57355</v>
      </c>
      <c r="Q38" s="121">
        <v>20.429749999999999</v>
      </c>
      <c r="R38" s="121">
        <v>29.355370000000001</v>
      </c>
      <c r="S38" s="121">
        <v>90.644630000000006</v>
      </c>
      <c r="T38" s="121">
        <v>38.478989999999996</v>
      </c>
      <c r="U38" s="121">
        <v>35.16657</v>
      </c>
      <c r="V38" s="121">
        <v>33.321769999999994</v>
      </c>
      <c r="W38" s="121">
        <v>18.842610000000001</v>
      </c>
      <c r="X38" s="121">
        <v>38.875690000000006</v>
      </c>
      <c r="Y38" s="121">
        <v>32.449240000000003</v>
      </c>
      <c r="Z38" s="121">
        <v>39.450900000000004</v>
      </c>
      <c r="AA38" s="121">
        <v>41.375809999999994</v>
      </c>
      <c r="AB38" s="121">
        <v>62.678599999999996</v>
      </c>
      <c r="AC38" s="121">
        <v>22.2151999999999</v>
      </c>
      <c r="AD38" s="121">
        <v>72.001050000000006</v>
      </c>
      <c r="AE38" s="121">
        <v>37.884849999999894</v>
      </c>
      <c r="AF38" s="121">
        <v>19.033522000000001</v>
      </c>
      <c r="AG38" s="121">
        <v>7.0302340000000001</v>
      </c>
      <c r="AH38" s="121">
        <v>85.799055999999993</v>
      </c>
      <c r="AI38" s="10"/>
      <c r="AJ38" s="10"/>
      <c r="AK38" s="10"/>
      <c r="AL38" s="10"/>
      <c r="AM38" s="10"/>
      <c r="AN38" s="126"/>
      <c r="AO38" s="126"/>
      <c r="AP38" s="126"/>
      <c r="AQ38" s="126"/>
      <c r="AR38" s="126"/>
      <c r="AS38" s="126"/>
      <c r="AT38" s="126"/>
      <c r="AU38" s="126"/>
      <c r="AV38" s="126"/>
      <c r="AW38" s="126"/>
      <c r="AX38" s="126"/>
      <c r="AY38" s="126"/>
    </row>
    <row r="39" spans="1:51" ht="15" x14ac:dyDescent="0.25">
      <c r="A39" s="189">
        <f>YampaRiverInflow.TotalOutflow!A39</f>
        <v>45717</v>
      </c>
      <c r="B39" s="302">
        <v>62.506999999999998</v>
      </c>
      <c r="C39" s="97">
        <v>62.506999999999998</v>
      </c>
      <c r="D39" s="301">
        <v>62.506999999999998</v>
      </c>
      <c r="E39" s="121">
        <v>18.785719999999998</v>
      </c>
      <c r="F39" s="121">
        <v>66.418819999999997</v>
      </c>
      <c r="G39" s="121">
        <v>7.6782579999999996</v>
      </c>
      <c r="H39" s="121">
        <v>63.272730000000003</v>
      </c>
      <c r="I39" s="121">
        <v>48.99174</v>
      </c>
      <c r="J39" s="121">
        <v>19.834709999999998</v>
      </c>
      <c r="K39" s="121">
        <v>54.009920000000001</v>
      </c>
      <c r="L39" s="121">
        <v>55.160330000000002</v>
      </c>
      <c r="M39" s="121">
        <v>23.22645</v>
      </c>
      <c r="N39" s="121">
        <v>42.842980000000004</v>
      </c>
      <c r="O39" s="121">
        <v>27.59008</v>
      </c>
      <c r="P39" s="121">
        <v>69.104129999999998</v>
      </c>
      <c r="Q39" s="121">
        <v>49.190080000000002</v>
      </c>
      <c r="R39" s="121">
        <v>44.628099999999996</v>
      </c>
      <c r="S39" s="121">
        <v>82.373550000000009</v>
      </c>
      <c r="T39" s="121">
        <v>74.04258999999999</v>
      </c>
      <c r="U39" s="121">
        <v>59.404600000000002</v>
      </c>
      <c r="V39" s="121">
        <v>42.445689999999999</v>
      </c>
      <c r="W39" s="121">
        <v>22.21454</v>
      </c>
      <c r="X39" s="121">
        <v>58.769889999999997</v>
      </c>
      <c r="Y39" s="121">
        <v>31.517060000000001</v>
      </c>
      <c r="Z39" s="121">
        <v>41.176480000000005</v>
      </c>
      <c r="AA39" s="121">
        <v>36.615409999999905</v>
      </c>
      <c r="AB39" s="121">
        <v>63.888529999999896</v>
      </c>
      <c r="AC39" s="121">
        <v>26.578900000000001</v>
      </c>
      <c r="AD39" s="121">
        <v>124.9605</v>
      </c>
      <c r="AE39" s="121">
        <v>70.0175499999999</v>
      </c>
      <c r="AF39" s="121">
        <v>37.985829999999993</v>
      </c>
      <c r="AG39" s="121">
        <v>23.852601999999997</v>
      </c>
      <c r="AH39" s="121">
        <v>33.571293999999995</v>
      </c>
      <c r="AI39" s="10"/>
      <c r="AJ39" s="10"/>
      <c r="AK39" s="10"/>
      <c r="AL39" s="10"/>
      <c r="AM39" s="10"/>
      <c r="AN39" s="126"/>
      <c r="AO39" s="126"/>
      <c r="AP39" s="126"/>
      <c r="AQ39" s="126"/>
      <c r="AR39" s="126"/>
      <c r="AS39" s="126"/>
      <c r="AT39" s="126"/>
      <c r="AU39" s="126"/>
      <c r="AV39" s="126"/>
      <c r="AW39" s="126"/>
      <c r="AX39" s="126"/>
      <c r="AY39" s="126"/>
    </row>
    <row r="40" spans="1:51" ht="15" x14ac:dyDescent="0.25">
      <c r="A40" s="189">
        <f>YampaRiverInflow.TotalOutflow!A40</f>
        <v>45748</v>
      </c>
      <c r="B40" s="302">
        <v>34.738</v>
      </c>
      <c r="C40" s="97">
        <v>34.738</v>
      </c>
      <c r="D40" s="301">
        <v>34.738</v>
      </c>
      <c r="E40" s="121">
        <v>-2.5694920000000012</v>
      </c>
      <c r="F40" s="121">
        <v>-26.212883999999999</v>
      </c>
      <c r="G40" s="121">
        <v>3.6764540000000014</v>
      </c>
      <c r="H40" s="121">
        <v>29.157019999999999</v>
      </c>
      <c r="I40" s="121">
        <v>70.294210000000007</v>
      </c>
      <c r="J40" s="121">
        <v>23.60331</v>
      </c>
      <c r="K40" s="121">
        <v>16.8</v>
      </c>
      <c r="L40" s="121">
        <v>35.028100000000002</v>
      </c>
      <c r="M40" s="121">
        <v>13.62645</v>
      </c>
      <c r="N40" s="121">
        <v>32.747109999999999</v>
      </c>
      <c r="O40" s="121">
        <v>39.133879999999998</v>
      </c>
      <c r="P40" s="121">
        <v>90.902479999999997</v>
      </c>
      <c r="Q40" s="121">
        <v>33.758679999999998</v>
      </c>
      <c r="R40" s="121">
        <v>33.699169999999995</v>
      </c>
      <c r="S40" s="121">
        <v>29.79214</v>
      </c>
      <c r="T40" s="121">
        <v>43.080640000000002</v>
      </c>
      <c r="U40" s="121">
        <v>88.700450000000004</v>
      </c>
      <c r="V40" s="121">
        <v>43.635820000000002</v>
      </c>
      <c r="W40" s="121">
        <v>17.01784</v>
      </c>
      <c r="X40" s="121">
        <v>26.498860000000001</v>
      </c>
      <c r="Y40" s="121">
        <v>22.988139999999998</v>
      </c>
      <c r="Z40" s="121">
        <v>25.348419999999997</v>
      </c>
      <c r="AA40" s="121">
        <v>31.934349999999899</v>
      </c>
      <c r="AB40" s="121">
        <v>40.2452100000001</v>
      </c>
      <c r="AC40" s="121">
        <v>24.198700000000002</v>
      </c>
      <c r="AD40" s="121">
        <v>43.240300000000097</v>
      </c>
      <c r="AE40" s="121">
        <v>39.828680000000105</v>
      </c>
      <c r="AF40" s="121">
        <v>41.938178000000001</v>
      </c>
      <c r="AG40" s="121">
        <v>40.074694000000001</v>
      </c>
      <c r="AH40" s="121">
        <v>1.3631199999999954</v>
      </c>
      <c r="AI40" s="10"/>
      <c r="AJ40" s="10"/>
      <c r="AK40" s="10"/>
      <c r="AL40" s="10"/>
      <c r="AM40" s="10"/>
      <c r="AN40" s="126"/>
      <c r="AO40" s="126"/>
      <c r="AP40" s="126"/>
      <c r="AQ40" s="126"/>
      <c r="AR40" s="126"/>
      <c r="AS40" s="126"/>
      <c r="AT40" s="126"/>
      <c r="AU40" s="126"/>
      <c r="AV40" s="126"/>
      <c r="AW40" s="126"/>
      <c r="AX40" s="126"/>
      <c r="AY40" s="126"/>
    </row>
    <row r="41" spans="1:51" ht="15" x14ac:dyDescent="0.25">
      <c r="A41" s="189">
        <f>YampaRiverInflow.TotalOutflow!A41</f>
        <v>45778</v>
      </c>
      <c r="B41" s="302">
        <v>25.463999999999999</v>
      </c>
      <c r="C41" s="97">
        <v>25.463999999999999</v>
      </c>
      <c r="D41" s="301">
        <v>25.463999999999999</v>
      </c>
      <c r="E41" s="121">
        <v>-5.5054859999999994</v>
      </c>
      <c r="F41" s="121">
        <v>-26.211384000000006</v>
      </c>
      <c r="G41" s="121">
        <v>7.738929999999999</v>
      </c>
      <c r="H41" s="121">
        <v>15.471069999999999</v>
      </c>
      <c r="I41" s="121">
        <v>41.137190000000004</v>
      </c>
      <c r="J41" s="121">
        <v>13.289260000000001</v>
      </c>
      <c r="K41" s="121">
        <v>27.570250000000001</v>
      </c>
      <c r="L41" s="121">
        <v>34.690910000000002</v>
      </c>
      <c r="M41" s="121">
        <v>21.163640000000001</v>
      </c>
      <c r="N41" s="121">
        <v>23.543800000000001</v>
      </c>
      <c r="O41" s="121">
        <v>34.333880000000001</v>
      </c>
      <c r="P41" s="121">
        <v>67.140500000000003</v>
      </c>
      <c r="Q41" s="121">
        <v>34.274380000000001</v>
      </c>
      <c r="R41" s="121">
        <v>36.813220000000001</v>
      </c>
      <c r="S41" s="121">
        <v>20.429749999999999</v>
      </c>
      <c r="T41" s="121">
        <v>51.173209999999997</v>
      </c>
      <c r="U41" s="121">
        <v>36.138489999999997</v>
      </c>
      <c r="V41" s="121">
        <v>21.024139999999999</v>
      </c>
      <c r="W41" s="121">
        <v>18.545120000000001</v>
      </c>
      <c r="X41" s="121">
        <v>27.252549999999999</v>
      </c>
      <c r="Y41" s="121">
        <v>27.252610000000001</v>
      </c>
      <c r="Z41" s="121">
        <v>28.958279999999998</v>
      </c>
      <c r="AA41" s="121">
        <v>32.1327</v>
      </c>
      <c r="AB41" s="121">
        <v>29.573979999999999</v>
      </c>
      <c r="AC41" s="121">
        <v>26.281370000000102</v>
      </c>
      <c r="AD41" s="121">
        <v>27.570650000000001</v>
      </c>
      <c r="AE41" s="121">
        <v>23.583810000000099</v>
      </c>
      <c r="AF41" s="121">
        <v>24.659790000000001</v>
      </c>
      <c r="AG41" s="121">
        <v>21.803582000000002</v>
      </c>
      <c r="AH41" s="121">
        <v>0.19014400000000023</v>
      </c>
      <c r="AI41" s="10"/>
      <c r="AJ41" s="10"/>
      <c r="AK41" s="10"/>
      <c r="AL41" s="10"/>
      <c r="AM41" s="10"/>
      <c r="AN41" s="126"/>
      <c r="AO41" s="126"/>
      <c r="AP41" s="126"/>
      <c r="AQ41" s="126"/>
      <c r="AR41" s="126"/>
      <c r="AS41" s="126"/>
      <c r="AT41" s="126"/>
      <c r="AU41" s="126"/>
      <c r="AV41" s="126"/>
      <c r="AW41" s="126"/>
      <c r="AX41" s="126"/>
      <c r="AY41" s="126"/>
    </row>
    <row r="42" spans="1:51" ht="15" x14ac:dyDescent="0.25">
      <c r="A42" s="189">
        <f>YampaRiverInflow.TotalOutflow!A42</f>
        <v>45809</v>
      </c>
      <c r="B42" s="302">
        <v>25.035</v>
      </c>
      <c r="C42" s="97">
        <v>25.035</v>
      </c>
      <c r="D42" s="301">
        <v>25.035</v>
      </c>
      <c r="E42" s="121">
        <v>1.061094</v>
      </c>
      <c r="F42" s="121">
        <v>22.368065999999995</v>
      </c>
      <c r="G42" s="121">
        <v>-1.3633040000000001</v>
      </c>
      <c r="H42" s="121">
        <v>31.73554</v>
      </c>
      <c r="I42" s="121">
        <v>15.272729999999999</v>
      </c>
      <c r="J42" s="121">
        <v>13.68595</v>
      </c>
      <c r="K42" s="121">
        <v>32.07273</v>
      </c>
      <c r="L42" s="121">
        <v>48.238019999999999</v>
      </c>
      <c r="M42" s="121">
        <v>6.5057900000000002</v>
      </c>
      <c r="N42" s="121">
        <v>14.280989999999999</v>
      </c>
      <c r="O42" s="121">
        <v>20.826450000000001</v>
      </c>
      <c r="P42" s="121">
        <v>11.9405</v>
      </c>
      <c r="Q42" s="121">
        <v>14.67769</v>
      </c>
      <c r="R42" s="121">
        <v>31.73554</v>
      </c>
      <c r="S42" s="121">
        <v>13.4876</v>
      </c>
      <c r="T42" s="121">
        <v>35.543419999999998</v>
      </c>
      <c r="U42" s="121">
        <v>23.741799999999998</v>
      </c>
      <c r="V42" s="121">
        <v>24.39593</v>
      </c>
      <c r="W42" s="121">
        <v>22.730180000000001</v>
      </c>
      <c r="X42" s="121">
        <v>25.189630000000001</v>
      </c>
      <c r="Y42" s="121">
        <v>26.0823</v>
      </c>
      <c r="Z42" s="121">
        <v>25.58633</v>
      </c>
      <c r="AA42" s="121">
        <v>28.562399999999901</v>
      </c>
      <c r="AB42" s="121">
        <v>24.3970500000001</v>
      </c>
      <c r="AC42" s="121">
        <v>26.578900000000001</v>
      </c>
      <c r="AD42" s="121">
        <v>24.000349999999901</v>
      </c>
      <c r="AE42" s="121">
        <v>22.730910000000101</v>
      </c>
      <c r="AF42" s="121">
        <v>3.4259199999999983</v>
      </c>
      <c r="AG42" s="121">
        <v>8.1729199999999995</v>
      </c>
      <c r="AH42" s="121">
        <v>12.473674000000001</v>
      </c>
      <c r="AI42" s="10"/>
      <c r="AJ42" s="10"/>
      <c r="AK42" s="10"/>
      <c r="AL42" s="10"/>
      <c r="AM42" s="10"/>
      <c r="AN42" s="126"/>
      <c r="AO42" s="126"/>
      <c r="AP42" s="126"/>
      <c r="AQ42" s="126"/>
      <c r="AR42" s="126"/>
      <c r="AS42" s="126"/>
      <c r="AT42" s="126"/>
      <c r="AU42" s="126"/>
      <c r="AV42" s="126"/>
      <c r="AW42" s="126"/>
      <c r="AX42" s="126"/>
      <c r="AY42" s="126"/>
    </row>
    <row r="43" spans="1:51" ht="15" x14ac:dyDescent="0.25">
      <c r="A43" s="189">
        <f>YampaRiverInflow.TotalOutflow!A43</f>
        <v>45839</v>
      </c>
      <c r="B43" s="302">
        <v>38.954999999999998</v>
      </c>
      <c r="C43" s="97">
        <v>38.954999999999998</v>
      </c>
      <c r="D43" s="301">
        <v>38.954999999999998</v>
      </c>
      <c r="E43" s="121">
        <v>-9.1989860000000014</v>
      </c>
      <c r="F43" s="121">
        <v>30.872809999999998</v>
      </c>
      <c r="G43" s="121">
        <v>7.8308159999999951</v>
      </c>
      <c r="H43" s="121">
        <v>31.933880000000002</v>
      </c>
      <c r="I43" s="121">
        <v>33.12397</v>
      </c>
      <c r="J43" s="121">
        <v>30.347110000000001</v>
      </c>
      <c r="K43" s="121">
        <v>21.12397</v>
      </c>
      <c r="L43" s="121">
        <v>19.953720000000001</v>
      </c>
      <c r="M43" s="121">
        <v>10.1157</v>
      </c>
      <c r="N43" s="121">
        <v>17.2562</v>
      </c>
      <c r="O43" s="121">
        <v>39.272730000000003</v>
      </c>
      <c r="P43" s="121">
        <v>21.024789999999999</v>
      </c>
      <c r="Q43" s="121">
        <v>21.223140000000001</v>
      </c>
      <c r="R43" s="121">
        <v>45.421489999999999</v>
      </c>
      <c r="S43" s="121">
        <v>28.760330000000003</v>
      </c>
      <c r="T43" s="121">
        <v>28.164830000000002</v>
      </c>
      <c r="U43" s="121">
        <v>29.156560000000002</v>
      </c>
      <c r="V43" s="121">
        <v>31.536360000000002</v>
      </c>
      <c r="W43" s="121">
        <v>26.379669999999997</v>
      </c>
      <c r="X43" s="121">
        <v>61.685449999999996</v>
      </c>
      <c r="Y43" s="121">
        <v>29.156569999999999</v>
      </c>
      <c r="Z43" s="121">
        <v>33.520060000000001</v>
      </c>
      <c r="AA43" s="121">
        <v>26.182200000000002</v>
      </c>
      <c r="AB43" s="121">
        <v>32.1327</v>
      </c>
      <c r="AC43" s="121">
        <v>49.587499999999999</v>
      </c>
      <c r="AD43" s="121">
        <v>22.016849999999998</v>
      </c>
      <c r="AE43" s="121">
        <v>23.603650000000101</v>
      </c>
      <c r="AF43" s="121">
        <v>-0.52760200000000035</v>
      </c>
      <c r="AG43" s="121">
        <v>14.445949999999996</v>
      </c>
      <c r="AH43" s="121">
        <v>-5.4029160000000003</v>
      </c>
      <c r="AI43" s="10"/>
      <c r="AJ43" s="10"/>
      <c r="AK43" s="10"/>
      <c r="AL43" s="10"/>
      <c r="AM43" s="10"/>
      <c r="AN43" s="126"/>
      <c r="AO43" s="126"/>
      <c r="AP43" s="126"/>
      <c r="AQ43" s="126"/>
      <c r="AR43" s="126"/>
      <c r="AS43" s="126"/>
      <c r="AT43" s="126"/>
      <c r="AU43" s="126"/>
      <c r="AV43" s="126"/>
      <c r="AW43" s="126"/>
      <c r="AX43" s="126"/>
      <c r="AY43" s="126"/>
    </row>
    <row r="44" spans="1:51" ht="15" x14ac:dyDescent="0.25">
      <c r="A44" s="189">
        <f>YampaRiverInflow.TotalOutflow!A44</f>
        <v>45870</v>
      </c>
      <c r="B44" s="302">
        <v>39.273000000000003</v>
      </c>
      <c r="C44" s="97">
        <v>39.273000000000003</v>
      </c>
      <c r="D44" s="301">
        <v>39.273000000000003</v>
      </c>
      <c r="E44" s="121">
        <v>-21.766008000000003</v>
      </c>
      <c r="F44" s="121">
        <v>29.917686</v>
      </c>
      <c r="G44" s="121">
        <v>25.019824</v>
      </c>
      <c r="H44" s="121">
        <v>50.280989999999996</v>
      </c>
      <c r="I44" s="121">
        <v>20.826450000000001</v>
      </c>
      <c r="J44" s="121">
        <v>44.033059999999999</v>
      </c>
      <c r="K44" s="121">
        <v>23.404959999999999</v>
      </c>
      <c r="L44" s="121">
        <v>52.066120000000005</v>
      </c>
      <c r="M44" s="121">
        <v>17.851240000000001</v>
      </c>
      <c r="N44" s="121">
        <v>42.049589999999995</v>
      </c>
      <c r="O44" s="121">
        <v>50.578510000000001</v>
      </c>
      <c r="P44" s="121">
        <v>28.36364</v>
      </c>
      <c r="Q44" s="121">
        <v>66.446280000000002</v>
      </c>
      <c r="R44" s="121">
        <v>91.636359999999996</v>
      </c>
      <c r="S44" s="121">
        <v>39.272730000000003</v>
      </c>
      <c r="T44" s="121">
        <v>23.60284</v>
      </c>
      <c r="U44" s="121">
        <v>91.04083</v>
      </c>
      <c r="V44" s="121">
        <v>36.693379999999998</v>
      </c>
      <c r="W44" s="121">
        <v>68.607789999999994</v>
      </c>
      <c r="X44" s="121">
        <v>66.842500000000001</v>
      </c>
      <c r="Y44" s="121">
        <v>41.057389999999998</v>
      </c>
      <c r="Z44" s="121">
        <v>44.429290000000002</v>
      </c>
      <c r="AA44" s="121">
        <v>41.851849999999999</v>
      </c>
      <c r="AB44" s="121">
        <v>40.265050000000002</v>
      </c>
      <c r="AC44" s="121">
        <v>38.876599999999996</v>
      </c>
      <c r="AD44" s="121">
        <v>29.55415</v>
      </c>
      <c r="AE44" s="121">
        <v>23.603649999999899</v>
      </c>
      <c r="AF44" s="121">
        <v>15.498979999999996</v>
      </c>
      <c r="AG44" s="121">
        <v>39.663323999999996</v>
      </c>
      <c r="AH44" s="121">
        <v>-27.475497999999998</v>
      </c>
      <c r="AI44" s="10"/>
      <c r="AJ44" s="10"/>
      <c r="AK44" s="10"/>
      <c r="AL44" s="10"/>
      <c r="AM44" s="10"/>
      <c r="AN44" s="126"/>
      <c r="AO44" s="126"/>
      <c r="AP44" s="126"/>
      <c r="AQ44" s="126"/>
      <c r="AR44" s="126"/>
      <c r="AS44" s="126"/>
      <c r="AT44" s="126"/>
      <c r="AU44" s="126"/>
      <c r="AV44" s="126"/>
      <c r="AW44" s="126"/>
      <c r="AX44" s="126"/>
      <c r="AY44" s="126"/>
    </row>
    <row r="45" spans="1:51" ht="15" x14ac:dyDescent="0.25">
      <c r="A45" s="189">
        <f>YampaRiverInflow.TotalOutflow!A45</f>
        <v>45901</v>
      </c>
      <c r="B45" s="302">
        <v>30.113</v>
      </c>
      <c r="C45" s="97">
        <v>30.113</v>
      </c>
      <c r="D45" s="301">
        <v>30.113</v>
      </c>
      <c r="E45" s="121">
        <v>-1.109622000000003</v>
      </c>
      <c r="F45" s="121">
        <v>14.515779999999999</v>
      </c>
      <c r="G45" s="121">
        <v>21.008659999999999</v>
      </c>
      <c r="H45" s="121">
        <v>59.246279999999999</v>
      </c>
      <c r="I45" s="121">
        <v>36.099170000000001</v>
      </c>
      <c r="J45" s="121">
        <v>49.190080000000002</v>
      </c>
      <c r="K45" s="121">
        <v>39.133879999999998</v>
      </c>
      <c r="L45" s="121">
        <v>48.456199999999995</v>
      </c>
      <c r="M45" s="121">
        <v>103.95372</v>
      </c>
      <c r="N45" s="121">
        <v>34.373550000000002</v>
      </c>
      <c r="O45" s="121">
        <v>57.381819999999998</v>
      </c>
      <c r="P45" s="121">
        <v>38.360330000000005</v>
      </c>
      <c r="Q45" s="121">
        <v>50.87603</v>
      </c>
      <c r="R45" s="121">
        <v>33.83802</v>
      </c>
      <c r="S45" s="121">
        <v>38.677690000000005</v>
      </c>
      <c r="T45" s="121">
        <v>28.363289999999999</v>
      </c>
      <c r="U45" s="121">
        <v>44.250949999999996</v>
      </c>
      <c r="V45" s="121">
        <v>41.255660000000006</v>
      </c>
      <c r="W45" s="121">
        <v>47.999720000000003</v>
      </c>
      <c r="X45" s="121">
        <v>78.703759999999988</v>
      </c>
      <c r="Y45" s="121">
        <v>38.875680000000003</v>
      </c>
      <c r="Z45" s="121">
        <v>32.726860000000002</v>
      </c>
      <c r="AA45" s="121">
        <v>30.744250000000001</v>
      </c>
      <c r="AB45" s="121">
        <v>24.1193600000001</v>
      </c>
      <c r="AC45" s="121">
        <v>44.628749999999897</v>
      </c>
      <c r="AD45" s="121">
        <v>21.9771800000001</v>
      </c>
      <c r="AE45" s="121">
        <v>24.040019999999899</v>
      </c>
      <c r="AF45" s="121">
        <v>19.180725999999996</v>
      </c>
      <c r="AG45" s="121">
        <v>38.334448000000002</v>
      </c>
      <c r="AH45" s="121">
        <v>-11.254766</v>
      </c>
      <c r="AI45" s="10"/>
      <c r="AJ45" s="10"/>
      <c r="AK45" s="10"/>
      <c r="AL45" s="10"/>
      <c r="AM45" s="10"/>
      <c r="AN45" s="126"/>
      <c r="AO45" s="126"/>
      <c r="AP45" s="126"/>
      <c r="AQ45" s="126"/>
      <c r="AR45" s="126"/>
      <c r="AS45" s="126"/>
      <c r="AT45" s="126"/>
      <c r="AU45" s="126"/>
      <c r="AV45" s="126"/>
      <c r="AW45" s="126"/>
      <c r="AX45" s="126"/>
      <c r="AY45" s="126"/>
    </row>
    <row r="46" spans="1:51" ht="15" x14ac:dyDescent="0.25">
      <c r="A46" s="189">
        <f>YampaRiverInflow.TotalOutflow!A46</f>
        <v>45931</v>
      </c>
      <c r="B46" s="302">
        <v>36.200000000000003</v>
      </c>
      <c r="C46" s="97">
        <v>36.200000000000003</v>
      </c>
      <c r="D46" s="301">
        <v>36.200000000000003</v>
      </c>
      <c r="E46" s="121">
        <v>15.392737999999998</v>
      </c>
      <c r="F46" s="121">
        <v>31.104225999999993</v>
      </c>
      <c r="G46" s="121">
        <v>32.409004000000003</v>
      </c>
      <c r="H46" s="121">
        <v>36.495870000000004</v>
      </c>
      <c r="I46" s="121">
        <v>22.413220000000003</v>
      </c>
      <c r="J46" s="121">
        <v>37.884300000000003</v>
      </c>
      <c r="K46" s="121">
        <v>47.385120000000001</v>
      </c>
      <c r="L46" s="121">
        <v>23.34545</v>
      </c>
      <c r="M46" s="121">
        <v>20.647929999999999</v>
      </c>
      <c r="N46" s="121">
        <v>30.664459999999998</v>
      </c>
      <c r="O46" s="121">
        <v>41.077690000000004</v>
      </c>
      <c r="P46" s="121">
        <v>31.060849999999999</v>
      </c>
      <c r="Q46" s="121">
        <v>69.758679999999998</v>
      </c>
      <c r="R46" s="121">
        <v>20.94511</v>
      </c>
      <c r="S46" s="121">
        <v>34.908660000000005</v>
      </c>
      <c r="T46" s="121">
        <v>24.793029999999998</v>
      </c>
      <c r="U46" s="121">
        <v>40.680699999999995</v>
      </c>
      <c r="V46" s="121">
        <v>34.511849999999995</v>
      </c>
      <c r="W46" s="121">
        <v>29.513770000000001</v>
      </c>
      <c r="X46" s="121">
        <v>19.080719999999999</v>
      </c>
      <c r="Y46" s="121">
        <v>42.445929999999997</v>
      </c>
      <c r="Z46" s="121">
        <v>56.012860000000003</v>
      </c>
      <c r="AA46" s="121">
        <v>29.236789999999999</v>
      </c>
      <c r="AB46" s="121">
        <v>25.884679999999999</v>
      </c>
      <c r="AC46" s="121">
        <v>63.214149999999897</v>
      </c>
      <c r="AD46" s="121">
        <v>23.663159999999799</v>
      </c>
      <c r="AE46" s="121">
        <v>24.972269999999799</v>
      </c>
      <c r="AF46" s="121">
        <v>26.040343999999997</v>
      </c>
      <c r="AG46" s="121">
        <v>13.166246000000003</v>
      </c>
      <c r="AH46" s="121">
        <v>20.811032000000001</v>
      </c>
      <c r="AI46" s="10"/>
      <c r="AJ46" s="10"/>
      <c r="AK46" s="10"/>
      <c r="AL46" s="10"/>
      <c r="AM46" s="10"/>
      <c r="AN46" s="126"/>
      <c r="AO46" s="126"/>
      <c r="AP46" s="126"/>
      <c r="AQ46" s="126"/>
      <c r="AR46" s="126"/>
      <c r="AS46" s="126"/>
      <c r="AT46" s="126"/>
      <c r="AU46" s="126"/>
      <c r="AV46" s="126"/>
      <c r="AW46" s="126"/>
      <c r="AX46" s="126"/>
      <c r="AY46" s="126"/>
    </row>
    <row r="47" spans="1:51" ht="15" x14ac:dyDescent="0.25">
      <c r="A47" s="189">
        <f>YampaRiverInflow.TotalOutflow!A47</f>
        <v>45962</v>
      </c>
      <c r="B47" s="302">
        <v>24.817</v>
      </c>
      <c r="C47" s="97">
        <v>24.817</v>
      </c>
      <c r="D47" s="301">
        <v>24.817</v>
      </c>
      <c r="E47" s="121">
        <v>9.8448719999999987</v>
      </c>
      <c r="F47" s="121">
        <v>28.013811999999998</v>
      </c>
      <c r="G47" s="121">
        <v>15.793877999999999</v>
      </c>
      <c r="H47" s="121">
        <v>24.595040000000001</v>
      </c>
      <c r="I47" s="121">
        <v>18.446279999999998</v>
      </c>
      <c r="J47" s="121">
        <v>36.495870000000004</v>
      </c>
      <c r="K47" s="121">
        <v>27.966939999999997</v>
      </c>
      <c r="L47" s="121">
        <v>25.487599999999997</v>
      </c>
      <c r="M47" s="121">
        <v>23.10744</v>
      </c>
      <c r="N47" s="121">
        <v>22.472729999999999</v>
      </c>
      <c r="O47" s="121">
        <v>35.166530000000002</v>
      </c>
      <c r="P47" s="121">
        <v>20.925319999999999</v>
      </c>
      <c r="Q47" s="121">
        <v>16.066120000000002</v>
      </c>
      <c r="R47" s="121">
        <v>25.54711</v>
      </c>
      <c r="S47" s="121">
        <v>41.950060000000001</v>
      </c>
      <c r="T47" s="121">
        <v>23.00787</v>
      </c>
      <c r="U47" s="121">
        <v>14.39954</v>
      </c>
      <c r="V47" s="121">
        <v>23.602700000000002</v>
      </c>
      <c r="W47" s="121">
        <v>28.581400000000002</v>
      </c>
      <c r="X47" s="121">
        <v>27.807869999999998</v>
      </c>
      <c r="Y47" s="121">
        <v>24.69378</v>
      </c>
      <c r="Z47" s="121">
        <v>22.293890000000001</v>
      </c>
      <c r="AA47" s="121">
        <v>27.888010000000101</v>
      </c>
      <c r="AB47" s="121">
        <v>24.873090000000097</v>
      </c>
      <c r="AC47" s="121">
        <v>23.24662</v>
      </c>
      <c r="AD47" s="121">
        <v>25.646650000000101</v>
      </c>
      <c r="AE47" s="121">
        <v>24.793749999999999</v>
      </c>
      <c r="AF47" s="121">
        <v>17.507805999999995</v>
      </c>
      <c r="AG47" s="121">
        <v>8.8944699999999983</v>
      </c>
      <c r="AH47" s="121">
        <v>1.1222839999999996</v>
      </c>
      <c r="AI47" s="10"/>
      <c r="AJ47" s="10"/>
      <c r="AK47" s="10"/>
      <c r="AL47" s="10"/>
      <c r="AM47" s="10"/>
      <c r="AN47" s="126"/>
      <c r="AO47" s="126"/>
      <c r="AP47" s="126"/>
      <c r="AQ47" s="126"/>
      <c r="AR47" s="126"/>
      <c r="AS47" s="126"/>
      <c r="AT47" s="126"/>
      <c r="AU47" s="126"/>
      <c r="AV47" s="126"/>
      <c r="AW47" s="126"/>
      <c r="AX47" s="126"/>
      <c r="AY47" s="126"/>
    </row>
    <row r="48" spans="1:51" ht="15" x14ac:dyDescent="0.25">
      <c r="A48" s="189">
        <f>YampaRiverInflow.TotalOutflow!A48</f>
        <v>45992</v>
      </c>
      <c r="B48" s="302">
        <v>25.222000000000001</v>
      </c>
      <c r="C48" s="97">
        <v>25.222000000000001</v>
      </c>
      <c r="D48" s="301">
        <v>25.222000000000001</v>
      </c>
      <c r="E48" s="121">
        <v>0.60159199999999691</v>
      </c>
      <c r="F48" s="121">
        <v>44.223798000000002</v>
      </c>
      <c r="G48" s="121">
        <v>1.110544</v>
      </c>
      <c r="H48" s="121">
        <v>15.07438</v>
      </c>
      <c r="I48" s="121">
        <v>12.69421</v>
      </c>
      <c r="J48" s="121">
        <v>35.305790000000002</v>
      </c>
      <c r="K48" s="121">
        <v>29.355370000000001</v>
      </c>
      <c r="L48" s="121">
        <v>13.4876</v>
      </c>
      <c r="M48" s="121">
        <v>18.723970000000001</v>
      </c>
      <c r="N48" s="121">
        <v>15.471069999999999</v>
      </c>
      <c r="O48" s="121">
        <v>19.100490000000001</v>
      </c>
      <c r="P48" s="121">
        <v>3.9664899999999998</v>
      </c>
      <c r="Q48" s="121">
        <v>23.801650000000002</v>
      </c>
      <c r="R48" s="121">
        <v>57.520660000000007</v>
      </c>
      <c r="S48" s="121">
        <v>23.99954</v>
      </c>
      <c r="T48" s="121">
        <v>19.4375</v>
      </c>
      <c r="U48" s="121">
        <v>33.916870000000003</v>
      </c>
      <c r="V48" s="121">
        <v>31.734860000000001</v>
      </c>
      <c r="W48" s="121">
        <v>22.7103</v>
      </c>
      <c r="X48" s="121">
        <v>25.368259999999999</v>
      </c>
      <c r="Y48" s="121">
        <v>31.6557</v>
      </c>
      <c r="Z48" s="121">
        <v>22.412740000000003</v>
      </c>
      <c r="AA48" s="121">
        <v>36.377389999999899</v>
      </c>
      <c r="AB48" s="121">
        <v>25.983849999999997</v>
      </c>
      <c r="AC48" s="121">
        <v>23.544150000000002</v>
      </c>
      <c r="AD48" s="121">
        <v>39.471650000000103</v>
      </c>
      <c r="AE48" s="121">
        <v>24.5160599999999</v>
      </c>
      <c r="AF48" s="121">
        <v>8.4644880000000011</v>
      </c>
      <c r="AG48" s="121">
        <v>2.3967059999999982</v>
      </c>
      <c r="AH48" s="121">
        <v>-6.7709719999999995</v>
      </c>
      <c r="AI48" s="10"/>
      <c r="AJ48" s="10"/>
      <c r="AK48" s="10"/>
      <c r="AL48" s="10"/>
      <c r="AM48" s="10"/>
      <c r="AN48" s="126"/>
      <c r="AO48" s="126"/>
      <c r="AP48" s="126"/>
      <c r="AQ48" s="126"/>
      <c r="AR48" s="126"/>
      <c r="AS48" s="126"/>
      <c r="AT48" s="126"/>
      <c r="AU48" s="126"/>
      <c r="AV48" s="126"/>
      <c r="AW48" s="126"/>
      <c r="AX48" s="126"/>
      <c r="AY48" s="126"/>
    </row>
    <row r="49" spans="1:1005" ht="15" x14ac:dyDescent="0.25">
      <c r="A49" s="189">
        <f>YampaRiverInflow.TotalOutflow!A49</f>
        <v>46023</v>
      </c>
      <c r="B49" s="302">
        <v>32.688000000000002</v>
      </c>
      <c r="C49" s="97">
        <v>32.688000000000002</v>
      </c>
      <c r="D49" s="301">
        <v>32.688000000000002</v>
      </c>
      <c r="E49" s="121">
        <v>-11.55139</v>
      </c>
      <c r="F49" s="121">
        <v>25.526097999999998</v>
      </c>
      <c r="G49" s="121">
        <v>1.3745679999999993</v>
      </c>
      <c r="H49" s="121">
        <v>21.421490000000002</v>
      </c>
      <c r="I49" s="121">
        <v>24.198349999999998</v>
      </c>
      <c r="J49" s="121">
        <v>42.049589999999995</v>
      </c>
      <c r="K49" s="121">
        <v>21.61983</v>
      </c>
      <c r="L49" s="121">
        <v>18.446279999999998</v>
      </c>
      <c r="M49" s="121">
        <v>23.206610000000001</v>
      </c>
      <c r="N49" s="121">
        <v>20.033060000000003</v>
      </c>
      <c r="O49" s="121">
        <v>101.09752</v>
      </c>
      <c r="P49" s="121">
        <v>22.61157</v>
      </c>
      <c r="Q49" s="121">
        <v>23.206610000000001</v>
      </c>
      <c r="R49" s="121">
        <v>42.247930000000004</v>
      </c>
      <c r="S49" s="121">
        <v>34.11524</v>
      </c>
      <c r="T49" s="121">
        <v>41.255679999999998</v>
      </c>
      <c r="U49" s="121">
        <v>24.792830000000002</v>
      </c>
      <c r="V49" s="121">
        <v>40.065640000000002</v>
      </c>
      <c r="W49" s="121">
        <v>37.883839999999999</v>
      </c>
      <c r="X49" s="121">
        <v>23.007810000000003</v>
      </c>
      <c r="Y49" s="121">
        <v>30.743310000000001</v>
      </c>
      <c r="Z49" s="121">
        <v>36.496400000000001</v>
      </c>
      <c r="AA49" s="121">
        <v>45.025449999999999</v>
      </c>
      <c r="AB49" s="121">
        <v>23.802</v>
      </c>
      <c r="AC49" s="121">
        <v>42.050199999999904</v>
      </c>
      <c r="AD49" s="121">
        <v>26.777249999999999</v>
      </c>
      <c r="AE49" s="121">
        <v>29.809785999999992</v>
      </c>
      <c r="AF49" s="121">
        <v>0.14888199999999779</v>
      </c>
      <c r="AG49" s="121">
        <v>188.36769600000002</v>
      </c>
      <c r="AH49" s="121">
        <v>-19.261465999999999</v>
      </c>
      <c r="AI49" s="10"/>
      <c r="AJ49" s="10"/>
      <c r="AK49" s="10"/>
      <c r="AL49" s="10"/>
      <c r="AM49" s="10"/>
      <c r="AN49" s="126"/>
      <c r="AO49" s="126"/>
      <c r="AP49" s="126"/>
      <c r="AQ49" s="126"/>
      <c r="AR49" s="126"/>
      <c r="AS49" s="126"/>
      <c r="AT49" s="126"/>
      <c r="AU49" s="126"/>
      <c r="AV49" s="126"/>
      <c r="AW49" s="126"/>
      <c r="AX49" s="126"/>
      <c r="AY49" s="126"/>
    </row>
    <row r="50" spans="1:1005" ht="15" x14ac:dyDescent="0.25">
      <c r="A50" s="189">
        <f>YampaRiverInflow.TotalOutflow!A50</f>
        <v>46054</v>
      </c>
      <c r="B50" s="302">
        <v>42.802999999999997</v>
      </c>
      <c r="C50" s="97">
        <v>42.802999999999997</v>
      </c>
      <c r="D50" s="301">
        <v>42.802999999999997</v>
      </c>
      <c r="E50" s="121">
        <v>38.657699999999991</v>
      </c>
      <c r="F50" s="121">
        <v>12.339405999999999</v>
      </c>
      <c r="G50" s="121">
        <v>23.60331</v>
      </c>
      <c r="H50" s="121">
        <v>17.2562</v>
      </c>
      <c r="I50" s="121">
        <v>16.066120000000002</v>
      </c>
      <c r="J50" s="121">
        <v>48.99174</v>
      </c>
      <c r="K50" s="121">
        <v>36.297519999999999</v>
      </c>
      <c r="L50" s="121">
        <v>25.745450000000002</v>
      </c>
      <c r="M50" s="121">
        <v>24.39669</v>
      </c>
      <c r="N50" s="121">
        <v>35.66281</v>
      </c>
      <c r="O50" s="121">
        <v>125.57355</v>
      </c>
      <c r="P50" s="121">
        <v>20.429749999999999</v>
      </c>
      <c r="Q50" s="121">
        <v>29.355370000000001</v>
      </c>
      <c r="R50" s="121">
        <v>90.644630000000006</v>
      </c>
      <c r="S50" s="121">
        <v>38.478989999999996</v>
      </c>
      <c r="T50" s="121">
        <v>35.16657</v>
      </c>
      <c r="U50" s="121">
        <v>33.321769999999994</v>
      </c>
      <c r="V50" s="121">
        <v>18.842610000000001</v>
      </c>
      <c r="W50" s="121">
        <v>38.875690000000006</v>
      </c>
      <c r="X50" s="121">
        <v>32.449240000000003</v>
      </c>
      <c r="Y50" s="121">
        <v>39.450900000000004</v>
      </c>
      <c r="Z50" s="121">
        <v>41.375809999999994</v>
      </c>
      <c r="AA50" s="121">
        <v>62.678599999999996</v>
      </c>
      <c r="AB50" s="121">
        <v>22.2151999999999</v>
      </c>
      <c r="AC50" s="121">
        <v>72.001050000000006</v>
      </c>
      <c r="AD50" s="121">
        <v>37.884849999999894</v>
      </c>
      <c r="AE50" s="121">
        <v>19.033522000000001</v>
      </c>
      <c r="AF50" s="121">
        <v>7.0302340000000001</v>
      </c>
      <c r="AG50" s="121">
        <v>85.799055999999993</v>
      </c>
      <c r="AH50" s="121">
        <v>-9.7793939999999999</v>
      </c>
      <c r="AI50" s="10"/>
      <c r="AJ50" s="10"/>
      <c r="AK50" s="10"/>
      <c r="AL50" s="10"/>
      <c r="AM50" s="10"/>
      <c r="AN50" s="126"/>
      <c r="AO50" s="126"/>
      <c r="AP50" s="126"/>
      <c r="AQ50" s="126"/>
      <c r="AR50" s="126"/>
      <c r="AS50" s="126"/>
      <c r="AT50" s="126"/>
      <c r="AU50" s="126"/>
      <c r="AV50" s="126"/>
      <c r="AW50" s="126"/>
      <c r="AX50" s="126"/>
      <c r="AY50" s="126"/>
    </row>
    <row r="51" spans="1:1005" ht="15" x14ac:dyDescent="0.25">
      <c r="A51" s="189">
        <f>YampaRiverInflow.TotalOutflow!A51</f>
        <v>46082</v>
      </c>
      <c r="B51" s="302">
        <v>62.506999999999998</v>
      </c>
      <c r="C51" s="97">
        <v>62.506999999999998</v>
      </c>
      <c r="D51" s="301">
        <v>62.506999999999998</v>
      </c>
      <c r="E51" s="121">
        <v>66.418819999999997</v>
      </c>
      <c r="F51" s="121">
        <v>7.6782579999999996</v>
      </c>
      <c r="G51" s="121">
        <v>63.272730000000003</v>
      </c>
      <c r="H51" s="121">
        <v>48.99174</v>
      </c>
      <c r="I51" s="121">
        <v>19.834709999999998</v>
      </c>
      <c r="J51" s="121">
        <v>54.009920000000001</v>
      </c>
      <c r="K51" s="121">
        <v>55.160330000000002</v>
      </c>
      <c r="L51" s="121">
        <v>23.22645</v>
      </c>
      <c r="M51" s="121">
        <v>42.842980000000004</v>
      </c>
      <c r="N51" s="121">
        <v>27.59008</v>
      </c>
      <c r="O51" s="121">
        <v>69.104129999999998</v>
      </c>
      <c r="P51" s="121">
        <v>49.190080000000002</v>
      </c>
      <c r="Q51" s="121">
        <v>44.628099999999996</v>
      </c>
      <c r="R51" s="121">
        <v>82.373550000000009</v>
      </c>
      <c r="S51" s="121">
        <v>74.04258999999999</v>
      </c>
      <c r="T51" s="121">
        <v>59.404600000000002</v>
      </c>
      <c r="U51" s="121">
        <v>42.445689999999999</v>
      </c>
      <c r="V51" s="121">
        <v>22.21454</v>
      </c>
      <c r="W51" s="121">
        <v>58.769889999999997</v>
      </c>
      <c r="X51" s="121">
        <v>31.517060000000001</v>
      </c>
      <c r="Y51" s="121">
        <v>41.176480000000005</v>
      </c>
      <c r="Z51" s="121">
        <v>36.615409999999905</v>
      </c>
      <c r="AA51" s="121">
        <v>63.888529999999896</v>
      </c>
      <c r="AB51" s="121">
        <v>26.578900000000001</v>
      </c>
      <c r="AC51" s="121">
        <v>124.9605</v>
      </c>
      <c r="AD51" s="121">
        <v>70.0175499999999</v>
      </c>
      <c r="AE51" s="121">
        <v>37.985829999999993</v>
      </c>
      <c r="AF51" s="121">
        <v>23.852601999999997</v>
      </c>
      <c r="AG51" s="121">
        <v>33.571293999999995</v>
      </c>
      <c r="AH51" s="121">
        <v>18.785719999999998</v>
      </c>
      <c r="AI51" s="10"/>
      <c r="AJ51" s="10"/>
      <c r="AK51" s="10"/>
      <c r="AL51" s="10"/>
      <c r="AM51" s="10"/>
      <c r="AN51" s="126"/>
      <c r="AO51" s="126"/>
      <c r="AP51" s="126"/>
      <c r="AQ51" s="126"/>
      <c r="AR51" s="126"/>
      <c r="AS51" s="126"/>
      <c r="AT51" s="126"/>
      <c r="AU51" s="126"/>
      <c r="AV51" s="126"/>
      <c r="AW51" s="126"/>
      <c r="AX51" s="126"/>
      <c r="AY51" s="126"/>
    </row>
    <row r="52" spans="1:1005" ht="15" x14ac:dyDescent="0.25">
      <c r="A52" s="189">
        <f>YampaRiverInflow.TotalOutflow!A52</f>
        <v>46113</v>
      </c>
      <c r="B52" s="302">
        <v>34.738</v>
      </c>
      <c r="C52" s="97">
        <v>34.738</v>
      </c>
      <c r="D52" s="301">
        <v>34.738</v>
      </c>
      <c r="E52" s="121">
        <v>-26.212883999999999</v>
      </c>
      <c r="F52" s="121">
        <v>3.6764540000000014</v>
      </c>
      <c r="G52" s="121">
        <v>29.157019999999999</v>
      </c>
      <c r="H52" s="121">
        <v>70.294210000000007</v>
      </c>
      <c r="I52" s="121">
        <v>23.60331</v>
      </c>
      <c r="J52" s="121">
        <v>16.8</v>
      </c>
      <c r="K52" s="121">
        <v>35.028100000000002</v>
      </c>
      <c r="L52" s="121">
        <v>13.62645</v>
      </c>
      <c r="M52" s="121">
        <v>32.747109999999999</v>
      </c>
      <c r="N52" s="121">
        <v>39.133879999999998</v>
      </c>
      <c r="O52" s="121">
        <v>90.902479999999997</v>
      </c>
      <c r="P52" s="121">
        <v>33.758679999999998</v>
      </c>
      <c r="Q52" s="121">
        <v>33.699169999999995</v>
      </c>
      <c r="R52" s="121">
        <v>29.79214</v>
      </c>
      <c r="S52" s="121">
        <v>43.080640000000002</v>
      </c>
      <c r="T52" s="121">
        <v>88.700450000000004</v>
      </c>
      <c r="U52" s="121">
        <v>43.635820000000002</v>
      </c>
      <c r="V52" s="121">
        <v>17.01784</v>
      </c>
      <c r="W52" s="121">
        <v>26.498860000000001</v>
      </c>
      <c r="X52" s="121">
        <v>22.988139999999998</v>
      </c>
      <c r="Y52" s="121">
        <v>25.348419999999997</v>
      </c>
      <c r="Z52" s="121">
        <v>31.934349999999899</v>
      </c>
      <c r="AA52" s="121">
        <v>40.2452100000001</v>
      </c>
      <c r="AB52" s="121">
        <v>24.198700000000002</v>
      </c>
      <c r="AC52" s="121">
        <v>43.240300000000097</v>
      </c>
      <c r="AD52" s="121">
        <v>39.828680000000105</v>
      </c>
      <c r="AE52" s="121">
        <v>41.938178000000001</v>
      </c>
      <c r="AF52" s="121">
        <v>40.074694000000001</v>
      </c>
      <c r="AG52" s="121">
        <v>1.3631199999999954</v>
      </c>
      <c r="AH52" s="121">
        <v>-2.5694920000000012</v>
      </c>
      <c r="AI52" s="10"/>
      <c r="AJ52" s="10"/>
      <c r="AK52" s="10"/>
      <c r="AL52" s="10"/>
      <c r="AM52" s="10"/>
      <c r="AN52" s="126"/>
      <c r="AO52" s="126"/>
      <c r="AP52" s="126"/>
      <c r="AQ52" s="126"/>
      <c r="AR52" s="126"/>
      <c r="AS52" s="126"/>
      <c r="AT52" s="126"/>
      <c r="AU52" s="126"/>
      <c r="AV52" s="126"/>
      <c r="AW52" s="126"/>
      <c r="AX52" s="126"/>
      <c r="AY52" s="126"/>
    </row>
    <row r="53" spans="1:1005" ht="15" x14ac:dyDescent="0.25">
      <c r="A53" s="189">
        <f>YampaRiverInflow.TotalOutflow!A53</f>
        <v>46143</v>
      </c>
      <c r="B53" s="302">
        <v>25.463999999999999</v>
      </c>
      <c r="C53" s="97">
        <v>25.463999999999999</v>
      </c>
      <c r="D53" s="301">
        <v>25.463999999999999</v>
      </c>
      <c r="E53" s="121">
        <v>-26.211384000000006</v>
      </c>
      <c r="F53" s="121">
        <v>7.738929999999999</v>
      </c>
      <c r="G53" s="121">
        <v>15.471069999999999</v>
      </c>
      <c r="H53" s="121">
        <v>41.137190000000004</v>
      </c>
      <c r="I53" s="121">
        <v>13.289260000000001</v>
      </c>
      <c r="J53" s="121">
        <v>27.570250000000001</v>
      </c>
      <c r="K53" s="121">
        <v>34.690910000000002</v>
      </c>
      <c r="L53" s="121">
        <v>21.163640000000001</v>
      </c>
      <c r="M53" s="121">
        <v>23.543800000000001</v>
      </c>
      <c r="N53" s="121">
        <v>34.333880000000001</v>
      </c>
      <c r="O53" s="121">
        <v>67.140500000000003</v>
      </c>
      <c r="P53" s="121">
        <v>34.274380000000001</v>
      </c>
      <c r="Q53" s="121">
        <v>36.813220000000001</v>
      </c>
      <c r="R53" s="121">
        <v>20.429749999999999</v>
      </c>
      <c r="S53" s="121">
        <v>51.173209999999997</v>
      </c>
      <c r="T53" s="121">
        <v>36.138489999999997</v>
      </c>
      <c r="U53" s="121">
        <v>21.024139999999999</v>
      </c>
      <c r="V53" s="121">
        <v>18.545120000000001</v>
      </c>
      <c r="W53" s="121">
        <v>27.252549999999999</v>
      </c>
      <c r="X53" s="121">
        <v>27.252610000000001</v>
      </c>
      <c r="Y53" s="121">
        <v>28.958279999999998</v>
      </c>
      <c r="Z53" s="121">
        <v>32.1327</v>
      </c>
      <c r="AA53" s="121">
        <v>29.573979999999999</v>
      </c>
      <c r="AB53" s="121">
        <v>26.281370000000102</v>
      </c>
      <c r="AC53" s="121">
        <v>27.570650000000001</v>
      </c>
      <c r="AD53" s="121">
        <v>23.583810000000099</v>
      </c>
      <c r="AE53" s="121">
        <v>24.659790000000001</v>
      </c>
      <c r="AF53" s="121">
        <v>21.803582000000002</v>
      </c>
      <c r="AG53" s="121">
        <v>0.19014400000000023</v>
      </c>
      <c r="AH53" s="121">
        <v>-5.5054859999999994</v>
      </c>
      <c r="AI53" s="10"/>
      <c r="AJ53" s="10"/>
      <c r="AK53" s="10"/>
      <c r="AL53" s="10"/>
      <c r="AM53" s="10"/>
      <c r="AN53" s="126"/>
      <c r="AO53" s="126"/>
      <c r="AP53" s="126"/>
      <c r="AQ53" s="126"/>
      <c r="AR53" s="126"/>
      <c r="AS53" s="126"/>
      <c r="AT53" s="126"/>
      <c r="AU53" s="126"/>
      <c r="AV53" s="126"/>
      <c r="AW53" s="126"/>
      <c r="AX53" s="126"/>
      <c r="AY53" s="126"/>
    </row>
    <row r="54" spans="1:1005" ht="15" x14ac:dyDescent="0.25">
      <c r="A54" s="189">
        <f>YampaRiverInflow.TotalOutflow!A54</f>
        <v>46174</v>
      </c>
      <c r="B54" s="302">
        <v>25.035</v>
      </c>
      <c r="C54" s="97">
        <v>25.035</v>
      </c>
      <c r="D54" s="301">
        <v>25.035</v>
      </c>
      <c r="E54" s="121">
        <v>22.368065999999995</v>
      </c>
      <c r="F54" s="121">
        <v>-1.3633040000000001</v>
      </c>
      <c r="G54" s="121">
        <v>31.73554</v>
      </c>
      <c r="H54" s="121">
        <v>15.272729999999999</v>
      </c>
      <c r="I54" s="121">
        <v>13.68595</v>
      </c>
      <c r="J54" s="121">
        <v>32.07273</v>
      </c>
      <c r="K54" s="121">
        <v>48.238019999999999</v>
      </c>
      <c r="L54" s="121">
        <v>6.5057900000000002</v>
      </c>
      <c r="M54" s="121">
        <v>14.280989999999999</v>
      </c>
      <c r="N54" s="121">
        <v>20.826450000000001</v>
      </c>
      <c r="O54" s="121">
        <v>11.9405</v>
      </c>
      <c r="P54" s="121">
        <v>14.67769</v>
      </c>
      <c r="Q54" s="121">
        <v>31.73554</v>
      </c>
      <c r="R54" s="121">
        <v>13.4876</v>
      </c>
      <c r="S54" s="121">
        <v>35.543419999999998</v>
      </c>
      <c r="T54" s="121">
        <v>23.741799999999998</v>
      </c>
      <c r="U54" s="121">
        <v>24.39593</v>
      </c>
      <c r="V54" s="121">
        <v>22.730180000000001</v>
      </c>
      <c r="W54" s="121">
        <v>25.189630000000001</v>
      </c>
      <c r="X54" s="121">
        <v>26.0823</v>
      </c>
      <c r="Y54" s="121">
        <v>25.58633</v>
      </c>
      <c r="Z54" s="121">
        <v>28.562399999999901</v>
      </c>
      <c r="AA54" s="121">
        <v>24.3970500000001</v>
      </c>
      <c r="AB54" s="121">
        <v>26.578900000000001</v>
      </c>
      <c r="AC54" s="121">
        <v>24.000349999999901</v>
      </c>
      <c r="AD54" s="121">
        <v>22.730910000000101</v>
      </c>
      <c r="AE54" s="121">
        <v>3.4259199999999983</v>
      </c>
      <c r="AF54" s="121">
        <v>8.1729199999999995</v>
      </c>
      <c r="AG54" s="121">
        <v>12.473674000000001</v>
      </c>
      <c r="AH54" s="121">
        <v>1.061094</v>
      </c>
      <c r="AI54" s="10"/>
      <c r="AJ54" s="10"/>
      <c r="AK54" s="10"/>
      <c r="AL54" s="10"/>
      <c r="AM54" s="10"/>
      <c r="AN54" s="126"/>
      <c r="AO54" s="126"/>
      <c r="AP54" s="126"/>
      <c r="AQ54" s="126"/>
      <c r="AR54" s="126"/>
      <c r="AS54" s="126"/>
      <c r="AT54" s="126"/>
      <c r="AU54" s="126"/>
      <c r="AV54" s="126"/>
      <c r="AW54" s="126"/>
      <c r="AX54" s="126"/>
      <c r="AY54" s="126"/>
    </row>
    <row r="55" spans="1:1005" ht="15" x14ac:dyDescent="0.25">
      <c r="A55" s="189">
        <f>YampaRiverInflow.TotalOutflow!A55</f>
        <v>46204</v>
      </c>
      <c r="B55" s="302">
        <v>38.954999999999998</v>
      </c>
      <c r="C55" s="97">
        <v>38.954999999999998</v>
      </c>
      <c r="D55" s="301">
        <v>38.954999999999998</v>
      </c>
      <c r="E55" s="121">
        <v>30.872809999999998</v>
      </c>
      <c r="F55" s="121">
        <v>7.8308159999999951</v>
      </c>
      <c r="G55" s="121">
        <v>31.933880000000002</v>
      </c>
      <c r="H55" s="121">
        <v>33.12397</v>
      </c>
      <c r="I55" s="121">
        <v>30.347110000000001</v>
      </c>
      <c r="J55" s="121">
        <v>21.12397</v>
      </c>
      <c r="K55" s="121">
        <v>19.953720000000001</v>
      </c>
      <c r="L55" s="121">
        <v>10.1157</v>
      </c>
      <c r="M55" s="121">
        <v>17.2562</v>
      </c>
      <c r="N55" s="121">
        <v>39.272730000000003</v>
      </c>
      <c r="O55" s="121">
        <v>21.024789999999999</v>
      </c>
      <c r="P55" s="121">
        <v>21.223140000000001</v>
      </c>
      <c r="Q55" s="121">
        <v>45.421489999999999</v>
      </c>
      <c r="R55" s="121">
        <v>28.760330000000003</v>
      </c>
      <c r="S55" s="121">
        <v>28.164830000000002</v>
      </c>
      <c r="T55" s="121">
        <v>29.156560000000002</v>
      </c>
      <c r="U55" s="121">
        <v>31.536360000000002</v>
      </c>
      <c r="V55" s="121">
        <v>26.379669999999997</v>
      </c>
      <c r="W55" s="121">
        <v>61.685449999999996</v>
      </c>
      <c r="X55" s="121">
        <v>29.156569999999999</v>
      </c>
      <c r="Y55" s="121">
        <v>33.520060000000001</v>
      </c>
      <c r="Z55" s="121">
        <v>26.182200000000002</v>
      </c>
      <c r="AA55" s="121">
        <v>32.1327</v>
      </c>
      <c r="AB55" s="121">
        <v>49.587499999999999</v>
      </c>
      <c r="AC55" s="121">
        <v>22.016849999999998</v>
      </c>
      <c r="AD55" s="121">
        <v>23.603650000000101</v>
      </c>
      <c r="AE55" s="121">
        <v>-0.52760200000000035</v>
      </c>
      <c r="AF55" s="121">
        <v>14.445949999999996</v>
      </c>
      <c r="AG55" s="121">
        <v>-5.4029160000000003</v>
      </c>
      <c r="AH55" s="121">
        <v>-9.1989860000000014</v>
      </c>
      <c r="AI55" s="10"/>
      <c r="AJ55" s="10"/>
      <c r="AK55" s="10"/>
      <c r="AL55" s="10"/>
      <c r="AM55" s="10"/>
      <c r="AN55" s="126"/>
      <c r="AO55" s="126"/>
      <c r="AP55" s="126"/>
      <c r="AQ55" s="126"/>
      <c r="AR55" s="126"/>
      <c r="AS55" s="126"/>
      <c r="AT55" s="126"/>
      <c r="AU55" s="126"/>
      <c r="AV55" s="126"/>
      <c r="AW55" s="126"/>
      <c r="AX55" s="126"/>
      <c r="AY55" s="126"/>
    </row>
    <row r="56" spans="1:1005" ht="15" x14ac:dyDescent="0.25">
      <c r="A56" s="189">
        <f>YampaRiverInflow.TotalOutflow!A56</f>
        <v>46235</v>
      </c>
      <c r="B56" s="302">
        <v>39.273000000000003</v>
      </c>
      <c r="C56" s="97">
        <v>39.273000000000003</v>
      </c>
      <c r="D56" s="301">
        <v>39.273000000000003</v>
      </c>
      <c r="E56" s="121">
        <v>29.917686</v>
      </c>
      <c r="F56" s="121">
        <v>25.019824</v>
      </c>
      <c r="G56" s="121">
        <v>50.280989999999996</v>
      </c>
      <c r="H56" s="121">
        <v>20.826450000000001</v>
      </c>
      <c r="I56" s="121">
        <v>44.033059999999999</v>
      </c>
      <c r="J56" s="121">
        <v>23.404959999999999</v>
      </c>
      <c r="K56" s="121">
        <v>52.066120000000005</v>
      </c>
      <c r="L56" s="121">
        <v>17.851240000000001</v>
      </c>
      <c r="M56" s="121">
        <v>42.049589999999995</v>
      </c>
      <c r="N56" s="121">
        <v>50.578510000000001</v>
      </c>
      <c r="O56" s="121">
        <v>28.36364</v>
      </c>
      <c r="P56" s="121">
        <v>66.446280000000002</v>
      </c>
      <c r="Q56" s="121">
        <v>91.636359999999996</v>
      </c>
      <c r="R56" s="121">
        <v>39.272730000000003</v>
      </c>
      <c r="S56" s="121">
        <v>23.60284</v>
      </c>
      <c r="T56" s="121">
        <v>91.04083</v>
      </c>
      <c r="U56" s="121">
        <v>36.693379999999998</v>
      </c>
      <c r="V56" s="121">
        <v>68.607789999999994</v>
      </c>
      <c r="W56" s="121">
        <v>66.842500000000001</v>
      </c>
      <c r="X56" s="121">
        <v>41.057389999999998</v>
      </c>
      <c r="Y56" s="121">
        <v>44.429290000000002</v>
      </c>
      <c r="Z56" s="121">
        <v>41.851849999999999</v>
      </c>
      <c r="AA56" s="121">
        <v>40.265050000000002</v>
      </c>
      <c r="AB56" s="121">
        <v>38.876599999999996</v>
      </c>
      <c r="AC56" s="121">
        <v>29.55415</v>
      </c>
      <c r="AD56" s="121">
        <v>23.603649999999899</v>
      </c>
      <c r="AE56" s="121">
        <v>15.498979999999996</v>
      </c>
      <c r="AF56" s="121">
        <v>39.663323999999996</v>
      </c>
      <c r="AG56" s="121">
        <v>-27.475497999999998</v>
      </c>
      <c r="AH56" s="121">
        <v>-21.766008000000003</v>
      </c>
      <c r="AI56" s="10"/>
      <c r="AJ56" s="10"/>
      <c r="AK56" s="10"/>
      <c r="AL56" s="10"/>
      <c r="AM56" s="10"/>
      <c r="AN56" s="126"/>
      <c r="AO56" s="126"/>
      <c r="AP56" s="126"/>
      <c r="AQ56" s="126"/>
      <c r="AR56" s="126"/>
      <c r="AS56" s="126"/>
      <c r="AT56" s="126"/>
      <c r="AU56" s="126"/>
      <c r="AV56" s="126"/>
      <c r="AW56" s="126"/>
      <c r="AX56" s="126"/>
      <c r="AY56" s="126"/>
    </row>
    <row r="57" spans="1:1005" ht="15" x14ac:dyDescent="0.25">
      <c r="A57" s="189">
        <f>YampaRiverInflow.TotalOutflow!A57</f>
        <v>46266</v>
      </c>
      <c r="B57" s="302">
        <v>30.113</v>
      </c>
      <c r="C57" s="97">
        <v>30.113</v>
      </c>
      <c r="D57" s="301">
        <v>30.113</v>
      </c>
      <c r="E57" s="121">
        <v>14.515779999999999</v>
      </c>
      <c r="F57" s="121">
        <v>21.008659999999999</v>
      </c>
      <c r="G57" s="121">
        <v>59.246279999999999</v>
      </c>
      <c r="H57" s="121">
        <v>36.099170000000001</v>
      </c>
      <c r="I57" s="121">
        <v>49.190080000000002</v>
      </c>
      <c r="J57" s="121">
        <v>39.133879999999998</v>
      </c>
      <c r="K57" s="121">
        <v>48.456199999999995</v>
      </c>
      <c r="L57" s="121">
        <v>103.95372</v>
      </c>
      <c r="M57" s="121">
        <v>34.373550000000002</v>
      </c>
      <c r="N57" s="121">
        <v>57.381819999999998</v>
      </c>
      <c r="O57" s="121">
        <v>38.360330000000005</v>
      </c>
      <c r="P57" s="121">
        <v>50.87603</v>
      </c>
      <c r="Q57" s="121">
        <v>33.83802</v>
      </c>
      <c r="R57" s="121">
        <v>38.677690000000005</v>
      </c>
      <c r="S57" s="121">
        <v>28.363289999999999</v>
      </c>
      <c r="T57" s="121">
        <v>44.250949999999996</v>
      </c>
      <c r="U57" s="121">
        <v>41.255660000000006</v>
      </c>
      <c r="V57" s="121">
        <v>47.999720000000003</v>
      </c>
      <c r="W57" s="121">
        <v>78.703759999999988</v>
      </c>
      <c r="X57" s="121">
        <v>38.875680000000003</v>
      </c>
      <c r="Y57" s="121">
        <v>32.726860000000002</v>
      </c>
      <c r="Z57" s="121">
        <v>30.744250000000001</v>
      </c>
      <c r="AA57" s="121">
        <v>24.1193600000001</v>
      </c>
      <c r="AB57" s="121">
        <v>44.628749999999897</v>
      </c>
      <c r="AC57" s="121">
        <v>21.9771800000001</v>
      </c>
      <c r="AD57" s="121">
        <v>24.040019999999899</v>
      </c>
      <c r="AE57" s="121">
        <v>19.180725999999996</v>
      </c>
      <c r="AF57" s="121">
        <v>38.334448000000002</v>
      </c>
      <c r="AG57" s="121">
        <v>-11.254766</v>
      </c>
      <c r="AH57" s="121">
        <v>-1.109622000000003</v>
      </c>
      <c r="AI57" s="10"/>
      <c r="AJ57" s="10"/>
      <c r="AK57" s="10"/>
      <c r="AL57" s="10"/>
      <c r="AM57" s="10"/>
      <c r="AN57" s="126"/>
      <c r="AO57" s="126"/>
      <c r="AP57" s="126"/>
      <c r="AQ57" s="126"/>
      <c r="AR57" s="126"/>
      <c r="AS57" s="126"/>
      <c r="AT57" s="126"/>
      <c r="AU57" s="126"/>
      <c r="AV57" s="126"/>
      <c r="AW57" s="126"/>
      <c r="AX57" s="126"/>
      <c r="AY57" s="126"/>
    </row>
    <row r="58" spans="1:1005" ht="15" x14ac:dyDescent="0.25">
      <c r="A58" s="189">
        <f>YampaRiverInflow.TotalOutflow!A58</f>
        <v>46296</v>
      </c>
      <c r="B58" s="302">
        <v>36.200000000000003</v>
      </c>
      <c r="C58" s="97">
        <v>36.200000000000003</v>
      </c>
      <c r="D58" s="301">
        <v>36.200000000000003</v>
      </c>
      <c r="E58" s="121">
        <v>31.104225999999993</v>
      </c>
      <c r="F58" s="121">
        <v>32.409004000000003</v>
      </c>
      <c r="G58" s="121">
        <v>36.495870000000004</v>
      </c>
      <c r="H58" s="121">
        <v>22.413220000000003</v>
      </c>
      <c r="I58" s="121">
        <v>37.884300000000003</v>
      </c>
      <c r="J58" s="121">
        <v>47.385120000000001</v>
      </c>
      <c r="K58" s="121">
        <v>23.34545</v>
      </c>
      <c r="L58" s="121">
        <v>20.647929999999999</v>
      </c>
      <c r="M58" s="121">
        <v>30.664459999999998</v>
      </c>
      <c r="N58" s="121">
        <v>41.077690000000004</v>
      </c>
      <c r="O58" s="121">
        <v>31.060849999999999</v>
      </c>
      <c r="P58" s="121">
        <v>69.758679999999998</v>
      </c>
      <c r="Q58" s="121">
        <v>20.94511</v>
      </c>
      <c r="R58" s="121">
        <v>34.908660000000005</v>
      </c>
      <c r="S58" s="121">
        <v>24.793029999999998</v>
      </c>
      <c r="T58" s="121">
        <v>40.680699999999995</v>
      </c>
      <c r="U58" s="121">
        <v>34.511849999999995</v>
      </c>
      <c r="V58" s="121">
        <v>29.513770000000001</v>
      </c>
      <c r="W58" s="121">
        <v>19.080719999999999</v>
      </c>
      <c r="X58" s="121">
        <v>42.445929999999997</v>
      </c>
      <c r="Y58" s="121">
        <v>56.012860000000003</v>
      </c>
      <c r="Z58" s="121">
        <v>29.236789999999999</v>
      </c>
      <c r="AA58" s="121">
        <v>25.884679999999999</v>
      </c>
      <c r="AB58" s="121">
        <v>63.214149999999897</v>
      </c>
      <c r="AC58" s="121">
        <v>23.663159999999799</v>
      </c>
      <c r="AD58" s="121">
        <v>24.972269999999799</v>
      </c>
      <c r="AE58" s="121">
        <v>26.040343999999997</v>
      </c>
      <c r="AF58" s="121">
        <v>13.166246000000003</v>
      </c>
      <c r="AG58" s="121">
        <v>20.811032000000001</v>
      </c>
      <c r="AH58" s="121">
        <v>15.392737999999998</v>
      </c>
      <c r="AI58" s="10"/>
      <c r="AJ58" s="10"/>
      <c r="AK58" s="10"/>
      <c r="AL58" s="10"/>
      <c r="AM58" s="10"/>
      <c r="AN58" s="126"/>
      <c r="AO58" s="126"/>
      <c r="AP58" s="126"/>
      <c r="AQ58" s="126"/>
      <c r="AR58" s="126"/>
      <c r="AS58" s="126"/>
      <c r="AT58" s="126"/>
      <c r="AU58" s="126"/>
      <c r="AV58" s="126"/>
      <c r="AW58" s="126"/>
      <c r="AX58" s="126"/>
      <c r="AY58" s="126"/>
    </row>
    <row r="59" spans="1:1005" ht="15" x14ac:dyDescent="0.25">
      <c r="A59" s="189">
        <f>YampaRiverInflow.TotalOutflow!A59</f>
        <v>46327</v>
      </c>
      <c r="B59" s="302">
        <v>24.817</v>
      </c>
      <c r="C59" s="97">
        <v>24.817</v>
      </c>
      <c r="D59" s="301">
        <v>24.817</v>
      </c>
      <c r="E59" s="121">
        <v>28.013811999999998</v>
      </c>
      <c r="F59" s="121">
        <v>15.793877999999999</v>
      </c>
      <c r="G59" s="121">
        <v>24.595040000000001</v>
      </c>
      <c r="H59" s="121">
        <v>18.446279999999998</v>
      </c>
      <c r="I59" s="121">
        <v>36.495870000000004</v>
      </c>
      <c r="J59" s="121">
        <v>27.966939999999997</v>
      </c>
      <c r="K59" s="121">
        <v>25.487599999999997</v>
      </c>
      <c r="L59" s="121">
        <v>23.10744</v>
      </c>
      <c r="M59" s="121">
        <v>22.472729999999999</v>
      </c>
      <c r="N59" s="121">
        <v>35.166530000000002</v>
      </c>
      <c r="O59" s="121">
        <v>20.925319999999999</v>
      </c>
      <c r="P59" s="121">
        <v>16.066120000000002</v>
      </c>
      <c r="Q59" s="121">
        <v>25.54711</v>
      </c>
      <c r="R59" s="121">
        <v>41.950060000000001</v>
      </c>
      <c r="S59" s="121">
        <v>23.00787</v>
      </c>
      <c r="T59" s="121">
        <v>14.39954</v>
      </c>
      <c r="U59" s="121">
        <v>23.602700000000002</v>
      </c>
      <c r="V59" s="121">
        <v>28.581400000000002</v>
      </c>
      <c r="W59" s="121">
        <v>27.807869999999998</v>
      </c>
      <c r="X59" s="121">
        <v>24.69378</v>
      </c>
      <c r="Y59" s="121">
        <v>22.293890000000001</v>
      </c>
      <c r="Z59" s="121">
        <v>27.888010000000101</v>
      </c>
      <c r="AA59" s="121">
        <v>24.873090000000097</v>
      </c>
      <c r="AB59" s="121">
        <v>23.24662</v>
      </c>
      <c r="AC59" s="121">
        <v>25.646650000000101</v>
      </c>
      <c r="AD59" s="121">
        <v>24.793749999999999</v>
      </c>
      <c r="AE59" s="121">
        <v>17.507805999999995</v>
      </c>
      <c r="AF59" s="121">
        <v>8.8944699999999983</v>
      </c>
      <c r="AG59" s="121">
        <v>1.1222839999999996</v>
      </c>
      <c r="AH59" s="121">
        <v>9.8448719999999987</v>
      </c>
      <c r="AI59" s="10"/>
      <c r="AJ59" s="10"/>
      <c r="AK59" s="10"/>
      <c r="AL59" s="10"/>
      <c r="AM59" s="10"/>
      <c r="AN59" s="126"/>
      <c r="AO59" s="126"/>
      <c r="AP59" s="126"/>
      <c r="AQ59" s="126"/>
      <c r="AR59" s="126"/>
      <c r="AS59" s="126"/>
      <c r="AT59" s="126"/>
      <c r="AU59" s="126"/>
      <c r="AV59" s="126"/>
      <c r="AW59" s="126"/>
      <c r="AX59" s="126"/>
      <c r="AY59" s="126"/>
    </row>
    <row r="60" spans="1:1005" ht="15" x14ac:dyDescent="0.25">
      <c r="A60" s="189">
        <f>YampaRiverInflow.TotalOutflow!A60</f>
        <v>46357</v>
      </c>
      <c r="B60" s="302">
        <v>25.222000000000001</v>
      </c>
      <c r="C60" s="97">
        <v>25.222000000000001</v>
      </c>
      <c r="D60" s="301">
        <v>25.222000000000001</v>
      </c>
      <c r="E60" s="121">
        <v>44.223798000000002</v>
      </c>
      <c r="F60" s="121">
        <v>1.110544</v>
      </c>
      <c r="G60" s="121">
        <v>15.07438</v>
      </c>
      <c r="H60" s="121">
        <v>12.69421</v>
      </c>
      <c r="I60" s="121">
        <v>35.305790000000002</v>
      </c>
      <c r="J60" s="121">
        <v>29.355370000000001</v>
      </c>
      <c r="K60" s="121">
        <v>13.4876</v>
      </c>
      <c r="L60" s="121">
        <v>18.723970000000001</v>
      </c>
      <c r="M60" s="121">
        <v>15.471069999999999</v>
      </c>
      <c r="N60" s="121">
        <v>19.100490000000001</v>
      </c>
      <c r="O60" s="121">
        <v>3.9664899999999998</v>
      </c>
      <c r="P60" s="121">
        <v>23.801650000000002</v>
      </c>
      <c r="Q60" s="121">
        <v>57.520660000000007</v>
      </c>
      <c r="R60" s="121">
        <v>23.99954</v>
      </c>
      <c r="S60" s="121">
        <v>19.4375</v>
      </c>
      <c r="T60" s="121">
        <v>33.916870000000003</v>
      </c>
      <c r="U60" s="121">
        <v>31.734860000000001</v>
      </c>
      <c r="V60" s="121">
        <v>22.7103</v>
      </c>
      <c r="W60" s="121">
        <v>25.368259999999999</v>
      </c>
      <c r="X60" s="121">
        <v>31.6557</v>
      </c>
      <c r="Y60" s="121">
        <v>22.412740000000003</v>
      </c>
      <c r="Z60" s="121">
        <v>36.377389999999899</v>
      </c>
      <c r="AA60" s="121">
        <v>25.983849999999997</v>
      </c>
      <c r="AB60" s="121">
        <v>23.544150000000002</v>
      </c>
      <c r="AC60" s="121">
        <v>39.471650000000103</v>
      </c>
      <c r="AD60" s="121">
        <v>24.5160599999999</v>
      </c>
      <c r="AE60" s="121">
        <v>8.4644880000000011</v>
      </c>
      <c r="AF60" s="121">
        <v>2.3967059999999982</v>
      </c>
      <c r="AG60" s="121">
        <v>-6.7709719999999995</v>
      </c>
      <c r="AH60" s="121">
        <v>0.60159199999999691</v>
      </c>
      <c r="AI60" s="10"/>
      <c r="AJ60" s="10"/>
      <c r="AK60" s="10"/>
      <c r="AL60" s="10"/>
      <c r="AM60" s="10"/>
      <c r="AN60" s="126"/>
      <c r="AO60" s="126"/>
      <c r="AP60" s="126"/>
      <c r="AQ60" s="126"/>
      <c r="AR60" s="126"/>
      <c r="AS60" s="126"/>
      <c r="AT60" s="126"/>
      <c r="AU60" s="126"/>
      <c r="AV60" s="126"/>
      <c r="AW60" s="126"/>
      <c r="AX60" s="126"/>
      <c r="AY60" s="126"/>
    </row>
    <row r="61" spans="1:1005" ht="15" x14ac:dyDescent="0.25">
      <c r="A61" s="189">
        <f>YampaRiverInflow.TotalOutflow!A61</f>
        <v>46388</v>
      </c>
      <c r="B61" s="302">
        <v>32.688000000000002</v>
      </c>
      <c r="C61" s="97">
        <v>32.688000000000002</v>
      </c>
      <c r="D61" s="301">
        <v>32.688000000000002</v>
      </c>
      <c r="E61" s="121">
        <v>25.526097999999998</v>
      </c>
      <c r="F61" s="121">
        <v>1.3745679999999993</v>
      </c>
      <c r="G61" s="121">
        <v>21.421490000000002</v>
      </c>
      <c r="H61" s="121">
        <v>24.198349999999998</v>
      </c>
      <c r="I61" s="121">
        <v>42.049589999999995</v>
      </c>
      <c r="J61" s="121">
        <v>21.61983</v>
      </c>
      <c r="K61" s="121">
        <v>18.446279999999998</v>
      </c>
      <c r="L61" s="121">
        <v>23.206610000000001</v>
      </c>
      <c r="M61" s="121">
        <v>20.033060000000003</v>
      </c>
      <c r="N61" s="121">
        <v>101.09752</v>
      </c>
      <c r="O61" s="121">
        <v>22.61157</v>
      </c>
      <c r="P61" s="121">
        <v>23.206610000000001</v>
      </c>
      <c r="Q61" s="121">
        <v>42.247930000000004</v>
      </c>
      <c r="R61" s="121">
        <v>34.11524</v>
      </c>
      <c r="S61" s="121">
        <v>41.255679999999998</v>
      </c>
      <c r="T61" s="121">
        <v>24.792830000000002</v>
      </c>
      <c r="U61" s="121">
        <v>40.065640000000002</v>
      </c>
      <c r="V61" s="121">
        <v>37.883839999999999</v>
      </c>
      <c r="W61" s="121">
        <v>23.007810000000003</v>
      </c>
      <c r="X61" s="121">
        <v>30.743310000000001</v>
      </c>
      <c r="Y61" s="121">
        <v>36.496400000000001</v>
      </c>
      <c r="Z61" s="121">
        <v>45.025449999999999</v>
      </c>
      <c r="AA61" s="121">
        <v>23.802</v>
      </c>
      <c r="AB61" s="121">
        <v>42.050199999999904</v>
      </c>
      <c r="AC61" s="121">
        <v>26.777249999999999</v>
      </c>
      <c r="AD61" s="121">
        <v>29.809785999999992</v>
      </c>
      <c r="AE61" s="121">
        <v>0.14888199999999779</v>
      </c>
      <c r="AF61" s="121">
        <v>188.36769600000002</v>
      </c>
      <c r="AG61" s="121">
        <v>-19.261465999999999</v>
      </c>
      <c r="AH61" s="121">
        <v>-11.55139</v>
      </c>
      <c r="AI61" s="10"/>
      <c r="AJ61" s="10"/>
      <c r="AK61" s="10"/>
      <c r="AL61" s="10"/>
      <c r="AM61" s="10"/>
      <c r="AN61" s="126"/>
      <c r="AO61" s="126"/>
      <c r="AP61" s="126"/>
      <c r="AQ61" s="126"/>
      <c r="AR61" s="126"/>
      <c r="AS61" s="126"/>
      <c r="AT61" s="126"/>
      <c r="AU61" s="126"/>
      <c r="AV61" s="126"/>
      <c r="AW61" s="126"/>
      <c r="AX61" s="126"/>
      <c r="AY61" s="126"/>
    </row>
    <row r="62" spans="1:1005" ht="15" x14ac:dyDescent="0.25">
      <c r="A62" s="189">
        <f>YampaRiverInflow.TotalOutflow!A62</f>
        <v>46419</v>
      </c>
      <c r="B62" s="302">
        <v>42.802999999999997</v>
      </c>
      <c r="C62" s="97">
        <v>42.802999999999997</v>
      </c>
      <c r="D62" s="301">
        <v>42.802999999999997</v>
      </c>
      <c r="E62" s="121">
        <v>12.339405999999999</v>
      </c>
      <c r="F62" s="121">
        <v>23.60331</v>
      </c>
      <c r="G62" s="121">
        <v>17.2562</v>
      </c>
      <c r="H62" s="121">
        <v>16.066120000000002</v>
      </c>
      <c r="I62" s="121">
        <v>48.99174</v>
      </c>
      <c r="J62" s="121">
        <v>36.297519999999999</v>
      </c>
      <c r="K62" s="121">
        <v>25.745450000000002</v>
      </c>
      <c r="L62" s="121">
        <v>24.39669</v>
      </c>
      <c r="M62" s="121">
        <v>35.66281</v>
      </c>
      <c r="N62" s="121">
        <v>125.57355</v>
      </c>
      <c r="O62" s="121">
        <v>20.429749999999999</v>
      </c>
      <c r="P62" s="121">
        <v>29.355370000000001</v>
      </c>
      <c r="Q62" s="121">
        <v>90.644630000000006</v>
      </c>
      <c r="R62" s="121">
        <v>38.478989999999996</v>
      </c>
      <c r="S62" s="121">
        <v>35.16657</v>
      </c>
      <c r="T62" s="121">
        <v>33.321769999999994</v>
      </c>
      <c r="U62" s="121">
        <v>18.842610000000001</v>
      </c>
      <c r="V62" s="121">
        <v>38.875690000000006</v>
      </c>
      <c r="W62" s="121">
        <v>32.449240000000003</v>
      </c>
      <c r="X62" s="121">
        <v>39.450900000000004</v>
      </c>
      <c r="Y62" s="121">
        <v>41.375809999999994</v>
      </c>
      <c r="Z62" s="121">
        <v>62.678599999999996</v>
      </c>
      <c r="AA62" s="121">
        <v>22.2151999999999</v>
      </c>
      <c r="AB62" s="121">
        <v>72.001050000000006</v>
      </c>
      <c r="AC62" s="121">
        <v>37.884849999999894</v>
      </c>
      <c r="AD62" s="121">
        <v>19.033522000000001</v>
      </c>
      <c r="AE62" s="121">
        <v>7.0302340000000001</v>
      </c>
      <c r="AF62" s="121">
        <v>85.799055999999993</v>
      </c>
      <c r="AG62" s="121">
        <v>-9.7793939999999999</v>
      </c>
      <c r="AH62" s="121">
        <v>38.657699999999991</v>
      </c>
      <c r="AI62" s="10"/>
      <c r="AJ62" s="10"/>
      <c r="AK62" s="10"/>
      <c r="AL62" s="10"/>
      <c r="AM62" s="10"/>
      <c r="AN62" s="126"/>
      <c r="AO62" s="126"/>
      <c r="AP62" s="126"/>
      <c r="AQ62" s="126"/>
      <c r="AR62" s="126"/>
      <c r="AS62" s="126"/>
      <c r="AT62" s="126"/>
      <c r="AU62" s="126"/>
      <c r="AV62" s="126"/>
      <c r="AW62" s="126"/>
      <c r="AX62" s="126"/>
      <c r="AY62" s="126"/>
    </row>
    <row r="63" spans="1:1005" ht="15" x14ac:dyDescent="0.25">
      <c r="A63" s="189">
        <f>YampaRiverInflow.TotalOutflow!A63</f>
        <v>46447</v>
      </c>
      <c r="B63" s="302">
        <v>62.506999999999998</v>
      </c>
      <c r="C63" s="97">
        <v>62.506999999999998</v>
      </c>
      <c r="D63" s="301">
        <v>62.506999999999998</v>
      </c>
      <c r="E63" s="121">
        <v>7.6782579999999996</v>
      </c>
      <c r="F63" s="121">
        <v>63.272730000000003</v>
      </c>
      <c r="G63" s="121">
        <v>48.99174</v>
      </c>
      <c r="H63" s="121">
        <v>19.834709999999998</v>
      </c>
      <c r="I63" s="121">
        <v>54.009920000000001</v>
      </c>
      <c r="J63" s="121">
        <v>55.160330000000002</v>
      </c>
      <c r="K63" s="121">
        <v>23.22645</v>
      </c>
      <c r="L63" s="121">
        <v>42.842980000000004</v>
      </c>
      <c r="M63" s="121">
        <v>27.59008</v>
      </c>
      <c r="N63" s="121">
        <v>69.104129999999998</v>
      </c>
      <c r="O63" s="121">
        <v>49.190080000000002</v>
      </c>
      <c r="P63" s="121">
        <v>44.628099999999996</v>
      </c>
      <c r="Q63" s="121">
        <v>82.373550000000009</v>
      </c>
      <c r="R63" s="121">
        <v>74.04258999999999</v>
      </c>
      <c r="S63" s="121">
        <v>59.404600000000002</v>
      </c>
      <c r="T63" s="121">
        <v>42.445689999999999</v>
      </c>
      <c r="U63" s="121">
        <v>22.21454</v>
      </c>
      <c r="V63" s="121">
        <v>58.769889999999997</v>
      </c>
      <c r="W63" s="121">
        <v>31.517060000000001</v>
      </c>
      <c r="X63" s="121">
        <v>41.176480000000005</v>
      </c>
      <c r="Y63" s="121">
        <v>36.615409999999905</v>
      </c>
      <c r="Z63" s="121">
        <v>63.888529999999896</v>
      </c>
      <c r="AA63" s="121">
        <v>26.578900000000001</v>
      </c>
      <c r="AB63" s="121">
        <v>124.9605</v>
      </c>
      <c r="AC63" s="121">
        <v>70.0175499999999</v>
      </c>
      <c r="AD63" s="121">
        <v>37.985829999999993</v>
      </c>
      <c r="AE63" s="121">
        <v>23.852601999999997</v>
      </c>
      <c r="AF63" s="121">
        <v>33.571293999999995</v>
      </c>
      <c r="AG63" s="121">
        <v>18.785719999999998</v>
      </c>
      <c r="AH63" s="121">
        <v>66.418819999999997</v>
      </c>
      <c r="AI63" s="10"/>
      <c r="AJ63" s="10"/>
      <c r="AK63" s="10"/>
      <c r="AL63" s="10"/>
      <c r="AM63" s="10"/>
      <c r="AN63" s="126"/>
      <c r="AO63" s="126"/>
      <c r="AP63" s="126"/>
      <c r="AQ63" s="126"/>
      <c r="AR63" s="126"/>
      <c r="AS63" s="126"/>
      <c r="AT63" s="126"/>
      <c r="AU63" s="126"/>
      <c r="AV63" s="126"/>
      <c r="AW63" s="126"/>
      <c r="AX63" s="126"/>
      <c r="AY63" s="126"/>
    </row>
    <row r="64" spans="1:1005" ht="15" x14ac:dyDescent="0.25">
      <c r="A64" s="189">
        <f>YampaRiverInflow.TotalOutflow!A64</f>
        <v>46478</v>
      </c>
      <c r="B64" s="302">
        <v>34.738</v>
      </c>
      <c r="C64" s="97">
        <v>34.738</v>
      </c>
      <c r="D64" s="301">
        <v>34.738</v>
      </c>
      <c r="E64" s="121">
        <v>3.6764540000000014</v>
      </c>
      <c r="F64" s="121">
        <v>29.157019999999999</v>
      </c>
      <c r="G64" s="121">
        <v>70.294210000000007</v>
      </c>
      <c r="H64" s="121">
        <v>23.60331</v>
      </c>
      <c r="I64" s="121">
        <v>16.8</v>
      </c>
      <c r="J64" s="121">
        <v>35.028100000000002</v>
      </c>
      <c r="K64" s="121">
        <v>13.62645</v>
      </c>
      <c r="L64" s="121">
        <v>32.747109999999999</v>
      </c>
      <c r="M64" s="121">
        <v>39.133879999999998</v>
      </c>
      <c r="N64" s="121">
        <v>90.902479999999997</v>
      </c>
      <c r="O64" s="121">
        <v>33.758679999999998</v>
      </c>
      <c r="P64" s="121">
        <v>33.699169999999995</v>
      </c>
      <c r="Q64" s="121">
        <v>29.79214</v>
      </c>
      <c r="R64" s="121">
        <v>43.080640000000002</v>
      </c>
      <c r="S64" s="121">
        <v>88.700450000000004</v>
      </c>
      <c r="T64" s="121">
        <v>43.635820000000002</v>
      </c>
      <c r="U64" s="121">
        <v>17.01784</v>
      </c>
      <c r="V64" s="121">
        <v>26.498860000000001</v>
      </c>
      <c r="W64" s="121">
        <v>22.988139999999998</v>
      </c>
      <c r="X64" s="121">
        <v>25.348419999999997</v>
      </c>
      <c r="Y64" s="121">
        <v>31.934349999999899</v>
      </c>
      <c r="Z64" s="121">
        <v>40.2452100000001</v>
      </c>
      <c r="AA64" s="121">
        <v>24.198700000000002</v>
      </c>
      <c r="AB64" s="121">
        <v>43.240300000000097</v>
      </c>
      <c r="AC64" s="121">
        <v>39.828680000000105</v>
      </c>
      <c r="AD64" s="121">
        <v>41.938178000000001</v>
      </c>
      <c r="AE64" s="121">
        <v>40.074694000000001</v>
      </c>
      <c r="AF64" s="121">
        <v>1.3631199999999954</v>
      </c>
      <c r="AG64" s="121">
        <v>-2.5694920000000012</v>
      </c>
      <c r="AH64" s="121">
        <v>-26.212883999999999</v>
      </c>
      <c r="AI64" s="10"/>
      <c r="AJ64" s="10"/>
      <c r="AK64" s="10"/>
      <c r="AL64" s="10"/>
      <c r="AM64" s="10"/>
      <c r="AN64" s="126"/>
      <c r="AO64" s="126"/>
      <c r="AP64" s="126"/>
      <c r="AQ64" s="126"/>
      <c r="AR64" s="126"/>
      <c r="AS64" s="126"/>
      <c r="AT64" s="126"/>
      <c r="AU64" s="126"/>
      <c r="AV64" s="126"/>
      <c r="AW64" s="126"/>
      <c r="AX64" s="126"/>
      <c r="AY64" s="126"/>
      <c r="ALQ64" t="e">
        <v>#N/A</v>
      </c>
    </row>
    <row r="65" spans="1:1005" ht="15" x14ac:dyDescent="0.25">
      <c r="A65" s="189">
        <f>YampaRiverInflow.TotalOutflow!A65</f>
        <v>46508</v>
      </c>
      <c r="B65" s="302">
        <v>25.463999999999999</v>
      </c>
      <c r="C65" s="97">
        <v>25.463999999999999</v>
      </c>
      <c r="D65" s="301">
        <v>25.463999999999999</v>
      </c>
      <c r="E65" s="121">
        <v>7.738929999999999</v>
      </c>
      <c r="F65" s="121">
        <v>15.471069999999999</v>
      </c>
      <c r="G65" s="121">
        <v>41.137190000000004</v>
      </c>
      <c r="H65" s="121">
        <v>13.289260000000001</v>
      </c>
      <c r="I65" s="121">
        <v>27.570250000000001</v>
      </c>
      <c r="J65" s="121">
        <v>34.690910000000002</v>
      </c>
      <c r="K65" s="121">
        <v>21.163640000000001</v>
      </c>
      <c r="L65" s="121">
        <v>23.543800000000001</v>
      </c>
      <c r="M65" s="121">
        <v>34.333880000000001</v>
      </c>
      <c r="N65" s="121">
        <v>67.140500000000003</v>
      </c>
      <c r="O65" s="121">
        <v>34.274380000000001</v>
      </c>
      <c r="P65" s="121">
        <v>36.813220000000001</v>
      </c>
      <c r="Q65" s="121">
        <v>20.429749999999999</v>
      </c>
      <c r="R65" s="121">
        <v>51.173209999999997</v>
      </c>
      <c r="S65" s="121">
        <v>36.138489999999997</v>
      </c>
      <c r="T65" s="121">
        <v>21.024139999999999</v>
      </c>
      <c r="U65" s="121">
        <v>18.545120000000001</v>
      </c>
      <c r="V65" s="121">
        <v>27.252549999999999</v>
      </c>
      <c r="W65" s="121">
        <v>27.252610000000001</v>
      </c>
      <c r="X65" s="121">
        <v>28.958279999999998</v>
      </c>
      <c r="Y65" s="121">
        <v>32.1327</v>
      </c>
      <c r="Z65" s="121">
        <v>29.573979999999999</v>
      </c>
      <c r="AA65" s="121">
        <v>26.281370000000102</v>
      </c>
      <c r="AB65" s="121">
        <v>27.570650000000001</v>
      </c>
      <c r="AC65" s="121">
        <v>23.583810000000099</v>
      </c>
      <c r="AD65" s="121">
        <v>24.659790000000001</v>
      </c>
      <c r="AE65" s="121">
        <v>21.803582000000002</v>
      </c>
      <c r="AF65" s="121">
        <v>0.19014400000000023</v>
      </c>
      <c r="AG65" s="121">
        <v>-5.5054859999999994</v>
      </c>
      <c r="AH65" s="121">
        <v>-26.211384000000006</v>
      </c>
      <c r="AI65" s="10"/>
      <c r="AJ65" s="10"/>
      <c r="AK65" s="10"/>
      <c r="AL65" s="10"/>
      <c r="AM65" s="10"/>
      <c r="AN65" s="126"/>
      <c r="AO65" s="126"/>
      <c r="AP65" s="126"/>
      <c r="AQ65" s="126"/>
      <c r="AR65" s="126"/>
      <c r="AS65" s="126"/>
      <c r="AT65" s="126"/>
      <c r="AU65" s="126"/>
      <c r="AV65" s="126"/>
      <c r="AW65" s="126"/>
      <c r="AX65" s="126"/>
      <c r="AY65" s="126"/>
      <c r="ALQ65" t="e">
        <v>#N/A</v>
      </c>
    </row>
    <row r="66" spans="1:1005" ht="15" x14ac:dyDescent="0.25">
      <c r="A66" s="189">
        <f>YampaRiverInflow.TotalOutflow!A66</f>
        <v>46539</v>
      </c>
      <c r="B66" s="302">
        <v>25.035</v>
      </c>
      <c r="C66" s="97">
        <v>25.035</v>
      </c>
      <c r="D66" s="301">
        <v>25.035</v>
      </c>
      <c r="E66" s="121">
        <v>-1.3633040000000001</v>
      </c>
      <c r="F66" s="121">
        <v>31.73554</v>
      </c>
      <c r="G66" s="121">
        <v>15.272729999999999</v>
      </c>
      <c r="H66" s="121">
        <v>13.68595</v>
      </c>
      <c r="I66" s="121">
        <v>32.07273</v>
      </c>
      <c r="J66" s="121">
        <v>48.238019999999999</v>
      </c>
      <c r="K66" s="121">
        <v>6.5057900000000002</v>
      </c>
      <c r="L66" s="121">
        <v>14.280989999999999</v>
      </c>
      <c r="M66" s="121">
        <v>20.826450000000001</v>
      </c>
      <c r="N66" s="121">
        <v>11.9405</v>
      </c>
      <c r="O66" s="121">
        <v>14.67769</v>
      </c>
      <c r="P66" s="121">
        <v>31.73554</v>
      </c>
      <c r="Q66" s="121">
        <v>13.4876</v>
      </c>
      <c r="R66" s="121">
        <v>35.543419999999998</v>
      </c>
      <c r="S66" s="121">
        <v>23.741799999999998</v>
      </c>
      <c r="T66" s="121">
        <v>24.39593</v>
      </c>
      <c r="U66" s="121">
        <v>22.730180000000001</v>
      </c>
      <c r="V66" s="121">
        <v>25.189630000000001</v>
      </c>
      <c r="W66" s="121">
        <v>26.0823</v>
      </c>
      <c r="X66" s="121">
        <v>25.58633</v>
      </c>
      <c r="Y66" s="121">
        <v>28.562399999999901</v>
      </c>
      <c r="Z66" s="121">
        <v>24.3970500000001</v>
      </c>
      <c r="AA66" s="121">
        <v>26.578900000000001</v>
      </c>
      <c r="AB66" s="121">
        <v>24.000349999999901</v>
      </c>
      <c r="AC66" s="121">
        <v>22.730910000000101</v>
      </c>
      <c r="AD66" s="121">
        <v>3.4259199999999983</v>
      </c>
      <c r="AE66" s="121">
        <v>8.1729199999999995</v>
      </c>
      <c r="AF66" s="121">
        <v>12.473674000000001</v>
      </c>
      <c r="AG66" s="121">
        <v>1.061094</v>
      </c>
      <c r="AH66" s="121">
        <v>22.368065999999995</v>
      </c>
      <c r="AI66" s="10"/>
      <c r="AJ66" s="10"/>
      <c r="AK66" s="10"/>
      <c r="AL66" s="10"/>
      <c r="AM66" s="10"/>
      <c r="AN66" s="126"/>
      <c r="AO66" s="126"/>
      <c r="AP66" s="126"/>
      <c r="AQ66" s="126"/>
      <c r="AR66" s="126"/>
      <c r="AS66" s="126"/>
      <c r="AT66" s="126"/>
      <c r="AU66" s="126"/>
      <c r="AV66" s="126"/>
      <c r="AW66" s="126"/>
      <c r="AX66" s="126"/>
      <c r="AY66" s="126"/>
      <c r="ALQ66" t="e">
        <v>#N/A</v>
      </c>
    </row>
    <row r="67" spans="1:1005" ht="15" x14ac:dyDescent="0.25">
      <c r="A67" s="189">
        <f>YampaRiverInflow.TotalOutflow!A67</f>
        <v>46569</v>
      </c>
      <c r="B67" s="302">
        <v>38.954999999999998</v>
      </c>
      <c r="C67" s="97">
        <v>38.954999999999998</v>
      </c>
      <c r="D67" s="301">
        <v>38.954999999999998</v>
      </c>
      <c r="E67" s="121">
        <v>7.8308159999999951</v>
      </c>
      <c r="F67" s="121">
        <v>31.933880000000002</v>
      </c>
      <c r="G67" s="121">
        <v>33.12397</v>
      </c>
      <c r="H67" s="121">
        <v>30.347110000000001</v>
      </c>
      <c r="I67" s="121">
        <v>21.12397</v>
      </c>
      <c r="J67" s="121">
        <v>19.953720000000001</v>
      </c>
      <c r="K67" s="121">
        <v>10.1157</v>
      </c>
      <c r="L67" s="121">
        <v>17.2562</v>
      </c>
      <c r="M67" s="121">
        <v>39.272730000000003</v>
      </c>
      <c r="N67" s="121">
        <v>21.024789999999999</v>
      </c>
      <c r="O67" s="121">
        <v>21.223140000000001</v>
      </c>
      <c r="P67" s="121">
        <v>45.421489999999999</v>
      </c>
      <c r="Q67" s="121">
        <v>28.760330000000003</v>
      </c>
      <c r="R67" s="121">
        <v>28.164830000000002</v>
      </c>
      <c r="S67" s="121">
        <v>29.156560000000002</v>
      </c>
      <c r="T67" s="121">
        <v>31.536360000000002</v>
      </c>
      <c r="U67" s="121">
        <v>26.379669999999997</v>
      </c>
      <c r="V67" s="121">
        <v>61.685449999999996</v>
      </c>
      <c r="W67" s="121">
        <v>29.156569999999999</v>
      </c>
      <c r="X67" s="121">
        <v>33.520060000000001</v>
      </c>
      <c r="Y67" s="121">
        <v>26.182200000000002</v>
      </c>
      <c r="Z67" s="121">
        <v>32.1327</v>
      </c>
      <c r="AA67" s="121">
        <v>49.587499999999999</v>
      </c>
      <c r="AB67" s="121">
        <v>22.016849999999998</v>
      </c>
      <c r="AC67" s="121">
        <v>23.603650000000101</v>
      </c>
      <c r="AD67" s="121">
        <v>-0.52760200000000035</v>
      </c>
      <c r="AE67" s="121">
        <v>14.445949999999996</v>
      </c>
      <c r="AF67" s="121">
        <v>-5.4029160000000003</v>
      </c>
      <c r="AG67" s="121">
        <v>-9.1989860000000014</v>
      </c>
      <c r="AH67" s="121">
        <v>30.872809999999998</v>
      </c>
      <c r="AI67" s="10"/>
      <c r="AJ67" s="10"/>
      <c r="AK67" s="10"/>
      <c r="AL67" s="10"/>
      <c r="AM67" s="10"/>
      <c r="AN67" s="126"/>
      <c r="AO67" s="126"/>
      <c r="AP67" s="126"/>
      <c r="AQ67" s="126"/>
      <c r="AR67" s="126"/>
      <c r="AS67" s="126"/>
      <c r="AT67" s="126"/>
      <c r="AU67" s="126"/>
      <c r="AV67" s="126"/>
      <c r="AW67" s="126"/>
      <c r="AX67" s="126"/>
      <c r="AY67" s="126"/>
      <c r="ALQ67" t="e">
        <v>#N/A</v>
      </c>
    </row>
    <row r="68" spans="1:1005" ht="15" x14ac:dyDescent="0.25">
      <c r="A68" s="189">
        <f>YampaRiverInflow.TotalOutflow!A68</f>
        <v>46600</v>
      </c>
      <c r="B68" s="302">
        <v>39.273000000000003</v>
      </c>
      <c r="C68" s="97">
        <v>39.273000000000003</v>
      </c>
      <c r="D68" s="301">
        <v>39.273000000000003</v>
      </c>
      <c r="E68" s="121">
        <v>25.019824</v>
      </c>
      <c r="F68" s="121">
        <v>50.280989999999996</v>
      </c>
      <c r="G68" s="121">
        <v>20.826450000000001</v>
      </c>
      <c r="H68" s="121">
        <v>44.033059999999999</v>
      </c>
      <c r="I68" s="121">
        <v>23.404959999999999</v>
      </c>
      <c r="J68" s="121">
        <v>52.066120000000005</v>
      </c>
      <c r="K68" s="121">
        <v>17.851240000000001</v>
      </c>
      <c r="L68" s="121">
        <v>42.049589999999995</v>
      </c>
      <c r="M68" s="121">
        <v>50.578510000000001</v>
      </c>
      <c r="N68" s="121">
        <v>28.36364</v>
      </c>
      <c r="O68" s="121">
        <v>66.446280000000002</v>
      </c>
      <c r="P68" s="121">
        <v>91.636359999999996</v>
      </c>
      <c r="Q68" s="121">
        <v>39.272730000000003</v>
      </c>
      <c r="R68" s="121">
        <v>23.60284</v>
      </c>
      <c r="S68" s="121">
        <v>91.04083</v>
      </c>
      <c r="T68" s="121">
        <v>36.693379999999998</v>
      </c>
      <c r="U68" s="121">
        <v>68.607789999999994</v>
      </c>
      <c r="V68" s="121">
        <v>66.842500000000001</v>
      </c>
      <c r="W68" s="121">
        <v>41.057389999999998</v>
      </c>
      <c r="X68" s="121">
        <v>44.429290000000002</v>
      </c>
      <c r="Y68" s="121">
        <v>41.851849999999999</v>
      </c>
      <c r="Z68" s="121">
        <v>40.265050000000002</v>
      </c>
      <c r="AA68" s="121">
        <v>38.876599999999996</v>
      </c>
      <c r="AB68" s="121">
        <v>29.55415</v>
      </c>
      <c r="AC68" s="121">
        <v>23.603649999999899</v>
      </c>
      <c r="AD68" s="121">
        <v>15.498979999999996</v>
      </c>
      <c r="AE68" s="121">
        <v>39.663323999999996</v>
      </c>
      <c r="AF68" s="121">
        <v>-27.475497999999998</v>
      </c>
      <c r="AG68" s="121">
        <v>-21.766008000000003</v>
      </c>
      <c r="AH68" s="121">
        <v>29.917686</v>
      </c>
      <c r="AI68" s="10"/>
      <c r="AJ68" s="10"/>
      <c r="AK68" s="10"/>
      <c r="AL68" s="10"/>
      <c r="AM68" s="10"/>
      <c r="AN68" s="126"/>
      <c r="AO68" s="126"/>
      <c r="AP68" s="126"/>
      <c r="AQ68" s="126"/>
      <c r="AR68" s="126"/>
      <c r="AS68" s="126"/>
      <c r="AT68" s="126"/>
      <c r="AU68" s="126"/>
      <c r="AV68" s="126"/>
      <c r="AW68" s="126"/>
      <c r="AX68" s="126"/>
      <c r="AY68" s="126"/>
      <c r="ALQ68" t="e">
        <v>#N/A</v>
      </c>
    </row>
    <row r="69" spans="1:1005" ht="15" x14ac:dyDescent="0.25">
      <c r="A69" s="189">
        <f>YampaRiverInflow.TotalOutflow!A69</f>
        <v>46631</v>
      </c>
      <c r="B69" s="302">
        <v>30.113</v>
      </c>
      <c r="C69" s="97">
        <v>30.113</v>
      </c>
      <c r="D69" s="301">
        <v>30.113</v>
      </c>
      <c r="E69" s="121">
        <v>21.008659999999999</v>
      </c>
      <c r="F69" s="121">
        <v>59.246279999999999</v>
      </c>
      <c r="G69" s="121">
        <v>36.099170000000001</v>
      </c>
      <c r="H69" s="121">
        <v>49.190080000000002</v>
      </c>
      <c r="I69" s="121">
        <v>39.133879999999998</v>
      </c>
      <c r="J69" s="121">
        <v>48.456199999999995</v>
      </c>
      <c r="K69" s="121">
        <v>103.95372</v>
      </c>
      <c r="L69" s="121">
        <v>34.373550000000002</v>
      </c>
      <c r="M69" s="121">
        <v>57.381819999999998</v>
      </c>
      <c r="N69" s="121">
        <v>38.360330000000005</v>
      </c>
      <c r="O69" s="121">
        <v>50.87603</v>
      </c>
      <c r="P69" s="121">
        <v>33.83802</v>
      </c>
      <c r="Q69" s="121">
        <v>38.677690000000005</v>
      </c>
      <c r="R69" s="121">
        <v>28.363289999999999</v>
      </c>
      <c r="S69" s="121">
        <v>44.250949999999996</v>
      </c>
      <c r="T69" s="121">
        <v>41.255660000000006</v>
      </c>
      <c r="U69" s="121">
        <v>47.999720000000003</v>
      </c>
      <c r="V69" s="121">
        <v>78.703759999999988</v>
      </c>
      <c r="W69" s="121">
        <v>38.875680000000003</v>
      </c>
      <c r="X69" s="121">
        <v>32.726860000000002</v>
      </c>
      <c r="Y69" s="121">
        <v>30.744250000000001</v>
      </c>
      <c r="Z69" s="121">
        <v>24.1193600000001</v>
      </c>
      <c r="AA69" s="121">
        <v>44.628749999999897</v>
      </c>
      <c r="AB69" s="121">
        <v>21.9771800000001</v>
      </c>
      <c r="AC69" s="121">
        <v>24.040019999999899</v>
      </c>
      <c r="AD69" s="121">
        <v>19.180725999999996</v>
      </c>
      <c r="AE69" s="121">
        <v>38.334448000000002</v>
      </c>
      <c r="AF69" s="121">
        <v>-11.254766</v>
      </c>
      <c r="AG69" s="121">
        <v>-1.109622000000003</v>
      </c>
      <c r="AH69" s="121">
        <v>14.515779999999999</v>
      </c>
      <c r="AI69" s="10"/>
      <c r="AJ69" s="10"/>
      <c r="AK69" s="10"/>
      <c r="AL69" s="10"/>
      <c r="AM69" s="10"/>
      <c r="AN69" s="126"/>
      <c r="AO69" s="126"/>
      <c r="AP69" s="126"/>
      <c r="AQ69" s="126"/>
      <c r="AR69" s="126"/>
      <c r="AS69" s="126"/>
      <c r="AT69" s="126"/>
      <c r="AU69" s="126"/>
      <c r="AV69" s="126"/>
      <c r="AW69" s="126"/>
      <c r="AX69" s="126"/>
      <c r="AY69" s="126"/>
      <c r="ALQ69" t="e">
        <v>#N/A</v>
      </c>
    </row>
    <row r="70" spans="1:1005" ht="15" x14ac:dyDescent="0.25">
      <c r="A70" s="189"/>
      <c r="B70" s="302"/>
      <c r="C70" s="97"/>
      <c r="D70" s="301"/>
      <c r="E70" s="121"/>
      <c r="F70" s="121"/>
      <c r="G70" s="121"/>
      <c r="H70" s="121"/>
      <c r="I70" s="121"/>
      <c r="J70" s="121"/>
      <c r="K70" s="121"/>
      <c r="L70" s="121"/>
      <c r="M70" s="121"/>
      <c r="N70" s="121"/>
      <c r="O70" s="121"/>
      <c r="P70" s="121"/>
      <c r="Q70" s="121"/>
      <c r="R70" s="121"/>
      <c r="S70" s="121"/>
      <c r="T70" s="121"/>
      <c r="U70" s="121"/>
      <c r="V70" s="121"/>
      <c r="W70" s="121"/>
      <c r="X70" s="121"/>
      <c r="Y70" s="121"/>
      <c r="Z70" s="121"/>
      <c r="AA70" s="121"/>
      <c r="AB70" s="121"/>
      <c r="AC70" s="121"/>
      <c r="AD70" s="121"/>
      <c r="AE70" s="121"/>
      <c r="AF70" s="121"/>
      <c r="AG70" s="121"/>
      <c r="AH70" s="121"/>
      <c r="AI70" s="10"/>
      <c r="AJ70" s="10"/>
      <c r="AK70" s="10"/>
      <c r="AL70" s="10"/>
      <c r="AM70" s="10"/>
      <c r="AN70" s="126"/>
      <c r="AO70" s="126"/>
      <c r="AP70" s="126"/>
      <c r="AQ70" s="126"/>
      <c r="AR70" s="126"/>
      <c r="AS70" s="126"/>
      <c r="AT70" s="126"/>
      <c r="AU70" s="126"/>
      <c r="AV70" s="126"/>
      <c r="AW70" s="126"/>
      <c r="AX70" s="126"/>
      <c r="AY70" s="126"/>
      <c r="ALQ70" t="e">
        <v>#N/A</v>
      </c>
    </row>
    <row r="71" spans="1:1005" ht="15" x14ac:dyDescent="0.25">
      <c r="A71" s="189"/>
      <c r="B71" s="302"/>
      <c r="C71" s="97"/>
      <c r="D71" s="301"/>
      <c r="E71" s="121"/>
      <c r="F71" s="121"/>
      <c r="G71" s="121"/>
      <c r="H71" s="121"/>
      <c r="I71" s="121"/>
      <c r="J71" s="121"/>
      <c r="K71" s="121"/>
      <c r="L71" s="121"/>
      <c r="M71" s="121"/>
      <c r="N71" s="121"/>
      <c r="O71" s="121"/>
      <c r="P71" s="121"/>
      <c r="Q71" s="121"/>
      <c r="R71" s="121"/>
      <c r="S71" s="121"/>
      <c r="T71" s="121"/>
      <c r="U71" s="121"/>
      <c r="V71" s="121"/>
      <c r="W71" s="121"/>
      <c r="X71" s="121"/>
      <c r="Y71" s="121"/>
      <c r="Z71" s="121"/>
      <c r="AA71" s="121"/>
      <c r="AB71" s="121"/>
      <c r="AC71" s="121"/>
      <c r="AD71" s="121"/>
      <c r="AE71" s="121"/>
      <c r="AF71" s="121"/>
      <c r="AG71" s="121"/>
      <c r="AH71" s="121"/>
      <c r="AI71" s="10"/>
      <c r="AJ71" s="10"/>
      <c r="AK71" s="10"/>
      <c r="AL71" s="10"/>
      <c r="AM71" s="10"/>
      <c r="AN71" s="126"/>
      <c r="AO71" s="126"/>
      <c r="AP71" s="126"/>
      <c r="AQ71" s="126"/>
      <c r="AR71" s="126"/>
      <c r="AS71" s="126"/>
      <c r="AT71" s="126"/>
      <c r="AU71" s="126"/>
      <c r="AV71" s="126"/>
      <c r="AW71" s="126"/>
      <c r="AX71" s="126"/>
      <c r="AY71" s="126"/>
      <c r="ALQ71" t="e">
        <v>#N/A</v>
      </c>
    </row>
    <row r="72" spans="1:1005" ht="12.75" customHeight="1" x14ac:dyDescent="0.25">
      <c r="A72" s="147"/>
      <c r="B72" s="302"/>
      <c r="C72" s="97"/>
      <c r="D72" s="301"/>
      <c r="ALQ72" t="e">
        <v>#N/A</v>
      </c>
    </row>
    <row r="73" spans="1:1005" ht="12.75" customHeight="1" x14ac:dyDescent="0.25">
      <c r="A73" s="147"/>
      <c r="B73" s="302"/>
      <c r="C73" s="97"/>
      <c r="D73" s="301"/>
    </row>
    <row r="74" spans="1:1005" ht="12.75" customHeight="1" x14ac:dyDescent="0.25">
      <c r="A74" s="147"/>
      <c r="B74" s="302"/>
      <c r="C74" s="97"/>
      <c r="D74" s="301"/>
    </row>
    <row r="75" spans="1:1005" ht="12.75" customHeight="1" x14ac:dyDescent="0.25">
      <c r="A75" s="147"/>
      <c r="B75" s="302"/>
      <c r="C75" s="97"/>
      <c r="D75" s="301"/>
    </row>
    <row r="76" spans="1:1005" ht="12.75" customHeight="1" x14ac:dyDescent="0.25">
      <c r="A76" s="147"/>
      <c r="B76" s="302"/>
      <c r="C76" s="97"/>
      <c r="D76" s="301"/>
    </row>
    <row r="77" spans="1:1005" ht="12.75" customHeight="1" x14ac:dyDescent="0.25">
      <c r="A77" s="147"/>
      <c r="B77" s="302"/>
      <c r="C77" s="97"/>
      <c r="D77" s="301"/>
    </row>
    <row r="78" spans="1:1005" ht="12.75" customHeight="1" x14ac:dyDescent="0.25">
      <c r="A78" s="147"/>
      <c r="B78" s="302"/>
      <c r="C78" s="97"/>
      <c r="D78" s="301"/>
    </row>
    <row r="79" spans="1:1005" ht="12.75" customHeight="1" x14ac:dyDescent="0.25">
      <c r="A79" s="147"/>
      <c r="B79" s="302"/>
      <c r="C79" s="97"/>
      <c r="D79" s="301"/>
    </row>
    <row r="80" spans="1:1005" ht="12.75" customHeight="1" x14ac:dyDescent="0.25">
      <c r="A80" s="147"/>
      <c r="B80" s="302"/>
      <c r="C80" s="97"/>
      <c r="D80" s="301"/>
    </row>
    <row r="81" spans="1:4" ht="12.75" customHeight="1" x14ac:dyDescent="0.25">
      <c r="A81" s="147"/>
      <c r="B81" s="302"/>
      <c r="C81" s="97"/>
      <c r="D81" s="301"/>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84"/>
  <sheetViews>
    <sheetView workbookViewId="0">
      <selection activeCell="B4" sqref="B4"/>
    </sheetView>
  </sheetViews>
  <sheetFormatPr defaultColWidth="18.7109375" defaultRowHeight="12.75" customHeight="1" x14ac:dyDescent="0.25"/>
  <cols>
    <col min="1" max="34" width="9.140625" style="172" customWidth="1"/>
    <col min="35" max="39" width="9.140625" style="190" customWidth="1"/>
    <col min="40" max="54" width="9.140625" style="172" customWidth="1"/>
    <col min="55" max="16384" width="18.7109375" style="172"/>
  </cols>
  <sheetData>
    <row r="1" spans="1:51" ht="15" x14ac:dyDescent="0.25">
      <c r="A1" s="81"/>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162"/>
      <c r="AJ1" s="162"/>
      <c r="AK1" s="162"/>
      <c r="AL1" s="162"/>
      <c r="AM1" s="162"/>
    </row>
    <row r="2" spans="1:51" ht="15" x14ac:dyDescent="0.25">
      <c r="A2" s="81"/>
      <c r="B2" s="157" t="s">
        <v>45</v>
      </c>
      <c r="C2" s="157" t="s">
        <v>46</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c r="AT2" s="162"/>
      <c r="AU2" s="162"/>
    </row>
    <row r="3" spans="1:51" ht="15" x14ac:dyDescent="0.25">
      <c r="A3" s="82"/>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c r="AS3" s="162"/>
      <c r="AT3" s="162"/>
      <c r="AU3" s="162"/>
    </row>
    <row r="4" spans="1:51" ht="15" x14ac:dyDescent="0.25">
      <c r="A4" s="147">
        <f>YampaRiverInflow.TotalOutflow!A4</f>
        <v>44652</v>
      </c>
      <c r="B4" s="292">
        <v>13.821</v>
      </c>
      <c r="C4" s="293">
        <v>24.442</v>
      </c>
      <c r="D4" s="303">
        <v>20.477</v>
      </c>
      <c r="E4" s="190">
        <f ca="1">INDEX(INDIRECT("GainsAboveHoover"&amp;E$2+YEAR($A4)-YEAR($A$4)),MONTH($A4))</f>
        <v>27.73244</v>
      </c>
      <c r="F4" s="190">
        <f t="shared" ref="F4:AH12" ca="1" si="0">INDEX(INDIRECT("GainsAboveHoover"&amp;F$2+YEAR($A4)-YEAR($A$4)),MONTH($A4))</f>
        <v>75.024360000000001</v>
      </c>
      <c r="G4" s="190">
        <f t="shared" ca="1" si="0"/>
        <v>159.47320999999999</v>
      </c>
      <c r="H4" s="190">
        <f t="shared" ca="1" si="0"/>
        <v>29.552319999999998</v>
      </c>
      <c r="I4" s="190">
        <f t="shared" ca="1" si="0"/>
        <v>81.07553999999999</v>
      </c>
      <c r="J4" s="190">
        <f t="shared" ca="1" si="0"/>
        <v>86.656300000000002</v>
      </c>
      <c r="K4" s="190">
        <f t="shared" ca="1" si="0"/>
        <v>38.537150000000004</v>
      </c>
      <c r="L4" s="190">
        <f t="shared" ca="1" si="0"/>
        <v>88.094770000000011</v>
      </c>
      <c r="M4" s="190">
        <f t="shared" ca="1" si="0"/>
        <v>-55.505400000000002</v>
      </c>
      <c r="N4" s="190">
        <f t="shared" ca="1" si="0"/>
        <v>-25.224409999999999</v>
      </c>
      <c r="O4" s="190">
        <f t="shared" ca="1" si="0"/>
        <v>-11.06203</v>
      </c>
      <c r="P4" s="190">
        <f t="shared" ca="1" si="0"/>
        <v>-40.472319999999996</v>
      </c>
      <c r="Q4" s="190">
        <f t="shared" ca="1" si="0"/>
        <v>-8.5150300000000012</v>
      </c>
      <c r="R4" s="190">
        <f t="shared" ca="1" si="0"/>
        <v>5.4860100000000003</v>
      </c>
      <c r="S4" s="190">
        <f t="shared" ca="1" si="0"/>
        <v>89.623949999999994</v>
      </c>
      <c r="T4" s="190">
        <f t="shared" ca="1" si="0"/>
        <v>5.5964700000000001</v>
      </c>
      <c r="U4" s="190">
        <f t="shared" ca="1" si="0"/>
        <v>-13.982229999999999</v>
      </c>
      <c r="V4" s="190">
        <f t="shared" ca="1" si="0"/>
        <v>-5.7306000000000008</v>
      </c>
      <c r="W4" s="190">
        <f t="shared" ca="1" si="0"/>
        <v>-15.20013</v>
      </c>
      <c r="X4" s="190">
        <f t="shared" ca="1" si="0"/>
        <v>34.876040000000003</v>
      </c>
      <c r="Y4" s="190">
        <f t="shared" ca="1" si="0"/>
        <v>71.3001</v>
      </c>
      <c r="Z4" s="190">
        <f t="shared" ca="1" si="0"/>
        <v>20.61309</v>
      </c>
      <c r="AA4" s="190">
        <f t="shared" ca="1" si="0"/>
        <v>9.5076800000000006</v>
      </c>
      <c r="AB4" s="190">
        <f t="shared" ca="1" si="0"/>
        <v>-18.428540000000002</v>
      </c>
      <c r="AC4" s="190">
        <f t="shared" ca="1" si="0"/>
        <v>-11.481530000000001</v>
      </c>
      <c r="AD4" s="190">
        <f t="shared" ca="1" si="0"/>
        <v>17.488060000000001</v>
      </c>
      <c r="AE4" s="190">
        <f t="shared" ca="1" si="0"/>
        <v>42.204129999999999</v>
      </c>
      <c r="AF4" s="190">
        <f t="shared" ca="1" si="0"/>
        <v>-16.627680000000002</v>
      </c>
      <c r="AG4" s="190">
        <f t="shared" ca="1" si="0"/>
        <v>57.904980000000002</v>
      </c>
      <c r="AH4" s="190">
        <f t="shared" ca="1" si="0"/>
        <v>18.792390000000001</v>
      </c>
      <c r="AN4" s="167"/>
      <c r="AO4" s="167"/>
      <c r="AP4" s="167"/>
      <c r="AQ4" s="167"/>
      <c r="AR4" s="167"/>
      <c r="AS4" s="167"/>
      <c r="AT4" s="167"/>
      <c r="AU4" s="167"/>
      <c r="AV4" s="167"/>
      <c r="AW4" s="167"/>
      <c r="AX4" s="167"/>
      <c r="AY4" s="167"/>
    </row>
    <row r="5" spans="1:51" ht="15" x14ac:dyDescent="0.25">
      <c r="A5" s="147">
        <f>YampaRiverInflow.TotalOutflow!A5</f>
        <v>44682</v>
      </c>
      <c r="B5" s="280">
        <v>5.71</v>
      </c>
      <c r="C5" s="270">
        <v>18.937999999999999</v>
      </c>
      <c r="D5" s="285">
        <v>-4.415</v>
      </c>
      <c r="E5" s="190">
        <v>13.905670000000001</v>
      </c>
      <c r="F5" s="190">
        <v>50.254080000000002</v>
      </c>
      <c r="G5" s="190">
        <v>122.22750000000001</v>
      </c>
      <c r="H5" s="190">
        <v>45.130360000000003</v>
      </c>
      <c r="I5" s="190">
        <v>144.82448000000002</v>
      </c>
      <c r="J5" s="190">
        <v>15.857620000000001</v>
      </c>
      <c r="K5" s="190">
        <v>26.527619999999999</v>
      </c>
      <c r="L5" s="190">
        <v>112.01666</v>
      </c>
      <c r="M5" s="190">
        <v>5.9267599999999998</v>
      </c>
      <c r="N5" s="190">
        <v>-7.9631999999999996</v>
      </c>
      <c r="O5" s="190">
        <v>-10.182930000000001</v>
      </c>
      <c r="P5" s="190">
        <v>-18.910119999999999</v>
      </c>
      <c r="Q5" s="190">
        <v>-5.1637899999999997</v>
      </c>
      <c r="R5" s="190">
        <v>4.8523900000000006</v>
      </c>
      <c r="S5" s="190">
        <v>136.5727</v>
      </c>
      <c r="T5" s="190">
        <v>-17.06551</v>
      </c>
      <c r="U5" s="190">
        <v>-25.80247</v>
      </c>
      <c r="V5" s="190">
        <v>13.146979999999999</v>
      </c>
      <c r="W5" s="190">
        <v>9.7264300000000006</v>
      </c>
      <c r="X5" s="190">
        <v>41.096609999999998</v>
      </c>
      <c r="Y5" s="190">
        <v>63.824849999999998</v>
      </c>
      <c r="Z5" s="190">
        <v>-6.9918699999999996</v>
      </c>
      <c r="AA5" s="190">
        <v>0.73799999999999999</v>
      </c>
      <c r="AB5" s="190">
        <v>-18.297540000000001</v>
      </c>
      <c r="AC5" s="190">
        <v>-12.214030000000001</v>
      </c>
      <c r="AD5" s="190">
        <v>9.0859300000000012</v>
      </c>
      <c r="AE5" s="190">
        <v>5.1340200000000005</v>
      </c>
      <c r="AF5" s="190">
        <v>-29.088660000000001</v>
      </c>
      <c r="AG5" s="190">
        <v>48.692149999999998</v>
      </c>
      <c r="AH5" s="190">
        <v>-11.59253</v>
      </c>
      <c r="AI5" s="203"/>
      <c r="AJ5" s="203"/>
      <c r="AK5" s="203"/>
      <c r="AL5" s="203"/>
      <c r="AM5" s="203"/>
      <c r="AN5" s="167"/>
      <c r="AO5" s="167"/>
      <c r="AP5" s="167"/>
      <c r="AQ5" s="167"/>
      <c r="AR5" s="167"/>
      <c r="AS5" s="167"/>
      <c r="AT5" s="167"/>
      <c r="AU5" s="167"/>
      <c r="AV5" s="167"/>
      <c r="AW5" s="167"/>
      <c r="AX5" s="167"/>
      <c r="AY5" s="167"/>
    </row>
    <row r="6" spans="1:51" ht="15" x14ac:dyDescent="0.25">
      <c r="A6" s="147">
        <f>YampaRiverInflow.TotalOutflow!A6</f>
        <v>44713</v>
      </c>
      <c r="B6" s="280">
        <v>-3.6880000000000002</v>
      </c>
      <c r="C6" s="270">
        <v>12.651999999999999</v>
      </c>
      <c r="D6" s="285">
        <v>-23.155999999999999</v>
      </c>
      <c r="E6" s="190">
        <v>78.603580000000008</v>
      </c>
      <c r="F6" s="190">
        <v>0.77813999999999994</v>
      </c>
      <c r="G6" s="190">
        <v>11.42347</v>
      </c>
      <c r="H6" s="190">
        <v>-1.8183699999999998</v>
      </c>
      <c r="I6" s="190">
        <v>48.385210000000001</v>
      </c>
      <c r="J6" s="190">
        <v>10.9796</v>
      </c>
      <c r="K6" s="190">
        <v>-16.415560000000003</v>
      </c>
      <c r="L6" s="190">
        <v>59.579190000000004</v>
      </c>
      <c r="M6" s="190">
        <v>20.131820000000001</v>
      </c>
      <c r="N6" s="190">
        <v>-1.8760000000000002E-2</v>
      </c>
      <c r="O6" s="190">
        <v>-40.888860000000001</v>
      </c>
      <c r="P6" s="190">
        <v>-24.57798</v>
      </c>
      <c r="Q6" s="190">
        <v>-41.014429999999997</v>
      </c>
      <c r="R6" s="190">
        <v>-32.649230000000003</v>
      </c>
      <c r="S6" s="190">
        <v>31.118189999999998</v>
      </c>
      <c r="T6" s="190">
        <v>-16.25863</v>
      </c>
      <c r="U6" s="190">
        <v>-29.007360000000002</v>
      </c>
      <c r="V6" s="190">
        <v>15.05063</v>
      </c>
      <c r="W6" s="190">
        <v>-28.113409999999998</v>
      </c>
      <c r="X6" s="190">
        <v>-6.2963900000000006</v>
      </c>
      <c r="Y6" s="190">
        <v>35.037300000000002</v>
      </c>
      <c r="Z6" s="190">
        <v>-16.40408</v>
      </c>
      <c r="AA6" s="190">
        <v>-27.575620000000001</v>
      </c>
      <c r="AB6" s="190">
        <v>-23.976099999999999</v>
      </c>
      <c r="AC6" s="190">
        <v>-8.1685800000000004</v>
      </c>
      <c r="AD6" s="190">
        <v>-18.756529999999998</v>
      </c>
      <c r="AE6" s="190">
        <v>-18.879729999999999</v>
      </c>
      <c r="AF6" s="190">
        <v>-18.7621</v>
      </c>
      <c r="AG6" s="190">
        <v>4.9375299999999998</v>
      </c>
      <c r="AH6" s="190">
        <v>-14.283790000000002</v>
      </c>
      <c r="AI6" s="203"/>
      <c r="AJ6" s="203"/>
      <c r="AK6" s="203"/>
      <c r="AL6" s="203"/>
      <c r="AM6" s="203"/>
      <c r="AN6" s="167"/>
      <c r="AO6" s="167"/>
      <c r="AP6" s="167"/>
      <c r="AQ6" s="167"/>
      <c r="AR6" s="167"/>
      <c r="AS6" s="167"/>
      <c r="AT6" s="167"/>
      <c r="AU6" s="167"/>
      <c r="AV6" s="167"/>
      <c r="AW6" s="167"/>
      <c r="AX6" s="167"/>
      <c r="AY6" s="167"/>
    </row>
    <row r="7" spans="1:51" ht="15" x14ac:dyDescent="0.25">
      <c r="A7" s="147">
        <f>YampaRiverInflow.TotalOutflow!A7</f>
        <v>44743</v>
      </c>
      <c r="B7" s="280">
        <v>4.8070000000000004</v>
      </c>
      <c r="C7" s="270">
        <v>20.725000000000001</v>
      </c>
      <c r="D7" s="285">
        <v>-3.306</v>
      </c>
      <c r="E7" s="190">
        <v>-5.8830900000000002</v>
      </c>
      <c r="F7" s="190">
        <v>27.880080000000003</v>
      </c>
      <c r="G7" s="190">
        <v>-8.3493899999999996</v>
      </c>
      <c r="H7" s="190">
        <v>20.232430000000001</v>
      </c>
      <c r="I7" s="190">
        <v>30.843540000000001</v>
      </c>
      <c r="J7" s="190">
        <v>41.040230000000001</v>
      </c>
      <c r="K7" s="190">
        <v>14.490680000000001</v>
      </c>
      <c r="L7" s="190">
        <v>75.778990000000007</v>
      </c>
      <c r="M7" s="190">
        <v>65.886160000000004</v>
      </c>
      <c r="N7" s="190">
        <v>-49.466929999999998</v>
      </c>
      <c r="O7" s="190">
        <v>-38.095980000000004</v>
      </c>
      <c r="P7" s="190">
        <v>-9.229239999999999</v>
      </c>
      <c r="Q7" s="190">
        <v>-13.51318</v>
      </c>
      <c r="R7" s="190">
        <v>-26.592950000000002</v>
      </c>
      <c r="S7" s="190">
        <v>24.434360000000002</v>
      </c>
      <c r="T7" s="190">
        <v>-13.056049999999999</v>
      </c>
      <c r="U7" s="190">
        <v>-8.1851199999999995</v>
      </c>
      <c r="V7" s="190">
        <v>-2.57158</v>
      </c>
      <c r="W7" s="190">
        <v>-30.264680000000002</v>
      </c>
      <c r="X7" s="190">
        <v>-36.50526</v>
      </c>
      <c r="Y7" s="190">
        <v>7.3666599999999995</v>
      </c>
      <c r="Z7" s="190">
        <v>20.909459999999999</v>
      </c>
      <c r="AA7" s="190">
        <v>21.97174</v>
      </c>
      <c r="AB7" s="190">
        <v>-3.3679099999999997</v>
      </c>
      <c r="AC7" s="190">
        <v>5.8490699999999993</v>
      </c>
      <c r="AD7" s="190">
        <v>18.370330000000003</v>
      </c>
      <c r="AE7" s="190">
        <v>18.507080000000002</v>
      </c>
      <c r="AF7" s="190">
        <v>26.724900000000002</v>
      </c>
      <c r="AG7" s="190">
        <v>-54.714529999999996</v>
      </c>
      <c r="AH7" s="190">
        <v>-25.463419999999999</v>
      </c>
      <c r="AI7" s="203"/>
      <c r="AJ7" s="203"/>
      <c r="AK7" s="203"/>
      <c r="AL7" s="203"/>
      <c r="AM7" s="203"/>
      <c r="AN7" s="167"/>
      <c r="AO7" s="167"/>
      <c r="AP7" s="167"/>
      <c r="AQ7" s="167"/>
      <c r="AR7" s="167"/>
      <c r="AS7" s="167"/>
      <c r="AT7" s="167"/>
      <c r="AU7" s="167"/>
      <c r="AV7" s="167"/>
      <c r="AW7" s="167"/>
      <c r="AX7" s="167"/>
      <c r="AY7" s="167"/>
    </row>
    <row r="8" spans="1:51" ht="15" x14ac:dyDescent="0.25">
      <c r="A8" s="147">
        <f>YampaRiverInflow.TotalOutflow!A8</f>
        <v>44774</v>
      </c>
      <c r="B8" s="280">
        <v>20.266999999999999</v>
      </c>
      <c r="C8" s="270">
        <v>18.693000000000001</v>
      </c>
      <c r="D8" s="285">
        <v>8.6560000000000006</v>
      </c>
      <c r="E8" s="190">
        <v>53.409349999999996</v>
      </c>
      <c r="F8" s="190">
        <v>56.28331</v>
      </c>
      <c r="G8" s="190">
        <v>85.919169999999994</v>
      </c>
      <c r="H8" s="190">
        <v>47.941989999999997</v>
      </c>
      <c r="I8" s="190">
        <v>32.843679999999999</v>
      </c>
      <c r="J8" s="190">
        <v>9.41737</v>
      </c>
      <c r="K8" s="190">
        <v>73.407210000000006</v>
      </c>
      <c r="L8" s="190">
        <v>56.459800000000001</v>
      </c>
      <c r="M8" s="190">
        <v>48.113410000000002</v>
      </c>
      <c r="N8" s="190">
        <v>12.67862</v>
      </c>
      <c r="O8" s="190">
        <v>24.742099999999997</v>
      </c>
      <c r="P8" s="190">
        <v>-3.3823099999999999</v>
      </c>
      <c r="Q8" s="190">
        <v>40.45872</v>
      </c>
      <c r="R8" s="190">
        <v>7.9324300000000001</v>
      </c>
      <c r="S8" s="190">
        <v>46.411089999999994</v>
      </c>
      <c r="T8" s="190">
        <v>6.7395899999999997</v>
      </c>
      <c r="U8" s="190">
        <v>17.925740000000001</v>
      </c>
      <c r="V8" s="190">
        <v>17.421220000000002</v>
      </c>
      <c r="W8" s="190">
        <v>-3.9880599999999999</v>
      </c>
      <c r="X8" s="190">
        <v>-1.2442899999999999</v>
      </c>
      <c r="Y8" s="190">
        <v>21.964880000000001</v>
      </c>
      <c r="Z8" s="190">
        <v>75.510499999999993</v>
      </c>
      <c r="AA8" s="190">
        <v>37.568370000000002</v>
      </c>
      <c r="AB8" s="190">
        <v>42.03425</v>
      </c>
      <c r="AC8" s="190">
        <v>42.976790000000001</v>
      </c>
      <c r="AD8" s="190">
        <v>38.019089999999998</v>
      </c>
      <c r="AE8" s="190">
        <v>12.330110000000001</v>
      </c>
      <c r="AF8" s="190">
        <v>11.853590000000001</v>
      </c>
      <c r="AG8" s="190">
        <v>-10.878549999999999</v>
      </c>
      <c r="AH8" s="190">
        <v>0.28339999999999999</v>
      </c>
      <c r="AI8" s="203"/>
      <c r="AJ8" s="203"/>
      <c r="AK8" s="203"/>
      <c r="AL8" s="203"/>
      <c r="AM8" s="203"/>
      <c r="AN8" s="167"/>
      <c r="AO8" s="167"/>
      <c r="AP8" s="167"/>
      <c r="AQ8" s="167"/>
      <c r="AR8" s="167"/>
      <c r="AS8" s="167"/>
      <c r="AT8" s="167"/>
      <c r="AU8" s="167"/>
      <c r="AV8" s="167"/>
      <c r="AW8" s="167"/>
      <c r="AX8" s="167"/>
      <c r="AY8" s="167"/>
    </row>
    <row r="9" spans="1:51" ht="15" x14ac:dyDescent="0.25">
      <c r="A9" s="147">
        <f>YampaRiverInflow.TotalOutflow!A9</f>
        <v>44805</v>
      </c>
      <c r="B9" s="280">
        <v>19.452000000000002</v>
      </c>
      <c r="C9" s="270">
        <v>17.966999999999999</v>
      </c>
      <c r="D9" s="285">
        <v>17.327999999999999</v>
      </c>
      <c r="E9" s="190">
        <v>64.282830000000004</v>
      </c>
      <c r="F9" s="190">
        <v>64.577929999999995</v>
      </c>
      <c r="G9" s="190">
        <v>71.455939999999998</v>
      </c>
      <c r="H9" s="190">
        <v>58.154240000000001</v>
      </c>
      <c r="I9" s="190">
        <v>42.169260000000001</v>
      </c>
      <c r="J9" s="190">
        <v>18.811229999999998</v>
      </c>
      <c r="K9" s="190">
        <v>37.728870000000001</v>
      </c>
      <c r="L9" s="190">
        <v>102.28238999999999</v>
      </c>
      <c r="M9" s="190">
        <v>63.219099999999997</v>
      </c>
      <c r="N9" s="190">
        <v>-1.1670799999999999</v>
      </c>
      <c r="O9" s="190">
        <v>27.992830000000001</v>
      </c>
      <c r="P9" s="190">
        <v>55.190280000000001</v>
      </c>
      <c r="Q9" s="190">
        <v>32.140479999999997</v>
      </c>
      <c r="R9" s="190">
        <v>31.014310000000002</v>
      </c>
      <c r="S9" s="190">
        <v>29.221220000000002</v>
      </c>
      <c r="T9" s="190">
        <v>-5.8577599999999999</v>
      </c>
      <c r="U9" s="190">
        <v>13.77566</v>
      </c>
      <c r="V9" s="190">
        <v>20.98864</v>
      </c>
      <c r="W9" s="190">
        <v>9.6280200000000011</v>
      </c>
      <c r="X9" s="190">
        <v>25.324290000000001</v>
      </c>
      <c r="Y9" s="190">
        <v>17.578880000000002</v>
      </c>
      <c r="Z9" s="190">
        <v>49.973109999999998</v>
      </c>
      <c r="AA9" s="190">
        <v>68.102980000000002</v>
      </c>
      <c r="AB9" s="190">
        <v>84.069659999999999</v>
      </c>
      <c r="AC9" s="190">
        <v>26.646470000000001</v>
      </c>
      <c r="AD9" s="190">
        <v>42.182259999999999</v>
      </c>
      <c r="AE9" s="190">
        <v>36.151679999999999</v>
      </c>
      <c r="AF9" s="190">
        <v>18.166060000000002</v>
      </c>
      <c r="AG9" s="190">
        <v>17.873080000000002</v>
      </c>
      <c r="AH9" s="190">
        <v>4.9049300000000002</v>
      </c>
      <c r="AI9" s="203"/>
      <c r="AJ9" s="203"/>
      <c r="AK9" s="203"/>
      <c r="AL9" s="203"/>
      <c r="AM9" s="203"/>
      <c r="AN9" s="167"/>
      <c r="AO9" s="167"/>
      <c r="AP9" s="167"/>
      <c r="AQ9" s="167"/>
      <c r="AR9" s="167"/>
      <c r="AS9" s="167"/>
      <c r="AT9" s="167"/>
      <c r="AU9" s="167"/>
      <c r="AV9" s="167"/>
      <c r="AW9" s="167"/>
      <c r="AX9" s="167"/>
      <c r="AY9" s="167"/>
    </row>
    <row r="10" spans="1:51" ht="15" x14ac:dyDescent="0.25">
      <c r="A10" s="147">
        <f>YampaRiverInflow.TotalOutflow!A10</f>
        <v>44835</v>
      </c>
      <c r="B10" s="280">
        <v>16.696000000000002</v>
      </c>
      <c r="C10" s="270">
        <v>22.39</v>
      </c>
      <c r="D10" s="285">
        <v>20.555</v>
      </c>
      <c r="E10" s="190">
        <v>24.83699</v>
      </c>
      <c r="F10" s="190">
        <v>75.222429999999989</v>
      </c>
      <c r="G10" s="190">
        <v>44.385730000000002</v>
      </c>
      <c r="H10" s="190">
        <v>47.589800000000004</v>
      </c>
      <c r="I10" s="190">
        <v>34.997630000000001</v>
      </c>
      <c r="J10" s="190">
        <v>11.211030000000001</v>
      </c>
      <c r="K10" s="190">
        <v>19.502970000000001</v>
      </c>
      <c r="L10" s="190">
        <v>54.718679999999999</v>
      </c>
      <c r="M10" s="190">
        <v>17.3261</v>
      </c>
      <c r="N10" s="190">
        <v>33.096730000000001</v>
      </c>
      <c r="O10" s="190">
        <v>7.0241199999999999</v>
      </c>
      <c r="P10" s="190">
        <v>38.168879999999994</v>
      </c>
      <c r="Q10" s="190">
        <v>-0.32697000000000004</v>
      </c>
      <c r="R10" s="190">
        <v>84.070039999999992</v>
      </c>
      <c r="S10" s="190">
        <v>20.03706</v>
      </c>
      <c r="T10" s="190">
        <v>40.291160000000005</v>
      </c>
      <c r="U10" s="190">
        <v>11.96547</v>
      </c>
      <c r="V10" s="190">
        <v>9.7060499999999994</v>
      </c>
      <c r="W10" s="190">
        <v>-4.8878300000000001</v>
      </c>
      <c r="X10" s="190">
        <v>42.031129999999997</v>
      </c>
      <c r="Y10" s="190">
        <v>22.63785</v>
      </c>
      <c r="Z10" s="190">
        <v>39.329860000000004</v>
      </c>
      <c r="AA10" s="190">
        <v>28.046230000000001</v>
      </c>
      <c r="AB10" s="190">
        <v>21.405650000000001</v>
      </c>
      <c r="AC10" s="190">
        <v>63.749839999999999</v>
      </c>
      <c r="AD10" s="190">
        <v>50.552589999999995</v>
      </c>
      <c r="AE10" s="190">
        <v>35.498150000000003</v>
      </c>
      <c r="AF10" s="190">
        <v>22.665689999999998</v>
      </c>
      <c r="AG10" s="190">
        <v>13.309760000000001</v>
      </c>
      <c r="AH10" s="190">
        <v>-5.9156000000000004</v>
      </c>
      <c r="AI10" s="203"/>
      <c r="AJ10" s="203"/>
      <c r="AK10" s="203"/>
      <c r="AL10" s="203"/>
      <c r="AM10" s="203"/>
      <c r="AN10" s="167"/>
      <c r="AO10" s="167"/>
      <c r="AP10" s="167"/>
      <c r="AQ10" s="167"/>
      <c r="AR10" s="167"/>
      <c r="AS10" s="167"/>
      <c r="AT10" s="167"/>
      <c r="AU10" s="167"/>
      <c r="AV10" s="167"/>
      <c r="AW10" s="167"/>
      <c r="AX10" s="167"/>
      <c r="AY10" s="167"/>
    </row>
    <row r="11" spans="1:51" ht="15" x14ac:dyDescent="0.25">
      <c r="A11" s="147">
        <f>YampaRiverInflow.TotalOutflow!A11</f>
        <v>44866</v>
      </c>
      <c r="B11" s="280">
        <v>16.846</v>
      </c>
      <c r="C11" s="270">
        <v>17.699000000000002</v>
      </c>
      <c r="D11" s="285">
        <v>42.298999999999999</v>
      </c>
      <c r="E11" s="190">
        <v>24.755089999999999</v>
      </c>
      <c r="F11" s="190">
        <v>41.368510000000001</v>
      </c>
      <c r="G11" s="190">
        <v>54.319510000000001</v>
      </c>
      <c r="H11" s="190">
        <v>11.286760000000001</v>
      </c>
      <c r="I11" s="190">
        <v>42.111879999999999</v>
      </c>
      <c r="J11" s="190">
        <v>49.319809999999997</v>
      </c>
      <c r="K11" s="190">
        <v>62.6631</v>
      </c>
      <c r="L11" s="190">
        <v>57.306669999999997</v>
      </c>
      <c r="M11" s="190">
        <v>20.52073</v>
      </c>
      <c r="N11" s="190">
        <v>2.0303399999999998</v>
      </c>
      <c r="O11" s="190">
        <v>10.25154</v>
      </c>
      <c r="P11" s="190">
        <v>11.652959999999998</v>
      </c>
      <c r="Q11" s="190">
        <v>18.590709999999998</v>
      </c>
      <c r="R11" s="190">
        <v>93.237679999999997</v>
      </c>
      <c r="S11" s="190">
        <v>8.5751200000000001</v>
      </c>
      <c r="T11" s="190">
        <v>14.65644</v>
      </c>
      <c r="U11" s="190">
        <v>33.630459999999999</v>
      </c>
      <c r="V11" s="190">
        <v>27.760300000000001</v>
      </c>
      <c r="W11" s="190">
        <v>11.286379999999999</v>
      </c>
      <c r="X11" s="190">
        <v>-14.38903</v>
      </c>
      <c r="Y11" s="190">
        <v>11.00366</v>
      </c>
      <c r="Z11" s="190">
        <v>30.656770000000002</v>
      </c>
      <c r="AA11" s="190">
        <v>78.433350000000004</v>
      </c>
      <c r="AB11" s="190">
        <v>20.926279999999998</v>
      </c>
      <c r="AC11" s="190">
        <v>17.11955</v>
      </c>
      <c r="AD11" s="190">
        <v>49.568680000000001</v>
      </c>
      <c r="AE11" s="190">
        <v>30.38326</v>
      </c>
      <c r="AF11" s="190">
        <v>41.949339999999999</v>
      </c>
      <c r="AG11" s="190">
        <v>90.300280000000001</v>
      </c>
      <c r="AH11" s="190">
        <v>25.237020000000001</v>
      </c>
      <c r="AI11" s="203"/>
      <c r="AJ11" s="203"/>
      <c r="AK11" s="203"/>
      <c r="AL11" s="203"/>
      <c r="AM11" s="203"/>
      <c r="AN11" s="167"/>
      <c r="AO11" s="167"/>
      <c r="AP11" s="167"/>
      <c r="AQ11" s="167"/>
      <c r="AR11" s="167"/>
      <c r="AS11" s="167"/>
      <c r="AT11" s="167"/>
      <c r="AU11" s="167"/>
      <c r="AV11" s="167"/>
      <c r="AW11" s="167"/>
      <c r="AX11" s="167"/>
      <c r="AY11" s="167"/>
    </row>
    <row r="12" spans="1:51" ht="15" x14ac:dyDescent="0.25">
      <c r="A12" s="147">
        <f>YampaRiverInflow.TotalOutflow!A12</f>
        <v>44896</v>
      </c>
      <c r="B12" s="280">
        <v>19.45</v>
      </c>
      <c r="C12" s="270">
        <v>16.332000000000001</v>
      </c>
      <c r="D12" s="285">
        <v>41.247999999999998</v>
      </c>
      <c r="E12" s="190">
        <v>60.335120000000003</v>
      </c>
      <c r="F12" s="190">
        <v>94.61439</v>
      </c>
      <c r="G12" s="190">
        <v>57.228949999999998</v>
      </c>
      <c r="H12" s="190">
        <v>76.772750000000002</v>
      </c>
      <c r="I12" s="190">
        <v>23.632810000000003</v>
      </c>
      <c r="J12" s="190">
        <v>26.613599999999998</v>
      </c>
      <c r="K12" s="190">
        <v>20.40418</v>
      </c>
      <c r="L12" s="190">
        <v>6.7861099999999999</v>
      </c>
      <c r="M12" s="190">
        <v>7.0875000000000004</v>
      </c>
      <c r="N12" s="190">
        <v>18.854099999999999</v>
      </c>
      <c r="O12" s="190">
        <v>35.589959999999998</v>
      </c>
      <c r="P12" s="190">
        <v>26.338159999999998</v>
      </c>
      <c r="Q12" s="190">
        <v>20.191050000000001</v>
      </c>
      <c r="R12" s="190">
        <v>74.97139</v>
      </c>
      <c r="S12" s="190">
        <v>11.51708</v>
      </c>
      <c r="T12" s="190">
        <v>-4.6183199999999998</v>
      </c>
      <c r="U12" s="190">
        <v>27.153869999999998</v>
      </c>
      <c r="V12" s="190">
        <v>22.050689999999999</v>
      </c>
      <c r="W12" s="190">
        <v>10.000299999999999</v>
      </c>
      <c r="X12" s="190">
        <v>200.48664000000002</v>
      </c>
      <c r="Y12" s="190">
        <v>49.498660000000001</v>
      </c>
      <c r="Z12" s="190">
        <v>30.962709999999998</v>
      </c>
      <c r="AA12" s="190">
        <v>25.01275</v>
      </c>
      <c r="AB12" s="190">
        <v>10.133760000000001</v>
      </c>
      <c r="AC12" s="190">
        <v>15.85665</v>
      </c>
      <c r="AD12" s="190">
        <v>14.69364</v>
      </c>
      <c r="AE12" s="190">
        <v>24.777099999999997</v>
      </c>
      <c r="AF12" s="190">
        <v>25.998349999999999</v>
      </c>
      <c r="AG12" s="190">
        <v>73.964010000000002</v>
      </c>
      <c r="AH12" s="190">
        <v>39.270139999999998</v>
      </c>
      <c r="AI12" s="203"/>
      <c r="AJ12" s="203"/>
      <c r="AK12" s="203"/>
      <c r="AL12" s="203"/>
      <c r="AM12" s="203"/>
      <c r="AN12" s="167"/>
      <c r="AO12" s="167"/>
      <c r="AP12" s="167"/>
      <c r="AQ12" s="167"/>
      <c r="AR12" s="167"/>
      <c r="AS12" s="167"/>
      <c r="AT12" s="167"/>
      <c r="AU12" s="167"/>
      <c r="AV12" s="167"/>
      <c r="AW12" s="167"/>
      <c r="AX12" s="167"/>
      <c r="AY12" s="167"/>
    </row>
    <row r="13" spans="1:51" ht="15" x14ac:dyDescent="0.25">
      <c r="A13" s="147">
        <f>YampaRiverInflow.TotalOutflow!A13</f>
        <v>44927</v>
      </c>
      <c r="B13" s="280">
        <v>25.702000000000002</v>
      </c>
      <c r="C13" s="270">
        <v>25.207999999999998</v>
      </c>
      <c r="D13" s="285">
        <v>48.18</v>
      </c>
      <c r="E13" s="190">
        <v>66.690010000000001</v>
      </c>
      <c r="F13" s="190">
        <v>209.91325000000001</v>
      </c>
      <c r="G13" s="190">
        <v>68.707340000000002</v>
      </c>
      <c r="H13" s="190">
        <v>147.14017999999999</v>
      </c>
      <c r="I13" s="190">
        <v>12.95735</v>
      </c>
      <c r="J13" s="190">
        <v>43.173999999999999</v>
      </c>
      <c r="K13" s="190">
        <v>43.572859999999999</v>
      </c>
      <c r="L13" s="190">
        <v>40.911610000000003</v>
      </c>
      <c r="M13" s="190">
        <v>13.873209999999998</v>
      </c>
      <c r="N13" s="190">
        <v>43.65607</v>
      </c>
      <c r="O13" s="190">
        <v>8.8752700000000004</v>
      </c>
      <c r="P13" s="190">
        <v>27.946300000000001</v>
      </c>
      <c r="Q13" s="190">
        <v>3.3895900000000001</v>
      </c>
      <c r="R13" s="190">
        <v>303.37369000000001</v>
      </c>
      <c r="S13" s="190">
        <v>12.219719999999999</v>
      </c>
      <c r="T13" s="190">
        <v>-9.3584500000000013</v>
      </c>
      <c r="U13" s="190">
        <v>28.872540000000001</v>
      </c>
      <c r="V13" s="190">
        <v>4.9805900000000003</v>
      </c>
      <c r="W13" s="190">
        <v>53.234699999999997</v>
      </c>
      <c r="X13" s="190">
        <v>36.51267</v>
      </c>
      <c r="Y13" s="190">
        <v>15.039200000000001</v>
      </c>
      <c r="Z13" s="190">
        <v>13.099450000000001</v>
      </c>
      <c r="AA13" s="190">
        <v>6.7984099999999996</v>
      </c>
      <c r="AB13" s="190">
        <v>21.993320000000001</v>
      </c>
      <c r="AC13" s="190">
        <v>41.238190000000003</v>
      </c>
      <c r="AD13" s="190">
        <v>58.881329999999998</v>
      </c>
      <c r="AE13" s="190">
        <v>49.533120000000004</v>
      </c>
      <c r="AF13" s="190">
        <v>48.656099999999995</v>
      </c>
      <c r="AG13" s="190">
        <v>36.149560000000001</v>
      </c>
      <c r="AH13" s="190">
        <v>28.502187496324908</v>
      </c>
      <c r="AI13" s="203"/>
      <c r="AJ13" s="203"/>
      <c r="AK13" s="203"/>
      <c r="AL13" s="203"/>
      <c r="AM13" s="203"/>
      <c r="AN13" s="167"/>
      <c r="AO13" s="167"/>
      <c r="AP13" s="167"/>
      <c r="AQ13" s="167"/>
      <c r="AR13" s="167"/>
      <c r="AS13" s="167"/>
      <c r="AT13" s="167"/>
      <c r="AU13" s="167"/>
      <c r="AV13" s="167"/>
      <c r="AW13" s="167"/>
      <c r="AX13" s="167"/>
      <c r="AY13" s="167"/>
    </row>
    <row r="14" spans="1:51" ht="15" x14ac:dyDescent="0.25">
      <c r="A14" s="147">
        <f>YampaRiverInflow.TotalOutflow!A14</f>
        <v>44958</v>
      </c>
      <c r="B14" s="280">
        <v>20.692</v>
      </c>
      <c r="C14" s="270">
        <v>30.369</v>
      </c>
      <c r="D14" s="285">
        <v>36.161000000000001</v>
      </c>
      <c r="E14" s="190">
        <v>97.829139999999995</v>
      </c>
      <c r="F14" s="190">
        <v>211.77466000000001</v>
      </c>
      <c r="G14" s="190">
        <v>63.109250000000003</v>
      </c>
      <c r="H14" s="190">
        <v>89.958119999999994</v>
      </c>
      <c r="I14" s="190">
        <v>24.910400000000003</v>
      </c>
      <c r="J14" s="190">
        <v>-4.8160100000000003</v>
      </c>
      <c r="K14" s="190">
        <v>73.336060000000003</v>
      </c>
      <c r="L14" s="190">
        <v>36.586980000000004</v>
      </c>
      <c r="M14" s="190">
        <v>21.691119999999998</v>
      </c>
      <c r="N14" s="190">
        <v>36.689769999999996</v>
      </c>
      <c r="O14" s="190">
        <v>4.0654399999999997</v>
      </c>
      <c r="P14" s="190">
        <v>38.304220000000001</v>
      </c>
      <c r="Q14" s="190">
        <v>19.567259999999997</v>
      </c>
      <c r="R14" s="190">
        <v>194.10926000000001</v>
      </c>
      <c r="S14" s="190">
        <v>10.566690000000001</v>
      </c>
      <c r="T14" s="190">
        <v>18.006209999999999</v>
      </c>
      <c r="U14" s="190">
        <v>42.33981</v>
      </c>
      <c r="V14" s="190">
        <v>29.493419999999997</v>
      </c>
      <c r="W14" s="190">
        <v>57.446640000000002</v>
      </c>
      <c r="X14" s="190">
        <v>36.949750000000002</v>
      </c>
      <c r="Y14" s="190">
        <v>19.886479999999999</v>
      </c>
      <c r="Z14" s="190">
        <v>30.005659999999999</v>
      </c>
      <c r="AA14" s="190">
        <v>35.553809999999999</v>
      </c>
      <c r="AB14" s="190">
        <v>40.773769999999999</v>
      </c>
      <c r="AC14" s="190">
        <v>31.995979999999999</v>
      </c>
      <c r="AD14" s="190">
        <v>74.449780000000004</v>
      </c>
      <c r="AE14" s="190">
        <v>14.88969</v>
      </c>
      <c r="AF14" s="190">
        <v>39.650980000000004</v>
      </c>
      <c r="AG14" s="190">
        <v>14.91981</v>
      </c>
      <c r="AH14" s="190">
        <v>53.503218596593655</v>
      </c>
      <c r="AI14" s="203"/>
      <c r="AJ14" s="203"/>
      <c r="AK14" s="203"/>
      <c r="AL14" s="203"/>
      <c r="AM14" s="203"/>
      <c r="AN14" s="167"/>
      <c r="AO14" s="167"/>
      <c r="AP14" s="167"/>
      <c r="AQ14" s="167"/>
      <c r="AR14" s="167"/>
      <c r="AS14" s="167"/>
      <c r="AT14" s="167"/>
      <c r="AU14" s="167"/>
      <c r="AV14" s="167"/>
      <c r="AW14" s="167"/>
      <c r="AX14" s="167"/>
      <c r="AY14" s="167"/>
    </row>
    <row r="15" spans="1:51" ht="15" x14ac:dyDescent="0.25">
      <c r="A15" s="147">
        <f>YampaRiverInflow.TotalOutflow!A15</f>
        <v>44986</v>
      </c>
      <c r="B15" s="280">
        <v>23.875</v>
      </c>
      <c r="C15" s="270">
        <v>37.590000000000003</v>
      </c>
      <c r="D15" s="285">
        <v>31.26</v>
      </c>
      <c r="E15" s="190">
        <v>129.22682</v>
      </c>
      <c r="F15" s="190">
        <v>224.96581</v>
      </c>
      <c r="G15" s="190">
        <v>44.835190000000004</v>
      </c>
      <c r="H15" s="190">
        <v>177.33817000000002</v>
      </c>
      <c r="I15" s="190">
        <v>-56.693550000000002</v>
      </c>
      <c r="J15" s="190">
        <v>37.615089999999995</v>
      </c>
      <c r="K15" s="190">
        <v>83.826080000000005</v>
      </c>
      <c r="L15" s="190">
        <v>-9.628680000000001</v>
      </c>
      <c r="M15" s="190">
        <v>-8.9868500000000004</v>
      </c>
      <c r="N15" s="190">
        <v>31.59817</v>
      </c>
      <c r="O15" s="190">
        <v>-31.764150000000001</v>
      </c>
      <c r="P15" s="190">
        <v>8.1977799999999998</v>
      </c>
      <c r="Q15" s="190">
        <v>-4.6275300000000001</v>
      </c>
      <c r="R15" s="190">
        <v>107.54282000000001</v>
      </c>
      <c r="S15" s="190">
        <v>18.535509999999999</v>
      </c>
      <c r="T15" s="190">
        <v>-8.2876000000000012</v>
      </c>
      <c r="U15" s="190">
        <v>9.9111000000000011</v>
      </c>
      <c r="V15" s="190">
        <v>-22.678090000000001</v>
      </c>
      <c r="W15" s="190">
        <v>14.65991</v>
      </c>
      <c r="X15" s="190">
        <v>17.707439999999998</v>
      </c>
      <c r="Y15" s="190">
        <v>9.1945100000000011</v>
      </c>
      <c r="Z15" s="190">
        <v>12.195319999999999</v>
      </c>
      <c r="AA15" s="190">
        <v>-13.04682</v>
      </c>
      <c r="AB15" s="190">
        <v>5.0683699999999998</v>
      </c>
      <c r="AC15" s="190">
        <v>-22.833819999999999</v>
      </c>
      <c r="AD15" s="190">
        <v>21.36993</v>
      </c>
      <c r="AE15" s="190">
        <v>4.0066199999999998</v>
      </c>
      <c r="AF15" s="190">
        <v>64.574950000000001</v>
      </c>
      <c r="AG15" s="190">
        <v>63.134869999999999</v>
      </c>
      <c r="AH15" s="190">
        <v>61.180317783398927</v>
      </c>
      <c r="AI15" s="203"/>
      <c r="AJ15" s="203"/>
      <c r="AK15" s="203"/>
      <c r="AL15" s="203"/>
      <c r="AM15" s="203"/>
      <c r="AN15" s="167"/>
      <c r="AO15" s="167"/>
      <c r="AP15" s="167"/>
      <c r="AQ15" s="167"/>
      <c r="AR15" s="167"/>
      <c r="AS15" s="167"/>
      <c r="AT15" s="167"/>
      <c r="AU15" s="167"/>
      <c r="AV15" s="167"/>
      <c r="AW15" s="167"/>
      <c r="AX15" s="167"/>
      <c r="AY15" s="167"/>
    </row>
    <row r="16" spans="1:51" ht="15" x14ac:dyDescent="0.25">
      <c r="A16" s="147">
        <f>YampaRiverInflow.TotalOutflow!A16</f>
        <v>45017</v>
      </c>
      <c r="B16" s="280">
        <v>14.691000000000001</v>
      </c>
      <c r="C16" s="270">
        <v>22.039000000000001</v>
      </c>
      <c r="D16" s="285">
        <v>20.477</v>
      </c>
      <c r="E16" s="190">
        <v>75.024360000000001</v>
      </c>
      <c r="F16" s="190">
        <v>159.47320999999999</v>
      </c>
      <c r="G16" s="190">
        <v>29.552319999999998</v>
      </c>
      <c r="H16" s="190">
        <v>81.07553999999999</v>
      </c>
      <c r="I16" s="190">
        <v>86.656300000000002</v>
      </c>
      <c r="J16" s="190">
        <v>38.537150000000004</v>
      </c>
      <c r="K16" s="190">
        <v>88.094770000000011</v>
      </c>
      <c r="L16" s="190">
        <v>-55.505400000000002</v>
      </c>
      <c r="M16" s="190">
        <v>-25.224409999999999</v>
      </c>
      <c r="N16" s="190">
        <v>-11.06203</v>
      </c>
      <c r="O16" s="190">
        <v>-40.472319999999996</v>
      </c>
      <c r="P16" s="190">
        <v>-8.5150300000000012</v>
      </c>
      <c r="Q16" s="190">
        <v>5.4860100000000003</v>
      </c>
      <c r="R16" s="190">
        <v>89.623949999999994</v>
      </c>
      <c r="S16" s="190">
        <v>5.5964700000000001</v>
      </c>
      <c r="T16" s="190">
        <v>-13.982229999999999</v>
      </c>
      <c r="U16" s="190">
        <v>-5.7306000000000008</v>
      </c>
      <c r="V16" s="190">
        <v>-15.20013</v>
      </c>
      <c r="W16" s="190">
        <v>34.876040000000003</v>
      </c>
      <c r="X16" s="190">
        <v>71.3001</v>
      </c>
      <c r="Y16" s="190">
        <v>20.61309</v>
      </c>
      <c r="Z16" s="190">
        <v>9.5076800000000006</v>
      </c>
      <c r="AA16" s="190">
        <v>-18.428540000000002</v>
      </c>
      <c r="AB16" s="190">
        <v>-11.481530000000001</v>
      </c>
      <c r="AC16" s="190">
        <v>17.488060000000001</v>
      </c>
      <c r="AD16" s="190">
        <v>42.204129999999999</v>
      </c>
      <c r="AE16" s="190">
        <v>-16.627680000000002</v>
      </c>
      <c r="AF16" s="190">
        <v>57.904980000000002</v>
      </c>
      <c r="AG16" s="190">
        <v>18.792390000000001</v>
      </c>
      <c r="AH16" s="190">
        <v>27.715374733300219</v>
      </c>
      <c r="AI16" s="203"/>
      <c r="AJ16" s="203"/>
      <c r="AK16" s="203"/>
      <c r="AL16" s="203"/>
      <c r="AM16" s="203"/>
      <c r="AN16" s="167"/>
      <c r="AO16" s="167"/>
      <c r="AP16" s="167"/>
      <c r="AQ16" s="167"/>
      <c r="AR16" s="167"/>
      <c r="AS16" s="167"/>
      <c r="AT16" s="167"/>
      <c r="AU16" s="167"/>
      <c r="AV16" s="167"/>
      <c r="AW16" s="167"/>
      <c r="AX16" s="167"/>
      <c r="AY16" s="167"/>
    </row>
    <row r="17" spans="1:51" ht="15" x14ac:dyDescent="0.25">
      <c r="A17" s="147">
        <f>YampaRiverInflow.TotalOutflow!A17</f>
        <v>45047</v>
      </c>
      <c r="B17" s="280">
        <v>8.1069999999999993</v>
      </c>
      <c r="C17" s="270">
        <v>9.9700000000000006</v>
      </c>
      <c r="D17" s="285">
        <v>-4.415</v>
      </c>
      <c r="E17" s="190">
        <v>50.254080000000002</v>
      </c>
      <c r="F17" s="190">
        <v>122.22750000000001</v>
      </c>
      <c r="G17" s="190">
        <v>45.130360000000003</v>
      </c>
      <c r="H17" s="190">
        <v>144.82448000000002</v>
      </c>
      <c r="I17" s="190">
        <v>15.857620000000001</v>
      </c>
      <c r="J17" s="190">
        <v>26.527619999999999</v>
      </c>
      <c r="K17" s="190">
        <v>112.01666</v>
      </c>
      <c r="L17" s="190">
        <v>5.9267599999999998</v>
      </c>
      <c r="M17" s="190">
        <v>-7.9631999999999996</v>
      </c>
      <c r="N17" s="190">
        <v>-10.182930000000001</v>
      </c>
      <c r="O17" s="190">
        <v>-18.910119999999999</v>
      </c>
      <c r="P17" s="190">
        <v>-5.1637899999999997</v>
      </c>
      <c r="Q17" s="190">
        <v>4.8523900000000006</v>
      </c>
      <c r="R17" s="190">
        <v>136.5727</v>
      </c>
      <c r="S17" s="190">
        <v>-17.06551</v>
      </c>
      <c r="T17" s="190">
        <v>-25.80247</v>
      </c>
      <c r="U17" s="190">
        <v>13.146979999999999</v>
      </c>
      <c r="V17" s="190">
        <v>9.7264300000000006</v>
      </c>
      <c r="W17" s="190">
        <v>41.096609999999998</v>
      </c>
      <c r="X17" s="190">
        <v>63.824849999999998</v>
      </c>
      <c r="Y17" s="190">
        <v>-6.9918699999999996</v>
      </c>
      <c r="Z17" s="190">
        <v>0.73799999999999999</v>
      </c>
      <c r="AA17" s="190">
        <v>-18.297540000000001</v>
      </c>
      <c r="AB17" s="190">
        <v>-12.214030000000001</v>
      </c>
      <c r="AC17" s="190">
        <v>9.0859300000000012</v>
      </c>
      <c r="AD17" s="190">
        <v>5.1340200000000005</v>
      </c>
      <c r="AE17" s="190">
        <v>-29.088660000000001</v>
      </c>
      <c r="AF17" s="190">
        <v>48.692149999999998</v>
      </c>
      <c r="AG17" s="190">
        <v>-11.59253</v>
      </c>
      <c r="AH17" s="190">
        <v>13.941845357980599</v>
      </c>
      <c r="AI17" s="203"/>
      <c r="AJ17" s="203"/>
      <c r="AK17" s="203"/>
      <c r="AL17" s="203"/>
      <c r="AM17" s="203"/>
      <c r="AN17" s="167"/>
      <c r="AO17" s="167"/>
      <c r="AP17" s="167"/>
      <c r="AQ17" s="167"/>
      <c r="AR17" s="167"/>
      <c r="AS17" s="167"/>
      <c r="AT17" s="167"/>
      <c r="AU17" s="167"/>
      <c r="AV17" s="167"/>
      <c r="AW17" s="167"/>
      <c r="AX17" s="167"/>
      <c r="AY17" s="167"/>
    </row>
    <row r="18" spans="1:51" ht="15" x14ac:dyDescent="0.25">
      <c r="A18" s="147">
        <f>YampaRiverInflow.TotalOutflow!A18</f>
        <v>45078</v>
      </c>
      <c r="B18" s="280">
        <v>6.96</v>
      </c>
      <c r="C18" s="270">
        <v>7.1639999999999997</v>
      </c>
      <c r="D18" s="285">
        <v>-23.155999999999999</v>
      </c>
      <c r="E18" s="190">
        <v>0.77813999999999994</v>
      </c>
      <c r="F18" s="190">
        <v>11.42347</v>
      </c>
      <c r="G18" s="190">
        <v>-1.8183699999999998</v>
      </c>
      <c r="H18" s="190">
        <v>48.385210000000001</v>
      </c>
      <c r="I18" s="190">
        <v>10.9796</v>
      </c>
      <c r="J18" s="190">
        <v>-16.415560000000003</v>
      </c>
      <c r="K18" s="190">
        <v>59.579190000000004</v>
      </c>
      <c r="L18" s="190">
        <v>20.131820000000001</v>
      </c>
      <c r="M18" s="190">
        <v>-1.8760000000000002E-2</v>
      </c>
      <c r="N18" s="190">
        <v>-40.888860000000001</v>
      </c>
      <c r="O18" s="190">
        <v>-24.57798</v>
      </c>
      <c r="P18" s="190">
        <v>-41.014429999999997</v>
      </c>
      <c r="Q18" s="190">
        <v>-32.649230000000003</v>
      </c>
      <c r="R18" s="190">
        <v>31.118189999999998</v>
      </c>
      <c r="S18" s="190">
        <v>-16.25863</v>
      </c>
      <c r="T18" s="190">
        <v>-29.007360000000002</v>
      </c>
      <c r="U18" s="190">
        <v>15.05063</v>
      </c>
      <c r="V18" s="190">
        <v>-28.113409999999998</v>
      </c>
      <c r="W18" s="190">
        <v>-6.2963900000000006</v>
      </c>
      <c r="X18" s="190">
        <v>35.037300000000002</v>
      </c>
      <c r="Y18" s="190">
        <v>-16.40408</v>
      </c>
      <c r="Z18" s="190">
        <v>-27.575620000000001</v>
      </c>
      <c r="AA18" s="190">
        <v>-23.976099999999999</v>
      </c>
      <c r="AB18" s="190">
        <v>-8.1685800000000004</v>
      </c>
      <c r="AC18" s="190">
        <v>-18.756529999999998</v>
      </c>
      <c r="AD18" s="190">
        <v>-18.879729999999999</v>
      </c>
      <c r="AE18" s="190">
        <v>-18.7621</v>
      </c>
      <c r="AF18" s="190">
        <v>4.9375299999999998</v>
      </c>
      <c r="AG18" s="190">
        <v>-14.283790000000002</v>
      </c>
      <c r="AH18" s="190">
        <v>78.656605207787052</v>
      </c>
      <c r="AI18" s="203"/>
      <c r="AJ18" s="203"/>
      <c r="AK18" s="203"/>
      <c r="AL18" s="203"/>
      <c r="AM18" s="203"/>
      <c r="AN18" s="167"/>
      <c r="AO18" s="167"/>
      <c r="AP18" s="167"/>
      <c r="AQ18" s="167"/>
      <c r="AR18" s="167"/>
      <c r="AS18" s="167"/>
      <c r="AT18" s="167"/>
      <c r="AU18" s="167"/>
      <c r="AV18" s="167"/>
      <c r="AW18" s="167"/>
      <c r="AX18" s="167"/>
      <c r="AY18" s="167"/>
    </row>
    <row r="19" spans="1:51" ht="15" x14ac:dyDescent="0.25">
      <c r="A19" s="147">
        <f>YampaRiverInflow.TotalOutflow!A19</f>
        <v>45108</v>
      </c>
      <c r="B19" s="280">
        <v>7.9450000000000003</v>
      </c>
      <c r="C19" s="270">
        <v>20.344999999999999</v>
      </c>
      <c r="D19" s="285">
        <v>-3.306</v>
      </c>
      <c r="E19" s="190">
        <v>27.880080000000003</v>
      </c>
      <c r="F19" s="190">
        <v>-8.3493899999999996</v>
      </c>
      <c r="G19" s="190">
        <v>20.232430000000001</v>
      </c>
      <c r="H19" s="190">
        <v>30.843540000000001</v>
      </c>
      <c r="I19" s="190">
        <v>41.040230000000001</v>
      </c>
      <c r="J19" s="190">
        <v>14.490680000000001</v>
      </c>
      <c r="K19" s="190">
        <v>75.778990000000007</v>
      </c>
      <c r="L19" s="190">
        <v>65.886160000000004</v>
      </c>
      <c r="M19" s="190">
        <v>-49.466929999999998</v>
      </c>
      <c r="N19" s="190">
        <v>-38.095980000000004</v>
      </c>
      <c r="O19" s="190">
        <v>-9.229239999999999</v>
      </c>
      <c r="P19" s="190">
        <v>-13.51318</v>
      </c>
      <c r="Q19" s="190">
        <v>-26.592950000000002</v>
      </c>
      <c r="R19" s="190">
        <v>24.434360000000002</v>
      </c>
      <c r="S19" s="190">
        <v>-13.056049999999999</v>
      </c>
      <c r="T19" s="190">
        <v>-8.1851199999999995</v>
      </c>
      <c r="U19" s="190">
        <v>-2.57158</v>
      </c>
      <c r="V19" s="190">
        <v>-30.264680000000002</v>
      </c>
      <c r="W19" s="190">
        <v>-36.50526</v>
      </c>
      <c r="X19" s="190">
        <v>7.3666599999999995</v>
      </c>
      <c r="Y19" s="190">
        <v>20.909459999999999</v>
      </c>
      <c r="Z19" s="190">
        <v>21.97174</v>
      </c>
      <c r="AA19" s="190">
        <v>-3.3679099999999997</v>
      </c>
      <c r="AB19" s="190">
        <v>5.8490699999999993</v>
      </c>
      <c r="AC19" s="190">
        <v>18.370330000000003</v>
      </c>
      <c r="AD19" s="190">
        <v>18.507080000000002</v>
      </c>
      <c r="AE19" s="190">
        <v>26.724900000000002</v>
      </c>
      <c r="AF19" s="190">
        <v>-54.714529999999996</v>
      </c>
      <c r="AG19" s="190">
        <v>-25.463419999999999</v>
      </c>
      <c r="AH19" s="190">
        <v>-6.2687281740997962</v>
      </c>
      <c r="AI19" s="203"/>
      <c r="AJ19" s="203"/>
      <c r="AK19" s="203"/>
      <c r="AL19" s="203"/>
      <c r="AM19" s="203"/>
      <c r="AN19" s="167"/>
      <c r="AO19" s="167"/>
      <c r="AP19" s="167"/>
      <c r="AQ19" s="167"/>
      <c r="AR19" s="167"/>
      <c r="AS19" s="167"/>
      <c r="AT19" s="167"/>
      <c r="AU19" s="167"/>
      <c r="AV19" s="167"/>
      <c r="AW19" s="167"/>
      <c r="AX19" s="167"/>
      <c r="AY19" s="167"/>
    </row>
    <row r="20" spans="1:51" ht="15" x14ac:dyDescent="0.25">
      <c r="A20" s="147">
        <f>YampaRiverInflow.TotalOutflow!A20</f>
        <v>45139</v>
      </c>
      <c r="B20" s="280">
        <v>20.428000000000001</v>
      </c>
      <c r="C20" s="270">
        <v>19.181000000000001</v>
      </c>
      <c r="D20" s="285">
        <v>8.6560000000000006</v>
      </c>
      <c r="E20" s="190">
        <v>56.28331</v>
      </c>
      <c r="F20" s="190">
        <v>85.919169999999994</v>
      </c>
      <c r="G20" s="190">
        <v>47.941989999999997</v>
      </c>
      <c r="H20" s="190">
        <v>32.843679999999999</v>
      </c>
      <c r="I20" s="190">
        <v>9.41737</v>
      </c>
      <c r="J20" s="190">
        <v>73.407210000000006</v>
      </c>
      <c r="K20" s="190">
        <v>56.459800000000001</v>
      </c>
      <c r="L20" s="190">
        <v>48.113410000000002</v>
      </c>
      <c r="M20" s="190">
        <v>12.67862</v>
      </c>
      <c r="N20" s="190">
        <v>24.742099999999997</v>
      </c>
      <c r="O20" s="190">
        <v>-3.3823099999999999</v>
      </c>
      <c r="P20" s="190">
        <v>40.45872</v>
      </c>
      <c r="Q20" s="190">
        <v>7.9324300000000001</v>
      </c>
      <c r="R20" s="190">
        <v>46.411089999999994</v>
      </c>
      <c r="S20" s="190">
        <v>6.7395899999999997</v>
      </c>
      <c r="T20" s="190">
        <v>17.925740000000001</v>
      </c>
      <c r="U20" s="190">
        <v>17.421220000000002</v>
      </c>
      <c r="V20" s="190">
        <v>-3.9880599999999999</v>
      </c>
      <c r="W20" s="190">
        <v>-1.2442899999999999</v>
      </c>
      <c r="X20" s="190">
        <v>21.964880000000001</v>
      </c>
      <c r="Y20" s="190">
        <v>75.510499999999993</v>
      </c>
      <c r="Z20" s="190">
        <v>37.568370000000002</v>
      </c>
      <c r="AA20" s="190">
        <v>42.03425</v>
      </c>
      <c r="AB20" s="190">
        <v>42.976790000000001</v>
      </c>
      <c r="AC20" s="190">
        <v>38.019089999999998</v>
      </c>
      <c r="AD20" s="190">
        <v>12.330110000000001</v>
      </c>
      <c r="AE20" s="190">
        <v>11.853590000000001</v>
      </c>
      <c r="AF20" s="190">
        <v>-10.878549999999999</v>
      </c>
      <c r="AG20" s="190">
        <v>0.28339999999999999</v>
      </c>
      <c r="AH20" s="190">
        <v>51.813121174655578</v>
      </c>
      <c r="AI20" s="203"/>
      <c r="AJ20" s="203"/>
      <c r="AK20" s="203"/>
      <c r="AL20" s="203"/>
      <c r="AM20" s="203"/>
      <c r="AN20" s="167"/>
      <c r="AO20" s="167"/>
      <c r="AP20" s="167"/>
      <c r="AQ20" s="167"/>
      <c r="AR20" s="167"/>
      <c r="AS20" s="167"/>
      <c r="AT20" s="167"/>
      <c r="AU20" s="167"/>
      <c r="AV20" s="167"/>
      <c r="AW20" s="167"/>
      <c r="AX20" s="167"/>
      <c r="AY20" s="167"/>
    </row>
    <row r="21" spans="1:51" ht="15" x14ac:dyDescent="0.25">
      <c r="A21" s="147">
        <f>YampaRiverInflow.TotalOutflow!A21</f>
        <v>45170</v>
      </c>
      <c r="B21" s="280">
        <v>19.904</v>
      </c>
      <c r="C21" s="270">
        <v>16.975000000000001</v>
      </c>
      <c r="D21" s="285">
        <v>17.327999999999999</v>
      </c>
      <c r="E21" s="190">
        <v>64.577929999999995</v>
      </c>
      <c r="F21" s="190">
        <v>71.455939999999998</v>
      </c>
      <c r="G21" s="190">
        <v>58.154240000000001</v>
      </c>
      <c r="H21" s="190">
        <v>42.169260000000001</v>
      </c>
      <c r="I21" s="190">
        <v>18.811229999999998</v>
      </c>
      <c r="J21" s="190">
        <v>37.728870000000001</v>
      </c>
      <c r="K21" s="190">
        <v>102.28238999999999</v>
      </c>
      <c r="L21" s="190">
        <v>63.219099999999997</v>
      </c>
      <c r="M21" s="190">
        <v>-1.1670799999999999</v>
      </c>
      <c r="N21" s="190">
        <v>27.992830000000001</v>
      </c>
      <c r="O21" s="190">
        <v>55.190280000000001</v>
      </c>
      <c r="P21" s="190">
        <v>32.140479999999997</v>
      </c>
      <c r="Q21" s="190">
        <v>31.014310000000002</v>
      </c>
      <c r="R21" s="190">
        <v>29.221220000000002</v>
      </c>
      <c r="S21" s="190">
        <v>-5.8577599999999999</v>
      </c>
      <c r="T21" s="190">
        <v>13.77566</v>
      </c>
      <c r="U21" s="190">
        <v>20.98864</v>
      </c>
      <c r="V21" s="190">
        <v>9.6280200000000011</v>
      </c>
      <c r="W21" s="190">
        <v>25.324290000000001</v>
      </c>
      <c r="X21" s="190">
        <v>17.578880000000002</v>
      </c>
      <c r="Y21" s="190">
        <v>49.973109999999998</v>
      </c>
      <c r="Z21" s="190">
        <v>68.102980000000002</v>
      </c>
      <c r="AA21" s="190">
        <v>84.069659999999999</v>
      </c>
      <c r="AB21" s="190">
        <v>26.646470000000001</v>
      </c>
      <c r="AC21" s="190">
        <v>42.182259999999999</v>
      </c>
      <c r="AD21" s="190">
        <v>36.151679999999999</v>
      </c>
      <c r="AE21" s="190">
        <v>18.166060000000002</v>
      </c>
      <c r="AF21" s="190">
        <v>17.873080000000002</v>
      </c>
      <c r="AG21" s="190">
        <v>4.9049300000000002</v>
      </c>
      <c r="AH21" s="190">
        <v>64.526982142959554</v>
      </c>
      <c r="AI21" s="203"/>
      <c r="AJ21" s="203"/>
      <c r="AK21" s="203"/>
      <c r="AL21" s="203"/>
      <c r="AM21" s="203"/>
      <c r="AN21" s="167"/>
      <c r="AO21" s="167"/>
      <c r="AP21" s="167"/>
      <c r="AQ21" s="167"/>
      <c r="AR21" s="167"/>
      <c r="AS21" s="167"/>
      <c r="AT21" s="167"/>
      <c r="AU21" s="167"/>
      <c r="AV21" s="167"/>
      <c r="AW21" s="167"/>
      <c r="AX21" s="167"/>
      <c r="AY21" s="167"/>
    </row>
    <row r="22" spans="1:51" ht="15" x14ac:dyDescent="0.25">
      <c r="A22" s="147">
        <f>YampaRiverInflow.TotalOutflow!A22</f>
        <v>45200</v>
      </c>
      <c r="B22" s="280">
        <v>20.555</v>
      </c>
      <c r="C22" s="270">
        <v>20.555</v>
      </c>
      <c r="D22" s="285">
        <v>20.555</v>
      </c>
      <c r="E22" s="190">
        <v>75.222429999999989</v>
      </c>
      <c r="F22" s="190">
        <v>44.385730000000002</v>
      </c>
      <c r="G22" s="190">
        <v>47.589800000000004</v>
      </c>
      <c r="H22" s="190">
        <v>34.997630000000001</v>
      </c>
      <c r="I22" s="190">
        <v>11.211030000000001</v>
      </c>
      <c r="J22" s="190">
        <v>19.502970000000001</v>
      </c>
      <c r="K22" s="190">
        <v>54.718679999999999</v>
      </c>
      <c r="L22" s="190">
        <v>17.3261</v>
      </c>
      <c r="M22" s="190">
        <v>33.096730000000001</v>
      </c>
      <c r="N22" s="190">
        <v>7.0241199999999999</v>
      </c>
      <c r="O22" s="190">
        <v>38.168879999999994</v>
      </c>
      <c r="P22" s="190">
        <v>-0.32697000000000004</v>
      </c>
      <c r="Q22" s="190">
        <v>84.070039999999992</v>
      </c>
      <c r="R22" s="190">
        <v>20.03706</v>
      </c>
      <c r="S22" s="190">
        <v>40.291160000000005</v>
      </c>
      <c r="T22" s="190">
        <v>11.96547</v>
      </c>
      <c r="U22" s="190">
        <v>9.7060499999999994</v>
      </c>
      <c r="V22" s="190">
        <v>-4.8878300000000001</v>
      </c>
      <c r="W22" s="190">
        <v>42.031129999999997</v>
      </c>
      <c r="X22" s="190">
        <v>22.63785</v>
      </c>
      <c r="Y22" s="190">
        <v>39.329860000000004</v>
      </c>
      <c r="Z22" s="190">
        <v>28.046230000000001</v>
      </c>
      <c r="AA22" s="190">
        <v>21.405650000000001</v>
      </c>
      <c r="AB22" s="190">
        <v>63.749839999999999</v>
      </c>
      <c r="AC22" s="190">
        <v>50.552589999999995</v>
      </c>
      <c r="AD22" s="190">
        <v>35.498150000000003</v>
      </c>
      <c r="AE22" s="190">
        <v>22.665689999999998</v>
      </c>
      <c r="AF22" s="190">
        <v>13.309760000000001</v>
      </c>
      <c r="AG22" s="190">
        <v>-5.9156000000000004</v>
      </c>
      <c r="AH22" s="190">
        <v>26.268479665397614</v>
      </c>
      <c r="AI22" s="203"/>
      <c r="AJ22" s="203"/>
      <c r="AK22" s="203"/>
      <c r="AL22" s="203"/>
      <c r="AM22" s="203"/>
      <c r="AN22" s="167"/>
      <c r="AO22" s="167"/>
      <c r="AP22" s="167"/>
      <c r="AQ22" s="167"/>
      <c r="AR22" s="167"/>
      <c r="AS22" s="167"/>
      <c r="AT22" s="167"/>
      <c r="AU22" s="167"/>
      <c r="AV22" s="167"/>
      <c r="AW22" s="167"/>
      <c r="AX22" s="167"/>
      <c r="AY22" s="167"/>
    </row>
    <row r="23" spans="1:51" ht="15" x14ac:dyDescent="0.25">
      <c r="A23" s="147">
        <f>YampaRiverInflow.TotalOutflow!A23</f>
        <v>45231</v>
      </c>
      <c r="B23" s="280">
        <v>42.298999999999999</v>
      </c>
      <c r="C23" s="270">
        <v>42.298999999999999</v>
      </c>
      <c r="D23" s="285">
        <v>42.298999999999999</v>
      </c>
      <c r="E23" s="190">
        <v>41.368510000000001</v>
      </c>
      <c r="F23" s="190">
        <v>54.319510000000001</v>
      </c>
      <c r="G23" s="190">
        <v>11.286760000000001</v>
      </c>
      <c r="H23" s="190">
        <v>42.111879999999999</v>
      </c>
      <c r="I23" s="190">
        <v>49.319809999999997</v>
      </c>
      <c r="J23" s="190">
        <v>62.6631</v>
      </c>
      <c r="K23" s="190">
        <v>57.306669999999997</v>
      </c>
      <c r="L23" s="190">
        <v>20.52073</v>
      </c>
      <c r="M23" s="190">
        <v>2.0303399999999998</v>
      </c>
      <c r="N23" s="190">
        <v>10.25154</v>
      </c>
      <c r="O23" s="190">
        <v>11.652959999999998</v>
      </c>
      <c r="P23" s="190">
        <v>18.590709999999998</v>
      </c>
      <c r="Q23" s="190">
        <v>93.237679999999997</v>
      </c>
      <c r="R23" s="190">
        <v>8.5751200000000001</v>
      </c>
      <c r="S23" s="190">
        <v>14.65644</v>
      </c>
      <c r="T23" s="190">
        <v>33.630459999999999</v>
      </c>
      <c r="U23" s="190">
        <v>27.760300000000001</v>
      </c>
      <c r="V23" s="190">
        <v>11.286379999999999</v>
      </c>
      <c r="W23" s="190">
        <v>-14.38903</v>
      </c>
      <c r="X23" s="190">
        <v>11.00366</v>
      </c>
      <c r="Y23" s="190">
        <v>30.656770000000002</v>
      </c>
      <c r="Z23" s="190">
        <v>78.433350000000004</v>
      </c>
      <c r="AA23" s="190">
        <v>20.926279999999998</v>
      </c>
      <c r="AB23" s="190">
        <v>17.11955</v>
      </c>
      <c r="AC23" s="190">
        <v>49.568680000000001</v>
      </c>
      <c r="AD23" s="190">
        <v>30.38326</v>
      </c>
      <c r="AE23" s="190">
        <v>41.949339999999999</v>
      </c>
      <c r="AF23" s="190">
        <v>90.300280000000001</v>
      </c>
      <c r="AG23" s="190">
        <v>25.237020000000001</v>
      </c>
      <c r="AH23" s="190">
        <v>26.017717809976254</v>
      </c>
      <c r="AI23" s="203"/>
      <c r="AJ23" s="203"/>
      <c r="AK23" s="203"/>
      <c r="AL23" s="203"/>
      <c r="AM23" s="203"/>
      <c r="AN23" s="167"/>
      <c r="AO23" s="167"/>
      <c r="AP23" s="167"/>
      <c r="AQ23" s="167"/>
      <c r="AR23" s="167"/>
      <c r="AS23" s="167"/>
      <c r="AT23" s="167"/>
      <c r="AU23" s="167"/>
      <c r="AV23" s="167"/>
      <c r="AW23" s="167"/>
      <c r="AX23" s="167"/>
      <c r="AY23" s="167"/>
    </row>
    <row r="24" spans="1:51" ht="15" x14ac:dyDescent="0.25">
      <c r="A24" s="147">
        <f>YampaRiverInflow.TotalOutflow!A24</f>
        <v>45261</v>
      </c>
      <c r="B24" s="280">
        <v>41.247999999999998</v>
      </c>
      <c r="C24" s="270">
        <v>41.247999999999998</v>
      </c>
      <c r="D24" s="285">
        <v>41.247999999999998</v>
      </c>
      <c r="E24" s="190">
        <v>94.61439</v>
      </c>
      <c r="F24" s="190">
        <v>57.228949999999998</v>
      </c>
      <c r="G24" s="190">
        <v>76.772750000000002</v>
      </c>
      <c r="H24" s="190">
        <v>23.632810000000003</v>
      </c>
      <c r="I24" s="190">
        <v>26.613599999999998</v>
      </c>
      <c r="J24" s="190">
        <v>20.40418</v>
      </c>
      <c r="K24" s="190">
        <v>6.7861099999999999</v>
      </c>
      <c r="L24" s="190">
        <v>7.0875000000000004</v>
      </c>
      <c r="M24" s="190">
        <v>18.854099999999999</v>
      </c>
      <c r="N24" s="190">
        <v>35.589959999999998</v>
      </c>
      <c r="O24" s="190">
        <v>26.338159999999998</v>
      </c>
      <c r="P24" s="190">
        <v>20.191050000000001</v>
      </c>
      <c r="Q24" s="190">
        <v>74.97139</v>
      </c>
      <c r="R24" s="190">
        <v>11.51708</v>
      </c>
      <c r="S24" s="190">
        <v>-4.6183199999999998</v>
      </c>
      <c r="T24" s="190">
        <v>27.153869999999998</v>
      </c>
      <c r="U24" s="190">
        <v>22.050689999999999</v>
      </c>
      <c r="V24" s="190">
        <v>10.000299999999999</v>
      </c>
      <c r="W24" s="190">
        <v>200.48664000000002</v>
      </c>
      <c r="X24" s="190">
        <v>49.498660000000001</v>
      </c>
      <c r="Y24" s="190">
        <v>30.962709999999998</v>
      </c>
      <c r="Z24" s="190">
        <v>25.01275</v>
      </c>
      <c r="AA24" s="190">
        <v>10.133760000000001</v>
      </c>
      <c r="AB24" s="190">
        <v>15.85665</v>
      </c>
      <c r="AC24" s="190">
        <v>14.69364</v>
      </c>
      <c r="AD24" s="190">
        <v>24.777099999999997</v>
      </c>
      <c r="AE24" s="190">
        <v>25.998349999999999</v>
      </c>
      <c r="AF24" s="190">
        <v>73.964010000000002</v>
      </c>
      <c r="AG24" s="190">
        <v>39.270139999999998</v>
      </c>
      <c r="AH24" s="190">
        <v>58.229954837951695</v>
      </c>
      <c r="AI24" s="203"/>
      <c r="AJ24" s="203"/>
      <c r="AK24" s="203"/>
      <c r="AL24" s="203"/>
      <c r="AM24" s="203"/>
      <c r="AN24" s="167"/>
      <c r="AO24" s="167"/>
      <c r="AP24" s="167"/>
      <c r="AQ24" s="167"/>
      <c r="AR24" s="167"/>
      <c r="AS24" s="167"/>
      <c r="AT24" s="167"/>
      <c r="AU24" s="167"/>
      <c r="AV24" s="167"/>
      <c r="AW24" s="167"/>
      <c r="AX24" s="167"/>
      <c r="AY24" s="167"/>
    </row>
    <row r="25" spans="1:51" ht="15" x14ac:dyDescent="0.25">
      <c r="A25" s="147">
        <f>YampaRiverInflow.TotalOutflow!A25</f>
        <v>45292</v>
      </c>
      <c r="B25" s="280">
        <v>48.18</v>
      </c>
      <c r="C25" s="270">
        <v>48.18</v>
      </c>
      <c r="D25" s="285">
        <v>48.18</v>
      </c>
      <c r="E25" s="190">
        <v>209.91325000000001</v>
      </c>
      <c r="F25" s="190">
        <v>68.707340000000002</v>
      </c>
      <c r="G25" s="190">
        <v>147.14017999999999</v>
      </c>
      <c r="H25" s="190">
        <v>12.95735</v>
      </c>
      <c r="I25" s="190">
        <v>43.173999999999999</v>
      </c>
      <c r="J25" s="190">
        <v>43.572859999999999</v>
      </c>
      <c r="K25" s="190">
        <v>40.911610000000003</v>
      </c>
      <c r="L25" s="190">
        <v>13.873209999999998</v>
      </c>
      <c r="M25" s="190">
        <v>43.65607</v>
      </c>
      <c r="N25" s="190">
        <v>8.8752700000000004</v>
      </c>
      <c r="O25" s="190">
        <v>27.946300000000001</v>
      </c>
      <c r="P25" s="190">
        <v>3.3895900000000001</v>
      </c>
      <c r="Q25" s="190">
        <v>303.37369000000001</v>
      </c>
      <c r="R25" s="190">
        <v>12.219719999999999</v>
      </c>
      <c r="S25" s="190">
        <v>-9.3584500000000013</v>
      </c>
      <c r="T25" s="190">
        <v>28.872540000000001</v>
      </c>
      <c r="U25" s="190">
        <v>4.9805900000000003</v>
      </c>
      <c r="V25" s="190">
        <v>53.234699999999997</v>
      </c>
      <c r="W25" s="190">
        <v>36.51267</v>
      </c>
      <c r="X25" s="190">
        <v>15.039200000000001</v>
      </c>
      <c r="Y25" s="190">
        <v>13.099450000000001</v>
      </c>
      <c r="Z25" s="190">
        <v>6.7984099999999996</v>
      </c>
      <c r="AA25" s="190">
        <v>21.993320000000001</v>
      </c>
      <c r="AB25" s="190">
        <v>41.238190000000003</v>
      </c>
      <c r="AC25" s="190">
        <v>58.881329999999998</v>
      </c>
      <c r="AD25" s="190">
        <v>49.533120000000004</v>
      </c>
      <c r="AE25" s="190">
        <v>48.656099999999995</v>
      </c>
      <c r="AF25" s="190">
        <v>36.149560000000001</v>
      </c>
      <c r="AG25" s="190">
        <v>28.502187496324908</v>
      </c>
      <c r="AH25" s="190">
        <v>66.377511872836507</v>
      </c>
      <c r="AI25" s="203"/>
      <c r="AJ25" s="203"/>
      <c r="AK25" s="203"/>
      <c r="AL25" s="203"/>
      <c r="AM25" s="203"/>
      <c r="AN25" s="167"/>
      <c r="AO25" s="167"/>
      <c r="AP25" s="167"/>
      <c r="AQ25" s="167"/>
      <c r="AR25" s="167"/>
      <c r="AS25" s="167"/>
      <c r="AT25" s="167"/>
      <c r="AU25" s="167"/>
      <c r="AV25" s="167"/>
      <c r="AW25" s="167"/>
      <c r="AX25" s="167"/>
      <c r="AY25" s="167"/>
    </row>
    <row r="26" spans="1:51" ht="15" x14ac:dyDescent="0.25">
      <c r="A26" s="147">
        <f>YampaRiverInflow.TotalOutflow!A26</f>
        <v>45323</v>
      </c>
      <c r="B26" s="280">
        <v>36.161000000000001</v>
      </c>
      <c r="C26" s="270">
        <v>36.161000000000001</v>
      </c>
      <c r="D26" s="285">
        <v>36.161000000000001</v>
      </c>
      <c r="E26" s="190">
        <v>211.77466000000001</v>
      </c>
      <c r="F26" s="190">
        <v>63.109250000000003</v>
      </c>
      <c r="G26" s="190">
        <v>89.958119999999994</v>
      </c>
      <c r="H26" s="190">
        <v>24.910400000000003</v>
      </c>
      <c r="I26" s="190">
        <v>-4.8160100000000003</v>
      </c>
      <c r="J26" s="190">
        <v>73.336060000000003</v>
      </c>
      <c r="K26" s="190">
        <v>36.586980000000004</v>
      </c>
      <c r="L26" s="190">
        <v>21.691119999999998</v>
      </c>
      <c r="M26" s="190">
        <v>36.689769999999996</v>
      </c>
      <c r="N26" s="190">
        <v>4.0654399999999997</v>
      </c>
      <c r="O26" s="190">
        <v>38.304220000000001</v>
      </c>
      <c r="P26" s="190">
        <v>19.567259999999997</v>
      </c>
      <c r="Q26" s="190">
        <v>194.10926000000001</v>
      </c>
      <c r="R26" s="190">
        <v>10.566690000000001</v>
      </c>
      <c r="S26" s="190">
        <v>18.006209999999999</v>
      </c>
      <c r="T26" s="190">
        <v>42.33981</v>
      </c>
      <c r="U26" s="190">
        <v>29.493419999999997</v>
      </c>
      <c r="V26" s="190">
        <v>57.446640000000002</v>
      </c>
      <c r="W26" s="190">
        <v>36.949750000000002</v>
      </c>
      <c r="X26" s="190">
        <v>19.886479999999999</v>
      </c>
      <c r="Y26" s="190">
        <v>30.005659999999999</v>
      </c>
      <c r="Z26" s="190">
        <v>35.553809999999999</v>
      </c>
      <c r="AA26" s="190">
        <v>40.773769999999999</v>
      </c>
      <c r="AB26" s="190">
        <v>31.995979999999999</v>
      </c>
      <c r="AC26" s="190">
        <v>74.449780000000004</v>
      </c>
      <c r="AD26" s="190">
        <v>14.88969</v>
      </c>
      <c r="AE26" s="190">
        <v>39.650980000000004</v>
      </c>
      <c r="AF26" s="190">
        <v>14.91981</v>
      </c>
      <c r="AG26" s="190">
        <v>53.503218596593655</v>
      </c>
      <c r="AH26" s="190">
        <v>97.944624983882534</v>
      </c>
      <c r="AI26" s="203"/>
      <c r="AJ26" s="203"/>
      <c r="AK26" s="203"/>
      <c r="AL26" s="203"/>
      <c r="AM26" s="203"/>
      <c r="AN26" s="167"/>
      <c r="AO26" s="167"/>
      <c r="AP26" s="167"/>
      <c r="AQ26" s="167"/>
      <c r="AR26" s="167"/>
      <c r="AS26" s="167"/>
      <c r="AT26" s="167"/>
      <c r="AU26" s="167"/>
      <c r="AV26" s="167"/>
      <c r="AW26" s="167"/>
      <c r="AX26" s="167"/>
      <c r="AY26" s="167"/>
    </row>
    <row r="27" spans="1:51" ht="15" x14ac:dyDescent="0.25">
      <c r="A27" s="147">
        <f>YampaRiverInflow.TotalOutflow!A27</f>
        <v>45352</v>
      </c>
      <c r="B27" s="280">
        <v>31.26</v>
      </c>
      <c r="C27" s="270">
        <v>31.26</v>
      </c>
      <c r="D27" s="285">
        <v>31.26</v>
      </c>
      <c r="E27" s="190">
        <v>224.96581</v>
      </c>
      <c r="F27" s="190">
        <v>44.835190000000004</v>
      </c>
      <c r="G27" s="190">
        <v>177.33817000000002</v>
      </c>
      <c r="H27" s="190">
        <v>-56.693550000000002</v>
      </c>
      <c r="I27" s="190">
        <v>37.615089999999995</v>
      </c>
      <c r="J27" s="190">
        <v>83.826080000000005</v>
      </c>
      <c r="K27" s="190">
        <v>-9.628680000000001</v>
      </c>
      <c r="L27" s="190">
        <v>-8.9868500000000004</v>
      </c>
      <c r="M27" s="190">
        <v>31.59817</v>
      </c>
      <c r="N27" s="190">
        <v>-31.764150000000001</v>
      </c>
      <c r="O27" s="190">
        <v>8.1977799999999998</v>
      </c>
      <c r="P27" s="190">
        <v>-4.6275300000000001</v>
      </c>
      <c r="Q27" s="190">
        <v>107.54282000000001</v>
      </c>
      <c r="R27" s="190">
        <v>18.535509999999999</v>
      </c>
      <c r="S27" s="190">
        <v>-8.2876000000000012</v>
      </c>
      <c r="T27" s="190">
        <v>9.9111000000000011</v>
      </c>
      <c r="U27" s="190">
        <v>-22.678090000000001</v>
      </c>
      <c r="V27" s="190">
        <v>14.65991</v>
      </c>
      <c r="W27" s="190">
        <v>17.707439999999998</v>
      </c>
      <c r="X27" s="190">
        <v>9.1945100000000011</v>
      </c>
      <c r="Y27" s="190">
        <v>12.195319999999999</v>
      </c>
      <c r="Z27" s="190">
        <v>-13.04682</v>
      </c>
      <c r="AA27" s="190">
        <v>5.0683699999999998</v>
      </c>
      <c r="AB27" s="190">
        <v>-22.833819999999999</v>
      </c>
      <c r="AC27" s="190">
        <v>21.36993</v>
      </c>
      <c r="AD27" s="190">
        <v>4.0066199999999998</v>
      </c>
      <c r="AE27" s="190">
        <v>64.574950000000001</v>
      </c>
      <c r="AF27" s="190">
        <v>63.134869999999999</v>
      </c>
      <c r="AG27" s="190">
        <v>61.180317783398927</v>
      </c>
      <c r="AH27" s="190">
        <v>128.26726604236279</v>
      </c>
      <c r="AI27" s="203"/>
      <c r="AJ27" s="203"/>
      <c r="AK27" s="203"/>
      <c r="AL27" s="203"/>
      <c r="AM27" s="203"/>
      <c r="AN27" s="167"/>
      <c r="AO27" s="167"/>
      <c r="AP27" s="167"/>
      <c r="AQ27" s="167"/>
      <c r="AR27" s="167"/>
      <c r="AS27" s="167"/>
      <c r="AT27" s="167"/>
      <c r="AU27" s="167"/>
      <c r="AV27" s="167"/>
      <c r="AW27" s="167"/>
      <c r="AX27" s="167"/>
      <c r="AY27" s="167"/>
    </row>
    <row r="28" spans="1:51" ht="15" x14ac:dyDescent="0.25">
      <c r="A28" s="147">
        <f>YampaRiverInflow.TotalOutflow!A28</f>
        <v>45383</v>
      </c>
      <c r="B28" s="280">
        <v>20.477</v>
      </c>
      <c r="C28" s="270">
        <v>20.477</v>
      </c>
      <c r="D28" s="285">
        <v>20.477</v>
      </c>
      <c r="E28" s="190">
        <v>159.47320999999999</v>
      </c>
      <c r="F28" s="190">
        <v>29.552319999999998</v>
      </c>
      <c r="G28" s="190">
        <v>81.07553999999999</v>
      </c>
      <c r="H28" s="190">
        <v>86.656300000000002</v>
      </c>
      <c r="I28" s="190">
        <v>38.537150000000004</v>
      </c>
      <c r="J28" s="190">
        <v>88.094770000000011</v>
      </c>
      <c r="K28" s="190">
        <v>-55.505400000000002</v>
      </c>
      <c r="L28" s="190">
        <v>-25.224409999999999</v>
      </c>
      <c r="M28" s="190">
        <v>-11.06203</v>
      </c>
      <c r="N28" s="190">
        <v>-40.472319999999996</v>
      </c>
      <c r="O28" s="190">
        <v>-8.5150300000000012</v>
      </c>
      <c r="P28" s="190">
        <v>5.4860100000000003</v>
      </c>
      <c r="Q28" s="190">
        <v>89.623949999999994</v>
      </c>
      <c r="R28" s="190">
        <v>5.5964700000000001</v>
      </c>
      <c r="S28" s="190">
        <v>-13.982229999999999</v>
      </c>
      <c r="T28" s="190">
        <v>-5.7306000000000008</v>
      </c>
      <c r="U28" s="190">
        <v>-15.20013</v>
      </c>
      <c r="V28" s="190">
        <v>34.876040000000003</v>
      </c>
      <c r="W28" s="190">
        <v>71.3001</v>
      </c>
      <c r="X28" s="190">
        <v>20.61309</v>
      </c>
      <c r="Y28" s="190">
        <v>9.5076800000000006</v>
      </c>
      <c r="Z28" s="190">
        <v>-18.428540000000002</v>
      </c>
      <c r="AA28" s="190">
        <v>-11.481530000000001</v>
      </c>
      <c r="AB28" s="190">
        <v>17.488060000000001</v>
      </c>
      <c r="AC28" s="190">
        <v>42.204129999999999</v>
      </c>
      <c r="AD28" s="190">
        <v>-16.627680000000002</v>
      </c>
      <c r="AE28" s="190">
        <v>57.904980000000002</v>
      </c>
      <c r="AF28" s="190">
        <v>18.792390000000001</v>
      </c>
      <c r="AG28" s="190">
        <v>27.715374733300219</v>
      </c>
      <c r="AH28" s="190">
        <v>73.575185829979745</v>
      </c>
      <c r="AI28" s="203"/>
      <c r="AJ28" s="203"/>
      <c r="AK28" s="203"/>
      <c r="AL28" s="203"/>
      <c r="AM28" s="203"/>
      <c r="AN28" s="167"/>
      <c r="AO28" s="167"/>
      <c r="AP28" s="167"/>
      <c r="AQ28" s="167"/>
      <c r="AR28" s="167"/>
      <c r="AS28" s="167"/>
      <c r="AT28" s="167"/>
      <c r="AU28" s="167"/>
      <c r="AV28" s="167"/>
      <c r="AW28" s="167"/>
      <c r="AX28" s="167"/>
      <c r="AY28" s="167"/>
    </row>
    <row r="29" spans="1:51" ht="15" x14ac:dyDescent="0.25">
      <c r="A29" s="147">
        <f>YampaRiverInflow.TotalOutflow!A29</f>
        <v>45413</v>
      </c>
      <c r="B29" s="280">
        <v>-4.415</v>
      </c>
      <c r="C29" s="270">
        <v>-4.415</v>
      </c>
      <c r="D29" s="285">
        <v>-4.415</v>
      </c>
      <c r="E29" s="190">
        <v>122.22750000000001</v>
      </c>
      <c r="F29" s="190">
        <v>45.130360000000003</v>
      </c>
      <c r="G29" s="190">
        <v>144.82448000000002</v>
      </c>
      <c r="H29" s="190">
        <v>15.857620000000001</v>
      </c>
      <c r="I29" s="190">
        <v>26.527619999999999</v>
      </c>
      <c r="J29" s="190">
        <v>112.01666</v>
      </c>
      <c r="K29" s="190">
        <v>5.9267599999999998</v>
      </c>
      <c r="L29" s="190">
        <v>-7.9631999999999996</v>
      </c>
      <c r="M29" s="190">
        <v>-10.182930000000001</v>
      </c>
      <c r="N29" s="190">
        <v>-18.910119999999999</v>
      </c>
      <c r="O29" s="190">
        <v>-5.1637899999999997</v>
      </c>
      <c r="P29" s="190">
        <v>4.8523900000000006</v>
      </c>
      <c r="Q29" s="190">
        <v>136.5727</v>
      </c>
      <c r="R29" s="190">
        <v>-17.06551</v>
      </c>
      <c r="S29" s="190">
        <v>-25.80247</v>
      </c>
      <c r="T29" s="190">
        <v>13.146979999999999</v>
      </c>
      <c r="U29" s="190">
        <v>9.7264300000000006</v>
      </c>
      <c r="V29" s="190">
        <v>41.096609999999998</v>
      </c>
      <c r="W29" s="190">
        <v>63.824849999999998</v>
      </c>
      <c r="X29" s="190">
        <v>-6.9918699999999996</v>
      </c>
      <c r="Y29" s="190">
        <v>0.73799999999999999</v>
      </c>
      <c r="Z29" s="190">
        <v>-18.297540000000001</v>
      </c>
      <c r="AA29" s="190">
        <v>-12.214030000000001</v>
      </c>
      <c r="AB29" s="190">
        <v>9.0859300000000012</v>
      </c>
      <c r="AC29" s="190">
        <v>5.1340200000000005</v>
      </c>
      <c r="AD29" s="190">
        <v>-29.088660000000001</v>
      </c>
      <c r="AE29" s="190">
        <v>48.692149999999998</v>
      </c>
      <c r="AF29" s="190">
        <v>-11.59253</v>
      </c>
      <c r="AG29" s="190">
        <v>13.941845357980599</v>
      </c>
      <c r="AH29" s="190">
        <v>50.616735034495079</v>
      </c>
      <c r="AI29" s="203"/>
      <c r="AJ29" s="203"/>
      <c r="AK29" s="203"/>
      <c r="AL29" s="203"/>
      <c r="AM29" s="203"/>
      <c r="AN29" s="167"/>
      <c r="AO29" s="167"/>
      <c r="AP29" s="167"/>
      <c r="AQ29" s="167"/>
      <c r="AR29" s="167"/>
      <c r="AS29" s="167"/>
      <c r="AT29" s="167"/>
      <c r="AU29" s="167"/>
      <c r="AV29" s="167"/>
      <c r="AW29" s="167"/>
      <c r="AX29" s="167"/>
      <c r="AY29" s="167"/>
    </row>
    <row r="30" spans="1:51" ht="15" x14ac:dyDescent="0.25">
      <c r="A30" s="147">
        <f>YampaRiverInflow.TotalOutflow!A30</f>
        <v>45444</v>
      </c>
      <c r="B30" s="280">
        <v>-23.155999999999999</v>
      </c>
      <c r="C30" s="270">
        <v>-23.155999999999999</v>
      </c>
      <c r="D30" s="285">
        <v>-23.155999999999999</v>
      </c>
      <c r="E30" s="190">
        <v>11.42347</v>
      </c>
      <c r="F30" s="190">
        <v>-1.8183699999999998</v>
      </c>
      <c r="G30" s="190">
        <v>48.385210000000001</v>
      </c>
      <c r="H30" s="190">
        <v>10.9796</v>
      </c>
      <c r="I30" s="190">
        <v>-16.415560000000003</v>
      </c>
      <c r="J30" s="190">
        <v>59.579190000000004</v>
      </c>
      <c r="K30" s="190">
        <v>20.131820000000001</v>
      </c>
      <c r="L30" s="190">
        <v>-1.8760000000000002E-2</v>
      </c>
      <c r="M30" s="190">
        <v>-40.888860000000001</v>
      </c>
      <c r="N30" s="190">
        <v>-24.57798</v>
      </c>
      <c r="O30" s="190">
        <v>-41.014429999999997</v>
      </c>
      <c r="P30" s="190">
        <v>-32.649230000000003</v>
      </c>
      <c r="Q30" s="190">
        <v>31.118189999999998</v>
      </c>
      <c r="R30" s="190">
        <v>-16.25863</v>
      </c>
      <c r="S30" s="190">
        <v>-29.007360000000002</v>
      </c>
      <c r="T30" s="190">
        <v>15.05063</v>
      </c>
      <c r="U30" s="190">
        <v>-28.113409999999998</v>
      </c>
      <c r="V30" s="190">
        <v>-6.2963900000000006</v>
      </c>
      <c r="W30" s="190">
        <v>35.037300000000002</v>
      </c>
      <c r="X30" s="190">
        <v>-16.40408</v>
      </c>
      <c r="Y30" s="190">
        <v>-27.575620000000001</v>
      </c>
      <c r="Z30" s="190">
        <v>-23.976099999999999</v>
      </c>
      <c r="AA30" s="190">
        <v>-8.1685800000000004</v>
      </c>
      <c r="AB30" s="190">
        <v>-18.756529999999998</v>
      </c>
      <c r="AC30" s="190">
        <v>-18.879729999999999</v>
      </c>
      <c r="AD30" s="190">
        <v>-18.7621</v>
      </c>
      <c r="AE30" s="190">
        <v>4.9375299999999998</v>
      </c>
      <c r="AF30" s="190">
        <v>-14.283790000000002</v>
      </c>
      <c r="AG30" s="190">
        <v>78.656605207787052</v>
      </c>
      <c r="AH30" s="190">
        <v>0.79443608718219216</v>
      </c>
      <c r="AI30" s="203"/>
      <c r="AJ30" s="203"/>
      <c r="AK30" s="203"/>
      <c r="AL30" s="203"/>
      <c r="AM30" s="203"/>
      <c r="AN30" s="167"/>
      <c r="AO30" s="167"/>
      <c r="AP30" s="167"/>
      <c r="AQ30" s="167"/>
      <c r="AR30" s="167"/>
      <c r="AS30" s="167"/>
      <c r="AT30" s="167"/>
      <c r="AU30" s="167"/>
      <c r="AV30" s="167"/>
      <c r="AW30" s="167"/>
      <c r="AX30" s="167"/>
      <c r="AY30" s="167"/>
    </row>
    <row r="31" spans="1:51" ht="15" x14ac:dyDescent="0.25">
      <c r="A31" s="147">
        <f>YampaRiverInflow.TotalOutflow!A31</f>
        <v>45474</v>
      </c>
      <c r="B31" s="280">
        <v>-3.306</v>
      </c>
      <c r="C31" s="270">
        <v>-3.306</v>
      </c>
      <c r="D31" s="285">
        <v>-3.306</v>
      </c>
      <c r="E31" s="190">
        <v>-8.3493899999999996</v>
      </c>
      <c r="F31" s="190">
        <v>20.232430000000001</v>
      </c>
      <c r="G31" s="190">
        <v>30.843540000000001</v>
      </c>
      <c r="H31" s="190">
        <v>41.040230000000001</v>
      </c>
      <c r="I31" s="190">
        <v>14.490680000000001</v>
      </c>
      <c r="J31" s="190">
        <v>75.778990000000007</v>
      </c>
      <c r="K31" s="190">
        <v>65.886160000000004</v>
      </c>
      <c r="L31" s="190">
        <v>-49.466929999999998</v>
      </c>
      <c r="M31" s="190">
        <v>-38.095980000000004</v>
      </c>
      <c r="N31" s="190">
        <v>-9.229239999999999</v>
      </c>
      <c r="O31" s="190">
        <v>-13.51318</v>
      </c>
      <c r="P31" s="190">
        <v>-26.592950000000002</v>
      </c>
      <c r="Q31" s="190">
        <v>24.434360000000002</v>
      </c>
      <c r="R31" s="190">
        <v>-13.056049999999999</v>
      </c>
      <c r="S31" s="190">
        <v>-8.1851199999999995</v>
      </c>
      <c r="T31" s="190">
        <v>-2.57158</v>
      </c>
      <c r="U31" s="190">
        <v>-30.264680000000002</v>
      </c>
      <c r="V31" s="190">
        <v>-36.50526</v>
      </c>
      <c r="W31" s="190">
        <v>7.3666599999999995</v>
      </c>
      <c r="X31" s="190">
        <v>20.909459999999999</v>
      </c>
      <c r="Y31" s="190">
        <v>21.97174</v>
      </c>
      <c r="Z31" s="190">
        <v>-3.3679099999999997</v>
      </c>
      <c r="AA31" s="190">
        <v>5.8490699999999993</v>
      </c>
      <c r="AB31" s="190">
        <v>18.370330000000003</v>
      </c>
      <c r="AC31" s="190">
        <v>18.507080000000002</v>
      </c>
      <c r="AD31" s="190">
        <v>26.724900000000002</v>
      </c>
      <c r="AE31" s="190">
        <v>-54.714529999999996</v>
      </c>
      <c r="AF31" s="190">
        <v>-25.463419999999999</v>
      </c>
      <c r="AG31" s="190">
        <v>-6.2687281740997962</v>
      </c>
      <c r="AH31" s="190">
        <v>27.797003253292672</v>
      </c>
      <c r="AI31" s="203"/>
      <c r="AJ31" s="203"/>
      <c r="AK31" s="203"/>
      <c r="AL31" s="203"/>
      <c r="AM31" s="203"/>
      <c r="AN31" s="167"/>
      <c r="AO31" s="167"/>
      <c r="AP31" s="167"/>
      <c r="AQ31" s="167"/>
      <c r="AR31" s="167"/>
      <c r="AS31" s="167"/>
      <c r="AT31" s="167"/>
      <c r="AU31" s="167"/>
      <c r="AV31" s="167"/>
      <c r="AW31" s="167"/>
      <c r="AX31" s="167"/>
      <c r="AY31" s="167"/>
    </row>
    <row r="32" spans="1:51" ht="15" x14ac:dyDescent="0.25">
      <c r="A32" s="147">
        <f>YampaRiverInflow.TotalOutflow!A32</f>
        <v>45505</v>
      </c>
      <c r="B32" s="280">
        <v>8.6560000000000006</v>
      </c>
      <c r="C32" s="270">
        <v>8.6560000000000006</v>
      </c>
      <c r="D32" s="285">
        <v>8.6560000000000006</v>
      </c>
      <c r="E32" s="190">
        <v>85.919169999999994</v>
      </c>
      <c r="F32" s="190">
        <v>47.941989999999997</v>
      </c>
      <c r="G32" s="190">
        <v>32.843679999999999</v>
      </c>
      <c r="H32" s="190">
        <v>9.41737</v>
      </c>
      <c r="I32" s="190">
        <v>73.407210000000006</v>
      </c>
      <c r="J32" s="190">
        <v>56.459800000000001</v>
      </c>
      <c r="K32" s="190">
        <v>48.113410000000002</v>
      </c>
      <c r="L32" s="190">
        <v>12.67862</v>
      </c>
      <c r="M32" s="190">
        <v>24.742099999999997</v>
      </c>
      <c r="N32" s="190">
        <v>-3.3823099999999999</v>
      </c>
      <c r="O32" s="190">
        <v>40.45872</v>
      </c>
      <c r="P32" s="190">
        <v>7.9324300000000001</v>
      </c>
      <c r="Q32" s="190">
        <v>46.411089999999994</v>
      </c>
      <c r="R32" s="190">
        <v>6.7395899999999997</v>
      </c>
      <c r="S32" s="190">
        <v>17.925740000000001</v>
      </c>
      <c r="T32" s="190">
        <v>17.421220000000002</v>
      </c>
      <c r="U32" s="190">
        <v>-3.9880599999999999</v>
      </c>
      <c r="V32" s="190">
        <v>-1.2442899999999999</v>
      </c>
      <c r="W32" s="190">
        <v>21.964880000000001</v>
      </c>
      <c r="X32" s="190">
        <v>75.510499999999993</v>
      </c>
      <c r="Y32" s="190">
        <v>37.568370000000002</v>
      </c>
      <c r="Z32" s="190">
        <v>42.03425</v>
      </c>
      <c r="AA32" s="190">
        <v>42.976790000000001</v>
      </c>
      <c r="AB32" s="190">
        <v>38.019089999999998</v>
      </c>
      <c r="AC32" s="190">
        <v>12.330110000000001</v>
      </c>
      <c r="AD32" s="190">
        <v>11.853590000000001</v>
      </c>
      <c r="AE32" s="190">
        <v>-10.878549999999999</v>
      </c>
      <c r="AF32" s="190">
        <v>0.28339999999999999</v>
      </c>
      <c r="AG32" s="190">
        <v>51.813121174655578</v>
      </c>
      <c r="AH32" s="190">
        <v>55.485192829981116</v>
      </c>
      <c r="AI32" s="203"/>
      <c r="AJ32" s="203"/>
      <c r="AK32" s="203"/>
      <c r="AL32" s="203"/>
      <c r="AM32" s="203"/>
      <c r="AN32" s="167"/>
      <c r="AO32" s="167"/>
      <c r="AP32" s="167"/>
      <c r="AQ32" s="167"/>
      <c r="AR32" s="167"/>
      <c r="AS32" s="167"/>
      <c r="AT32" s="167"/>
      <c r="AU32" s="167"/>
      <c r="AV32" s="167"/>
      <c r="AW32" s="167"/>
      <c r="AX32" s="167"/>
      <c r="AY32" s="167"/>
    </row>
    <row r="33" spans="1:51" ht="15" x14ac:dyDescent="0.25">
      <c r="A33" s="147">
        <f>YampaRiverInflow.TotalOutflow!A33</f>
        <v>45536</v>
      </c>
      <c r="B33" s="280">
        <v>17.327999999999999</v>
      </c>
      <c r="C33" s="270">
        <v>17.327999999999999</v>
      </c>
      <c r="D33" s="285">
        <v>17.327999999999999</v>
      </c>
      <c r="E33" s="190">
        <v>71.455939999999998</v>
      </c>
      <c r="F33" s="190">
        <v>58.154240000000001</v>
      </c>
      <c r="G33" s="190">
        <v>42.169260000000001</v>
      </c>
      <c r="H33" s="190">
        <v>18.811229999999998</v>
      </c>
      <c r="I33" s="190">
        <v>37.728870000000001</v>
      </c>
      <c r="J33" s="190">
        <v>102.28238999999999</v>
      </c>
      <c r="K33" s="190">
        <v>63.219099999999997</v>
      </c>
      <c r="L33" s="190">
        <v>-1.1670799999999999</v>
      </c>
      <c r="M33" s="190">
        <v>27.992830000000001</v>
      </c>
      <c r="N33" s="190">
        <v>55.190280000000001</v>
      </c>
      <c r="O33" s="190">
        <v>32.140479999999997</v>
      </c>
      <c r="P33" s="190">
        <v>31.014310000000002</v>
      </c>
      <c r="Q33" s="190">
        <v>29.221220000000002</v>
      </c>
      <c r="R33" s="190">
        <v>-5.8577599999999999</v>
      </c>
      <c r="S33" s="190">
        <v>13.77566</v>
      </c>
      <c r="T33" s="190">
        <v>20.98864</v>
      </c>
      <c r="U33" s="190">
        <v>9.6280200000000011</v>
      </c>
      <c r="V33" s="190">
        <v>25.324290000000001</v>
      </c>
      <c r="W33" s="190">
        <v>17.578880000000002</v>
      </c>
      <c r="X33" s="190">
        <v>49.973109999999998</v>
      </c>
      <c r="Y33" s="190">
        <v>68.102980000000002</v>
      </c>
      <c r="Z33" s="190">
        <v>84.069659999999999</v>
      </c>
      <c r="AA33" s="190">
        <v>26.646470000000001</v>
      </c>
      <c r="AB33" s="190">
        <v>42.182259999999999</v>
      </c>
      <c r="AC33" s="190">
        <v>36.151679999999999</v>
      </c>
      <c r="AD33" s="190">
        <v>18.166060000000002</v>
      </c>
      <c r="AE33" s="190">
        <v>17.873080000000002</v>
      </c>
      <c r="AF33" s="190">
        <v>4.9049300000000002</v>
      </c>
      <c r="AG33" s="190">
        <v>64.526982142959554</v>
      </c>
      <c r="AH33" s="190">
        <v>64.196070820739521</v>
      </c>
      <c r="AI33" s="203"/>
      <c r="AJ33" s="203"/>
      <c r="AK33" s="203"/>
      <c r="AL33" s="203"/>
      <c r="AM33" s="203"/>
      <c r="AN33" s="167"/>
      <c r="AO33" s="167"/>
      <c r="AP33" s="167"/>
      <c r="AQ33" s="167"/>
      <c r="AR33" s="167"/>
      <c r="AS33" s="167"/>
      <c r="AT33" s="167"/>
      <c r="AU33" s="167"/>
      <c r="AV33" s="167"/>
      <c r="AW33" s="167"/>
      <c r="AX33" s="167"/>
      <c r="AY33" s="167"/>
    </row>
    <row r="34" spans="1:51" ht="15" x14ac:dyDescent="0.25">
      <c r="A34" s="147">
        <f>YampaRiverInflow.TotalOutflow!A34</f>
        <v>45566</v>
      </c>
      <c r="B34" s="280">
        <v>20.555</v>
      </c>
      <c r="C34" s="270">
        <v>20.555</v>
      </c>
      <c r="D34" s="285">
        <v>20.555</v>
      </c>
      <c r="E34" s="190">
        <v>44.385730000000002</v>
      </c>
      <c r="F34" s="190">
        <v>47.589800000000004</v>
      </c>
      <c r="G34" s="190">
        <v>34.997630000000001</v>
      </c>
      <c r="H34" s="190">
        <v>11.211030000000001</v>
      </c>
      <c r="I34" s="190">
        <v>19.502970000000001</v>
      </c>
      <c r="J34" s="190">
        <v>54.718679999999999</v>
      </c>
      <c r="K34" s="190">
        <v>17.3261</v>
      </c>
      <c r="L34" s="190">
        <v>33.096730000000001</v>
      </c>
      <c r="M34" s="190">
        <v>7.0241199999999999</v>
      </c>
      <c r="N34" s="190">
        <v>38.168879999999994</v>
      </c>
      <c r="O34" s="190">
        <v>-0.32697000000000004</v>
      </c>
      <c r="P34" s="190">
        <v>84.070039999999992</v>
      </c>
      <c r="Q34" s="190">
        <v>20.03706</v>
      </c>
      <c r="R34" s="190">
        <v>40.291160000000005</v>
      </c>
      <c r="S34" s="190">
        <v>11.96547</v>
      </c>
      <c r="T34" s="190">
        <v>9.7060499999999994</v>
      </c>
      <c r="U34" s="190">
        <v>-4.8878300000000001</v>
      </c>
      <c r="V34" s="190">
        <v>42.031129999999997</v>
      </c>
      <c r="W34" s="190">
        <v>22.63785</v>
      </c>
      <c r="X34" s="190">
        <v>39.329860000000004</v>
      </c>
      <c r="Y34" s="190">
        <v>28.046230000000001</v>
      </c>
      <c r="Z34" s="190">
        <v>21.405650000000001</v>
      </c>
      <c r="AA34" s="190">
        <v>63.749839999999999</v>
      </c>
      <c r="AB34" s="190">
        <v>50.552589999999995</v>
      </c>
      <c r="AC34" s="190">
        <v>35.498150000000003</v>
      </c>
      <c r="AD34" s="190">
        <v>22.665689999999998</v>
      </c>
      <c r="AE34" s="190">
        <v>13.309760000000001</v>
      </c>
      <c r="AF34" s="190">
        <v>-5.9156000000000004</v>
      </c>
      <c r="AG34" s="190">
        <v>26.268479665397614</v>
      </c>
      <c r="AH34" s="190">
        <v>76.404177790335339</v>
      </c>
      <c r="AI34" s="203"/>
      <c r="AJ34" s="203"/>
      <c r="AK34" s="203"/>
      <c r="AL34" s="203"/>
      <c r="AM34" s="203"/>
      <c r="AN34" s="167"/>
      <c r="AO34" s="167"/>
      <c r="AP34" s="167"/>
      <c r="AQ34" s="167"/>
      <c r="AR34" s="167"/>
      <c r="AS34" s="167"/>
      <c r="AT34" s="167"/>
      <c r="AU34" s="167"/>
      <c r="AV34" s="167"/>
      <c r="AW34" s="167"/>
      <c r="AX34" s="167"/>
      <c r="AY34" s="167"/>
    </row>
    <row r="35" spans="1:51" ht="15" x14ac:dyDescent="0.25">
      <c r="A35" s="147">
        <f>YampaRiverInflow.TotalOutflow!A35</f>
        <v>45597</v>
      </c>
      <c r="B35" s="280">
        <v>42.298999999999999</v>
      </c>
      <c r="C35" s="270">
        <v>42.298999999999999</v>
      </c>
      <c r="D35" s="285">
        <v>42.298999999999999</v>
      </c>
      <c r="E35" s="190">
        <v>54.319510000000001</v>
      </c>
      <c r="F35" s="190">
        <v>11.286760000000001</v>
      </c>
      <c r="G35" s="190">
        <v>42.111879999999999</v>
      </c>
      <c r="H35" s="190">
        <v>49.319809999999997</v>
      </c>
      <c r="I35" s="190">
        <v>62.6631</v>
      </c>
      <c r="J35" s="190">
        <v>57.306669999999997</v>
      </c>
      <c r="K35" s="190">
        <v>20.52073</v>
      </c>
      <c r="L35" s="190">
        <v>2.0303399999999998</v>
      </c>
      <c r="M35" s="190">
        <v>10.25154</v>
      </c>
      <c r="N35" s="190">
        <v>11.652959999999998</v>
      </c>
      <c r="O35" s="190">
        <v>18.590709999999998</v>
      </c>
      <c r="P35" s="190">
        <v>93.237679999999997</v>
      </c>
      <c r="Q35" s="190">
        <v>8.5751200000000001</v>
      </c>
      <c r="R35" s="190">
        <v>14.65644</v>
      </c>
      <c r="S35" s="190">
        <v>33.630459999999999</v>
      </c>
      <c r="T35" s="190">
        <v>27.760300000000001</v>
      </c>
      <c r="U35" s="190">
        <v>11.286379999999999</v>
      </c>
      <c r="V35" s="190">
        <v>-14.38903</v>
      </c>
      <c r="W35" s="190">
        <v>11.00366</v>
      </c>
      <c r="X35" s="190">
        <v>30.656770000000002</v>
      </c>
      <c r="Y35" s="190">
        <v>78.433350000000004</v>
      </c>
      <c r="Z35" s="190">
        <v>20.926279999999998</v>
      </c>
      <c r="AA35" s="190">
        <v>17.11955</v>
      </c>
      <c r="AB35" s="190">
        <v>49.568680000000001</v>
      </c>
      <c r="AC35" s="190">
        <v>30.38326</v>
      </c>
      <c r="AD35" s="190">
        <v>41.949339999999999</v>
      </c>
      <c r="AE35" s="190">
        <v>90.300280000000001</v>
      </c>
      <c r="AF35" s="190">
        <v>25.237020000000001</v>
      </c>
      <c r="AG35" s="190">
        <v>26.017717809976254</v>
      </c>
      <c r="AH35" s="190">
        <v>42.795492049736886</v>
      </c>
      <c r="AI35" s="203"/>
      <c r="AJ35" s="203"/>
      <c r="AK35" s="203"/>
      <c r="AL35" s="203"/>
      <c r="AM35" s="203"/>
      <c r="AN35" s="167"/>
      <c r="AO35" s="167"/>
      <c r="AP35" s="167"/>
      <c r="AQ35" s="167"/>
      <c r="AR35" s="167"/>
      <c r="AS35" s="167"/>
      <c r="AT35" s="167"/>
      <c r="AU35" s="167"/>
      <c r="AV35" s="167"/>
      <c r="AW35" s="167"/>
      <c r="AX35" s="167"/>
      <c r="AY35" s="167"/>
    </row>
    <row r="36" spans="1:51" ht="15" x14ac:dyDescent="0.25">
      <c r="A36" s="147">
        <f>YampaRiverInflow.TotalOutflow!A36</f>
        <v>45627</v>
      </c>
      <c r="B36" s="280">
        <v>41.247999999999998</v>
      </c>
      <c r="C36" s="270">
        <v>41.247999999999998</v>
      </c>
      <c r="D36" s="285">
        <v>41.247999999999998</v>
      </c>
      <c r="E36" s="190">
        <v>57.228949999999998</v>
      </c>
      <c r="F36" s="190">
        <v>76.772750000000002</v>
      </c>
      <c r="G36" s="190">
        <v>23.632810000000003</v>
      </c>
      <c r="H36" s="190">
        <v>26.613599999999998</v>
      </c>
      <c r="I36" s="190">
        <v>20.40418</v>
      </c>
      <c r="J36" s="190">
        <v>6.7861099999999999</v>
      </c>
      <c r="K36" s="190">
        <v>7.0875000000000004</v>
      </c>
      <c r="L36" s="190">
        <v>18.854099999999999</v>
      </c>
      <c r="M36" s="190">
        <v>35.589959999999998</v>
      </c>
      <c r="N36" s="190">
        <v>26.338159999999998</v>
      </c>
      <c r="O36" s="190">
        <v>20.191050000000001</v>
      </c>
      <c r="P36" s="190">
        <v>74.97139</v>
      </c>
      <c r="Q36" s="190">
        <v>11.51708</v>
      </c>
      <c r="R36" s="190">
        <v>-4.6183199999999998</v>
      </c>
      <c r="S36" s="190">
        <v>27.153869999999998</v>
      </c>
      <c r="T36" s="190">
        <v>22.050689999999999</v>
      </c>
      <c r="U36" s="190">
        <v>10.000299999999999</v>
      </c>
      <c r="V36" s="190">
        <v>200.48664000000002</v>
      </c>
      <c r="W36" s="190">
        <v>49.498660000000001</v>
      </c>
      <c r="X36" s="190">
        <v>30.962709999999998</v>
      </c>
      <c r="Y36" s="190">
        <v>25.01275</v>
      </c>
      <c r="Z36" s="190">
        <v>10.133760000000001</v>
      </c>
      <c r="AA36" s="190">
        <v>15.85665</v>
      </c>
      <c r="AB36" s="190">
        <v>14.69364</v>
      </c>
      <c r="AC36" s="190">
        <v>24.777099999999997</v>
      </c>
      <c r="AD36" s="190">
        <v>25.998349999999999</v>
      </c>
      <c r="AE36" s="190">
        <v>73.964010000000002</v>
      </c>
      <c r="AF36" s="190">
        <v>39.270139999999998</v>
      </c>
      <c r="AG36" s="190">
        <v>58.229954837951695</v>
      </c>
      <c r="AH36" s="190">
        <v>94.346721745758927</v>
      </c>
      <c r="AI36" s="203"/>
      <c r="AJ36" s="203"/>
      <c r="AK36" s="203"/>
      <c r="AL36" s="203"/>
      <c r="AM36" s="203"/>
      <c r="AN36" s="167"/>
      <c r="AO36" s="167"/>
      <c r="AP36" s="167"/>
      <c r="AQ36" s="167"/>
      <c r="AR36" s="167"/>
      <c r="AS36" s="167"/>
      <c r="AT36" s="167"/>
      <c r="AU36" s="167"/>
      <c r="AV36" s="167"/>
      <c r="AW36" s="167"/>
      <c r="AX36" s="167"/>
      <c r="AY36" s="167"/>
    </row>
    <row r="37" spans="1:51" ht="15" x14ac:dyDescent="0.25">
      <c r="A37" s="147">
        <f>YampaRiverInflow.TotalOutflow!A37</f>
        <v>45658</v>
      </c>
      <c r="B37" s="280">
        <v>48.18</v>
      </c>
      <c r="C37" s="270">
        <v>48.18</v>
      </c>
      <c r="D37" s="285">
        <v>48.18</v>
      </c>
      <c r="E37" s="190">
        <v>68.707340000000002</v>
      </c>
      <c r="F37" s="190">
        <v>147.14017999999999</v>
      </c>
      <c r="G37" s="190">
        <v>12.95735</v>
      </c>
      <c r="H37" s="190">
        <v>43.173999999999999</v>
      </c>
      <c r="I37" s="190">
        <v>43.572859999999999</v>
      </c>
      <c r="J37" s="190">
        <v>40.911610000000003</v>
      </c>
      <c r="K37" s="190">
        <v>13.873209999999998</v>
      </c>
      <c r="L37" s="190">
        <v>43.65607</v>
      </c>
      <c r="M37" s="190">
        <v>8.8752700000000004</v>
      </c>
      <c r="N37" s="190">
        <v>27.946300000000001</v>
      </c>
      <c r="O37" s="190">
        <v>3.3895900000000001</v>
      </c>
      <c r="P37" s="190">
        <v>303.37369000000001</v>
      </c>
      <c r="Q37" s="190">
        <v>12.219719999999999</v>
      </c>
      <c r="R37" s="190">
        <v>-9.3584500000000013</v>
      </c>
      <c r="S37" s="190">
        <v>28.872540000000001</v>
      </c>
      <c r="T37" s="190">
        <v>4.9805900000000003</v>
      </c>
      <c r="U37" s="190">
        <v>53.234699999999997</v>
      </c>
      <c r="V37" s="190">
        <v>36.51267</v>
      </c>
      <c r="W37" s="190">
        <v>15.039200000000001</v>
      </c>
      <c r="X37" s="190">
        <v>13.099450000000001</v>
      </c>
      <c r="Y37" s="190">
        <v>6.7984099999999996</v>
      </c>
      <c r="Z37" s="190">
        <v>21.993320000000001</v>
      </c>
      <c r="AA37" s="190">
        <v>41.238190000000003</v>
      </c>
      <c r="AB37" s="190">
        <v>58.881329999999998</v>
      </c>
      <c r="AC37" s="190">
        <v>49.533120000000004</v>
      </c>
      <c r="AD37" s="190">
        <v>48.656099999999995</v>
      </c>
      <c r="AE37" s="190">
        <v>36.149560000000001</v>
      </c>
      <c r="AF37" s="190">
        <v>28.502187496324908</v>
      </c>
      <c r="AG37" s="190">
        <v>66.377511872836507</v>
      </c>
      <c r="AH37" s="190">
        <v>211.12333447291081</v>
      </c>
      <c r="AI37" s="203"/>
      <c r="AJ37" s="203"/>
      <c r="AK37" s="203"/>
      <c r="AL37" s="203"/>
      <c r="AM37" s="203"/>
      <c r="AN37" s="167"/>
      <c r="AO37" s="167"/>
      <c r="AP37" s="167"/>
      <c r="AQ37" s="167"/>
      <c r="AR37" s="167"/>
      <c r="AS37" s="167"/>
      <c r="AT37" s="167"/>
      <c r="AU37" s="167"/>
      <c r="AV37" s="167"/>
      <c r="AW37" s="167"/>
      <c r="AX37" s="167"/>
      <c r="AY37" s="167"/>
    </row>
    <row r="38" spans="1:51" ht="15" x14ac:dyDescent="0.25">
      <c r="A38" s="147">
        <f>YampaRiverInflow.TotalOutflow!A38</f>
        <v>45689</v>
      </c>
      <c r="B38" s="280">
        <v>36.161000000000001</v>
      </c>
      <c r="C38" s="270">
        <v>36.161000000000001</v>
      </c>
      <c r="D38" s="285">
        <v>36.161000000000001</v>
      </c>
      <c r="E38" s="190">
        <v>63.109250000000003</v>
      </c>
      <c r="F38" s="190">
        <v>89.958119999999994</v>
      </c>
      <c r="G38" s="190">
        <v>24.910400000000003</v>
      </c>
      <c r="H38" s="190">
        <v>-4.8160100000000003</v>
      </c>
      <c r="I38" s="190">
        <v>73.336060000000003</v>
      </c>
      <c r="J38" s="190">
        <v>36.586980000000004</v>
      </c>
      <c r="K38" s="190">
        <v>21.691119999999998</v>
      </c>
      <c r="L38" s="190">
        <v>36.689769999999996</v>
      </c>
      <c r="M38" s="190">
        <v>4.0654399999999997</v>
      </c>
      <c r="N38" s="190">
        <v>38.304220000000001</v>
      </c>
      <c r="O38" s="190">
        <v>19.567259999999997</v>
      </c>
      <c r="P38" s="190">
        <v>194.10926000000001</v>
      </c>
      <c r="Q38" s="190">
        <v>10.566690000000001</v>
      </c>
      <c r="R38" s="190">
        <v>18.006209999999999</v>
      </c>
      <c r="S38" s="190">
        <v>42.33981</v>
      </c>
      <c r="T38" s="190">
        <v>29.493419999999997</v>
      </c>
      <c r="U38" s="190">
        <v>57.446640000000002</v>
      </c>
      <c r="V38" s="190">
        <v>36.949750000000002</v>
      </c>
      <c r="W38" s="190">
        <v>19.886479999999999</v>
      </c>
      <c r="X38" s="190">
        <v>30.005659999999999</v>
      </c>
      <c r="Y38" s="190">
        <v>35.553809999999999</v>
      </c>
      <c r="Z38" s="190">
        <v>40.773769999999999</v>
      </c>
      <c r="AA38" s="190">
        <v>31.995979999999999</v>
      </c>
      <c r="AB38" s="190">
        <v>74.449780000000004</v>
      </c>
      <c r="AC38" s="190">
        <v>14.88969</v>
      </c>
      <c r="AD38" s="190">
        <v>39.650980000000004</v>
      </c>
      <c r="AE38" s="190">
        <v>14.91981</v>
      </c>
      <c r="AF38" s="190">
        <v>53.503218596593655</v>
      </c>
      <c r="AG38" s="190">
        <v>97.944624983882534</v>
      </c>
      <c r="AH38" s="190">
        <v>211.27383722176506</v>
      </c>
      <c r="AI38" s="203"/>
      <c r="AJ38" s="203"/>
      <c r="AK38" s="203"/>
      <c r="AL38" s="203"/>
      <c r="AM38" s="203"/>
      <c r="AN38" s="167"/>
      <c r="AO38" s="167"/>
      <c r="AP38" s="167"/>
      <c r="AQ38" s="167"/>
      <c r="AR38" s="167"/>
      <c r="AS38" s="167"/>
      <c r="AT38" s="167"/>
      <c r="AU38" s="167"/>
      <c r="AV38" s="167"/>
      <c r="AW38" s="167"/>
      <c r="AX38" s="167"/>
      <c r="AY38" s="167"/>
    </row>
    <row r="39" spans="1:51" ht="15" x14ac:dyDescent="0.25">
      <c r="A39" s="147">
        <f>YampaRiverInflow.TotalOutflow!A39</f>
        <v>45717</v>
      </c>
      <c r="B39" s="280">
        <v>31.26</v>
      </c>
      <c r="C39" s="270">
        <v>31.26</v>
      </c>
      <c r="D39" s="285">
        <v>31.26</v>
      </c>
      <c r="E39" s="190">
        <v>44.835190000000004</v>
      </c>
      <c r="F39" s="190">
        <v>177.33817000000002</v>
      </c>
      <c r="G39" s="190">
        <v>-56.693550000000002</v>
      </c>
      <c r="H39" s="190">
        <v>37.615089999999995</v>
      </c>
      <c r="I39" s="190">
        <v>83.826080000000005</v>
      </c>
      <c r="J39" s="190">
        <v>-9.628680000000001</v>
      </c>
      <c r="K39" s="190">
        <v>-8.9868500000000004</v>
      </c>
      <c r="L39" s="190">
        <v>31.59817</v>
      </c>
      <c r="M39" s="190">
        <v>-31.764150000000001</v>
      </c>
      <c r="N39" s="190">
        <v>8.1977799999999998</v>
      </c>
      <c r="O39" s="190">
        <v>-4.6275300000000001</v>
      </c>
      <c r="P39" s="190">
        <v>107.54282000000001</v>
      </c>
      <c r="Q39" s="190">
        <v>18.535509999999999</v>
      </c>
      <c r="R39" s="190">
        <v>-8.2876000000000012</v>
      </c>
      <c r="S39" s="190">
        <v>9.9111000000000011</v>
      </c>
      <c r="T39" s="190">
        <v>-22.678090000000001</v>
      </c>
      <c r="U39" s="190">
        <v>14.65991</v>
      </c>
      <c r="V39" s="190">
        <v>17.707439999999998</v>
      </c>
      <c r="W39" s="190">
        <v>9.1945100000000011</v>
      </c>
      <c r="X39" s="190">
        <v>12.195319999999999</v>
      </c>
      <c r="Y39" s="190">
        <v>-13.04682</v>
      </c>
      <c r="Z39" s="190">
        <v>5.0683699999999998</v>
      </c>
      <c r="AA39" s="190">
        <v>-22.833819999999999</v>
      </c>
      <c r="AB39" s="190">
        <v>21.36993</v>
      </c>
      <c r="AC39" s="190">
        <v>4.0066199999999998</v>
      </c>
      <c r="AD39" s="190">
        <v>64.574950000000001</v>
      </c>
      <c r="AE39" s="190">
        <v>63.134869999999999</v>
      </c>
      <c r="AF39" s="190">
        <v>61.180317783398927</v>
      </c>
      <c r="AG39" s="190">
        <v>128.26726604236279</v>
      </c>
      <c r="AH39" s="190">
        <v>224.00764611072893</v>
      </c>
      <c r="AI39" s="203"/>
      <c r="AJ39" s="203"/>
      <c r="AK39" s="203"/>
      <c r="AL39" s="203"/>
      <c r="AM39" s="203"/>
      <c r="AN39" s="167"/>
      <c r="AO39" s="167"/>
      <c r="AP39" s="167"/>
      <c r="AQ39" s="167"/>
      <c r="AR39" s="167"/>
      <c r="AS39" s="167"/>
      <c r="AT39" s="167"/>
      <c r="AU39" s="167"/>
      <c r="AV39" s="167"/>
      <c r="AW39" s="167"/>
      <c r="AX39" s="167"/>
      <c r="AY39" s="167"/>
    </row>
    <row r="40" spans="1:51" ht="15" x14ac:dyDescent="0.25">
      <c r="A40" s="147">
        <f>YampaRiverInflow.TotalOutflow!A40</f>
        <v>45748</v>
      </c>
      <c r="B40" s="280">
        <v>20.477</v>
      </c>
      <c r="C40" s="270">
        <v>20.477</v>
      </c>
      <c r="D40" s="285">
        <v>20.477</v>
      </c>
      <c r="E40" s="190">
        <v>29.552319999999998</v>
      </c>
      <c r="F40" s="190">
        <v>81.07553999999999</v>
      </c>
      <c r="G40" s="190">
        <v>86.656300000000002</v>
      </c>
      <c r="H40" s="190">
        <v>38.537150000000004</v>
      </c>
      <c r="I40" s="190">
        <v>88.094770000000011</v>
      </c>
      <c r="J40" s="190">
        <v>-55.505400000000002</v>
      </c>
      <c r="K40" s="190">
        <v>-25.224409999999999</v>
      </c>
      <c r="L40" s="190">
        <v>-11.06203</v>
      </c>
      <c r="M40" s="190">
        <v>-40.472319999999996</v>
      </c>
      <c r="N40" s="190">
        <v>-8.5150300000000012</v>
      </c>
      <c r="O40" s="190">
        <v>5.4860100000000003</v>
      </c>
      <c r="P40" s="190">
        <v>89.623949999999994</v>
      </c>
      <c r="Q40" s="190">
        <v>5.5964700000000001</v>
      </c>
      <c r="R40" s="190">
        <v>-13.982229999999999</v>
      </c>
      <c r="S40" s="190">
        <v>-5.7306000000000008</v>
      </c>
      <c r="T40" s="190">
        <v>-15.20013</v>
      </c>
      <c r="U40" s="190">
        <v>34.876040000000003</v>
      </c>
      <c r="V40" s="190">
        <v>71.3001</v>
      </c>
      <c r="W40" s="190">
        <v>20.61309</v>
      </c>
      <c r="X40" s="190">
        <v>9.5076800000000006</v>
      </c>
      <c r="Y40" s="190">
        <v>-18.428540000000002</v>
      </c>
      <c r="Z40" s="190">
        <v>-11.481530000000001</v>
      </c>
      <c r="AA40" s="190">
        <v>17.488060000000001</v>
      </c>
      <c r="AB40" s="190">
        <v>42.204129999999999</v>
      </c>
      <c r="AC40" s="190">
        <v>-16.627680000000002</v>
      </c>
      <c r="AD40" s="190">
        <v>57.904980000000002</v>
      </c>
      <c r="AE40" s="190">
        <v>18.792390000000001</v>
      </c>
      <c r="AF40" s="190">
        <v>27.715374733300219</v>
      </c>
      <c r="AG40" s="190">
        <v>73.575185829979745</v>
      </c>
      <c r="AH40" s="190">
        <v>159.09265105449037</v>
      </c>
      <c r="AI40" s="203"/>
      <c r="AJ40" s="203"/>
      <c r="AK40" s="203"/>
      <c r="AL40" s="203"/>
      <c r="AM40" s="203"/>
      <c r="AN40" s="167"/>
      <c r="AO40" s="167"/>
      <c r="AP40" s="167"/>
      <c r="AQ40" s="167"/>
      <c r="AR40" s="167"/>
      <c r="AS40" s="167"/>
      <c r="AT40" s="167"/>
      <c r="AU40" s="167"/>
      <c r="AV40" s="167"/>
      <c r="AW40" s="167"/>
      <c r="AX40" s="167"/>
      <c r="AY40" s="167"/>
    </row>
    <row r="41" spans="1:51" ht="15" x14ac:dyDescent="0.25">
      <c r="A41" s="147">
        <f>YampaRiverInflow.TotalOutflow!A41</f>
        <v>45778</v>
      </c>
      <c r="B41" s="280">
        <v>-4.415</v>
      </c>
      <c r="C41" s="270">
        <v>-4.415</v>
      </c>
      <c r="D41" s="285">
        <v>-4.415</v>
      </c>
      <c r="E41" s="190">
        <v>45.130360000000003</v>
      </c>
      <c r="F41" s="190">
        <v>144.82448000000002</v>
      </c>
      <c r="G41" s="190">
        <v>15.857620000000001</v>
      </c>
      <c r="H41" s="190">
        <v>26.527619999999999</v>
      </c>
      <c r="I41" s="190">
        <v>112.01666</v>
      </c>
      <c r="J41" s="190">
        <v>5.9267599999999998</v>
      </c>
      <c r="K41" s="190">
        <v>-7.9631999999999996</v>
      </c>
      <c r="L41" s="190">
        <v>-10.182930000000001</v>
      </c>
      <c r="M41" s="190">
        <v>-18.910119999999999</v>
      </c>
      <c r="N41" s="190">
        <v>-5.1637899999999997</v>
      </c>
      <c r="O41" s="190">
        <v>4.8523900000000006</v>
      </c>
      <c r="P41" s="190">
        <v>136.5727</v>
      </c>
      <c r="Q41" s="190">
        <v>-17.06551</v>
      </c>
      <c r="R41" s="190">
        <v>-25.80247</v>
      </c>
      <c r="S41" s="190">
        <v>13.146979999999999</v>
      </c>
      <c r="T41" s="190">
        <v>9.7264300000000006</v>
      </c>
      <c r="U41" s="190">
        <v>41.096609999999998</v>
      </c>
      <c r="V41" s="190">
        <v>63.824849999999998</v>
      </c>
      <c r="W41" s="190">
        <v>-6.9918699999999996</v>
      </c>
      <c r="X41" s="190">
        <v>0.73799999999999999</v>
      </c>
      <c r="Y41" s="190">
        <v>-18.297540000000001</v>
      </c>
      <c r="Z41" s="190">
        <v>-12.214030000000001</v>
      </c>
      <c r="AA41" s="190">
        <v>9.0859300000000012</v>
      </c>
      <c r="AB41" s="190">
        <v>5.1340200000000005</v>
      </c>
      <c r="AC41" s="190">
        <v>-29.088660000000001</v>
      </c>
      <c r="AD41" s="190">
        <v>48.692149999999998</v>
      </c>
      <c r="AE41" s="190">
        <v>-11.59253</v>
      </c>
      <c r="AF41" s="190">
        <v>13.941845357980599</v>
      </c>
      <c r="AG41" s="190">
        <v>50.616735034495079</v>
      </c>
      <c r="AH41" s="190">
        <v>122.33935550539928</v>
      </c>
      <c r="AI41" s="203"/>
      <c r="AJ41" s="203"/>
      <c r="AK41" s="203"/>
      <c r="AL41" s="203"/>
      <c r="AM41" s="203"/>
      <c r="AN41" s="167"/>
      <c r="AO41" s="167"/>
      <c r="AP41" s="167"/>
      <c r="AQ41" s="167"/>
      <c r="AR41" s="167"/>
      <c r="AS41" s="167"/>
      <c r="AT41" s="167"/>
      <c r="AU41" s="167"/>
      <c r="AV41" s="167"/>
      <c r="AW41" s="167"/>
      <c r="AX41" s="167"/>
      <c r="AY41" s="167"/>
    </row>
    <row r="42" spans="1:51" ht="15" x14ac:dyDescent="0.25">
      <c r="A42" s="147">
        <f>YampaRiverInflow.TotalOutflow!A42</f>
        <v>45809</v>
      </c>
      <c r="B42" s="280">
        <v>-23.155999999999999</v>
      </c>
      <c r="C42" s="270">
        <v>-23.155999999999999</v>
      </c>
      <c r="D42" s="285">
        <v>-23.155999999999999</v>
      </c>
      <c r="E42" s="190">
        <v>-1.8183699999999998</v>
      </c>
      <c r="F42" s="190">
        <v>48.385210000000001</v>
      </c>
      <c r="G42" s="190">
        <v>10.9796</v>
      </c>
      <c r="H42" s="190">
        <v>-16.415560000000003</v>
      </c>
      <c r="I42" s="190">
        <v>59.579190000000004</v>
      </c>
      <c r="J42" s="190">
        <v>20.131820000000001</v>
      </c>
      <c r="K42" s="190">
        <v>-1.8760000000000002E-2</v>
      </c>
      <c r="L42" s="190">
        <v>-40.888860000000001</v>
      </c>
      <c r="M42" s="190">
        <v>-24.57798</v>
      </c>
      <c r="N42" s="190">
        <v>-41.014429999999997</v>
      </c>
      <c r="O42" s="190">
        <v>-32.649230000000003</v>
      </c>
      <c r="P42" s="190">
        <v>31.118189999999998</v>
      </c>
      <c r="Q42" s="190">
        <v>-16.25863</v>
      </c>
      <c r="R42" s="190">
        <v>-29.007360000000002</v>
      </c>
      <c r="S42" s="190">
        <v>15.05063</v>
      </c>
      <c r="T42" s="190">
        <v>-28.113409999999998</v>
      </c>
      <c r="U42" s="190">
        <v>-6.2963900000000006</v>
      </c>
      <c r="V42" s="190">
        <v>35.037300000000002</v>
      </c>
      <c r="W42" s="190">
        <v>-16.40408</v>
      </c>
      <c r="X42" s="190">
        <v>-27.575620000000001</v>
      </c>
      <c r="Y42" s="190">
        <v>-23.976099999999999</v>
      </c>
      <c r="Z42" s="190">
        <v>-8.1685800000000004</v>
      </c>
      <c r="AA42" s="190">
        <v>-18.756529999999998</v>
      </c>
      <c r="AB42" s="190">
        <v>-18.879729999999999</v>
      </c>
      <c r="AC42" s="190">
        <v>-18.7621</v>
      </c>
      <c r="AD42" s="190">
        <v>4.9375299999999998</v>
      </c>
      <c r="AE42" s="190">
        <v>-14.283790000000002</v>
      </c>
      <c r="AF42" s="190">
        <v>78.656605207787052</v>
      </c>
      <c r="AG42" s="190">
        <v>0.79443608718219216</v>
      </c>
      <c r="AH42" s="190">
        <v>10.795318554272191</v>
      </c>
      <c r="AI42" s="203"/>
      <c r="AJ42" s="203"/>
      <c r="AK42" s="203"/>
      <c r="AL42" s="203"/>
      <c r="AM42" s="203"/>
      <c r="AN42" s="167"/>
      <c r="AO42" s="167"/>
      <c r="AP42" s="167"/>
      <c r="AQ42" s="167"/>
      <c r="AR42" s="167"/>
      <c r="AS42" s="167"/>
      <c r="AT42" s="167"/>
      <c r="AU42" s="167"/>
      <c r="AV42" s="167"/>
      <c r="AW42" s="167"/>
      <c r="AX42" s="167"/>
      <c r="AY42" s="167"/>
    </row>
    <row r="43" spans="1:51" ht="15" x14ac:dyDescent="0.25">
      <c r="A43" s="147">
        <f>YampaRiverInflow.TotalOutflow!A43</f>
        <v>45839</v>
      </c>
      <c r="B43" s="280">
        <v>-3.306</v>
      </c>
      <c r="C43" s="270">
        <v>-3.306</v>
      </c>
      <c r="D43" s="285">
        <v>-3.306</v>
      </c>
      <c r="E43" s="190">
        <v>20.232430000000001</v>
      </c>
      <c r="F43" s="190">
        <v>30.843540000000001</v>
      </c>
      <c r="G43" s="190">
        <v>41.040230000000001</v>
      </c>
      <c r="H43" s="190">
        <v>14.490680000000001</v>
      </c>
      <c r="I43" s="190">
        <v>75.778990000000007</v>
      </c>
      <c r="J43" s="190">
        <v>65.886160000000004</v>
      </c>
      <c r="K43" s="190">
        <v>-49.466929999999998</v>
      </c>
      <c r="L43" s="190">
        <v>-38.095980000000004</v>
      </c>
      <c r="M43" s="190">
        <v>-9.229239999999999</v>
      </c>
      <c r="N43" s="190">
        <v>-13.51318</v>
      </c>
      <c r="O43" s="190">
        <v>-26.592950000000002</v>
      </c>
      <c r="P43" s="190">
        <v>24.434360000000002</v>
      </c>
      <c r="Q43" s="190">
        <v>-13.056049999999999</v>
      </c>
      <c r="R43" s="190">
        <v>-8.1851199999999995</v>
      </c>
      <c r="S43" s="190">
        <v>-2.57158</v>
      </c>
      <c r="T43" s="190">
        <v>-30.264680000000002</v>
      </c>
      <c r="U43" s="190">
        <v>-36.50526</v>
      </c>
      <c r="V43" s="190">
        <v>7.3666599999999995</v>
      </c>
      <c r="W43" s="190">
        <v>20.909459999999999</v>
      </c>
      <c r="X43" s="190">
        <v>21.97174</v>
      </c>
      <c r="Y43" s="190">
        <v>-3.3679099999999997</v>
      </c>
      <c r="Z43" s="190">
        <v>5.8490699999999993</v>
      </c>
      <c r="AA43" s="190">
        <v>18.370330000000003</v>
      </c>
      <c r="AB43" s="190">
        <v>18.507080000000002</v>
      </c>
      <c r="AC43" s="190">
        <v>26.724900000000002</v>
      </c>
      <c r="AD43" s="190">
        <v>-54.714529999999996</v>
      </c>
      <c r="AE43" s="190">
        <v>-25.463419999999999</v>
      </c>
      <c r="AF43" s="190">
        <v>-6.2687281740997962</v>
      </c>
      <c r="AG43" s="190">
        <v>27.797003253292672</v>
      </c>
      <c r="AH43" s="190">
        <v>-8.8693892113595538</v>
      </c>
      <c r="AI43" s="203"/>
      <c r="AJ43" s="203"/>
      <c r="AK43" s="203"/>
      <c r="AL43" s="203"/>
      <c r="AM43" s="203"/>
      <c r="AN43" s="167"/>
      <c r="AO43" s="167"/>
      <c r="AP43" s="167"/>
      <c r="AQ43" s="167"/>
      <c r="AR43" s="167"/>
      <c r="AS43" s="167"/>
      <c r="AT43" s="167"/>
      <c r="AU43" s="167"/>
      <c r="AV43" s="167"/>
      <c r="AW43" s="167"/>
      <c r="AX43" s="167"/>
      <c r="AY43" s="167"/>
    </row>
    <row r="44" spans="1:51" ht="15" x14ac:dyDescent="0.25">
      <c r="A44" s="147">
        <f>YampaRiverInflow.TotalOutflow!A44</f>
        <v>45870</v>
      </c>
      <c r="B44" s="280">
        <v>8.6560000000000006</v>
      </c>
      <c r="C44" s="270">
        <v>8.6560000000000006</v>
      </c>
      <c r="D44" s="285">
        <v>8.6560000000000006</v>
      </c>
      <c r="E44" s="190">
        <v>47.941989999999997</v>
      </c>
      <c r="F44" s="190">
        <v>32.843679999999999</v>
      </c>
      <c r="G44" s="190">
        <v>9.41737</v>
      </c>
      <c r="H44" s="190">
        <v>73.407210000000006</v>
      </c>
      <c r="I44" s="190">
        <v>56.459800000000001</v>
      </c>
      <c r="J44" s="190">
        <v>48.113410000000002</v>
      </c>
      <c r="K44" s="190">
        <v>12.67862</v>
      </c>
      <c r="L44" s="190">
        <v>24.742099999999997</v>
      </c>
      <c r="M44" s="190">
        <v>-3.3823099999999999</v>
      </c>
      <c r="N44" s="190">
        <v>40.45872</v>
      </c>
      <c r="O44" s="190">
        <v>7.9324300000000001</v>
      </c>
      <c r="P44" s="190">
        <v>46.411089999999994</v>
      </c>
      <c r="Q44" s="190">
        <v>6.7395899999999997</v>
      </c>
      <c r="R44" s="190">
        <v>17.925740000000001</v>
      </c>
      <c r="S44" s="190">
        <v>17.421220000000002</v>
      </c>
      <c r="T44" s="190">
        <v>-3.9880599999999999</v>
      </c>
      <c r="U44" s="190">
        <v>-1.2442899999999999</v>
      </c>
      <c r="V44" s="190">
        <v>21.964880000000001</v>
      </c>
      <c r="W44" s="190">
        <v>75.510499999999993</v>
      </c>
      <c r="X44" s="190">
        <v>37.568370000000002</v>
      </c>
      <c r="Y44" s="190">
        <v>42.03425</v>
      </c>
      <c r="Z44" s="190">
        <v>42.976790000000001</v>
      </c>
      <c r="AA44" s="190">
        <v>38.019089999999998</v>
      </c>
      <c r="AB44" s="190">
        <v>12.330110000000001</v>
      </c>
      <c r="AC44" s="190">
        <v>11.853590000000001</v>
      </c>
      <c r="AD44" s="190">
        <v>-10.878549999999999</v>
      </c>
      <c r="AE44" s="190">
        <v>0.28339999999999999</v>
      </c>
      <c r="AF44" s="190">
        <v>51.813121174655578</v>
      </c>
      <c r="AG44" s="190">
        <v>55.485192829981116</v>
      </c>
      <c r="AH44" s="190">
        <v>84.255431956262342</v>
      </c>
      <c r="AI44" s="203"/>
      <c r="AJ44" s="203"/>
      <c r="AK44" s="203"/>
      <c r="AL44" s="203"/>
      <c r="AM44" s="203"/>
      <c r="AN44" s="167"/>
      <c r="AO44" s="167"/>
      <c r="AP44" s="167"/>
      <c r="AQ44" s="167"/>
      <c r="AR44" s="167"/>
      <c r="AS44" s="167"/>
      <c r="AT44" s="167"/>
      <c r="AU44" s="167"/>
      <c r="AV44" s="167"/>
      <c r="AW44" s="167"/>
      <c r="AX44" s="167"/>
      <c r="AY44" s="167"/>
    </row>
    <row r="45" spans="1:51" ht="15" x14ac:dyDescent="0.25">
      <c r="A45" s="147">
        <f>YampaRiverInflow.TotalOutflow!A45</f>
        <v>45901</v>
      </c>
      <c r="B45" s="280">
        <v>17.327999999999999</v>
      </c>
      <c r="C45" s="270">
        <v>17.327999999999999</v>
      </c>
      <c r="D45" s="285">
        <v>17.327999999999999</v>
      </c>
      <c r="E45" s="190">
        <v>58.154240000000001</v>
      </c>
      <c r="F45" s="190">
        <v>42.169260000000001</v>
      </c>
      <c r="G45" s="190">
        <v>18.811229999999998</v>
      </c>
      <c r="H45" s="190">
        <v>37.728870000000001</v>
      </c>
      <c r="I45" s="190">
        <v>102.28238999999999</v>
      </c>
      <c r="J45" s="190">
        <v>63.219099999999997</v>
      </c>
      <c r="K45" s="190">
        <v>-1.1670799999999999</v>
      </c>
      <c r="L45" s="190">
        <v>27.992830000000001</v>
      </c>
      <c r="M45" s="190">
        <v>55.190280000000001</v>
      </c>
      <c r="N45" s="190">
        <v>32.140479999999997</v>
      </c>
      <c r="O45" s="190">
        <v>31.014310000000002</v>
      </c>
      <c r="P45" s="190">
        <v>29.221220000000002</v>
      </c>
      <c r="Q45" s="190">
        <v>-5.8577599999999999</v>
      </c>
      <c r="R45" s="190">
        <v>13.77566</v>
      </c>
      <c r="S45" s="190">
        <v>20.98864</v>
      </c>
      <c r="T45" s="190">
        <v>9.6280200000000011</v>
      </c>
      <c r="U45" s="190">
        <v>25.324290000000001</v>
      </c>
      <c r="V45" s="190">
        <v>17.578880000000002</v>
      </c>
      <c r="W45" s="190">
        <v>49.973109999999998</v>
      </c>
      <c r="X45" s="190">
        <v>68.102980000000002</v>
      </c>
      <c r="Y45" s="190">
        <v>84.069659999999999</v>
      </c>
      <c r="Z45" s="190">
        <v>26.646470000000001</v>
      </c>
      <c r="AA45" s="190">
        <v>42.182259999999999</v>
      </c>
      <c r="AB45" s="190">
        <v>36.151679999999999</v>
      </c>
      <c r="AC45" s="190">
        <v>18.166060000000002</v>
      </c>
      <c r="AD45" s="190">
        <v>17.873080000000002</v>
      </c>
      <c r="AE45" s="190">
        <v>4.9049300000000002</v>
      </c>
      <c r="AF45" s="190">
        <v>64.526982142959554</v>
      </c>
      <c r="AG45" s="190">
        <v>64.196070820739521</v>
      </c>
      <c r="AH45" s="190">
        <v>71.079936959728215</v>
      </c>
      <c r="AI45" s="203"/>
      <c r="AJ45" s="203"/>
      <c r="AK45" s="203"/>
      <c r="AL45" s="203"/>
      <c r="AM45" s="203"/>
      <c r="AN45" s="167"/>
      <c r="AO45" s="167"/>
      <c r="AP45" s="167"/>
      <c r="AQ45" s="167"/>
      <c r="AR45" s="167"/>
      <c r="AS45" s="167"/>
      <c r="AT45" s="167"/>
      <c r="AU45" s="167"/>
      <c r="AV45" s="167"/>
      <c r="AW45" s="167"/>
      <c r="AX45" s="167"/>
      <c r="AY45" s="167"/>
    </row>
    <row r="46" spans="1:51" ht="15" x14ac:dyDescent="0.25">
      <c r="A46" s="147">
        <f>YampaRiverInflow.TotalOutflow!A46</f>
        <v>45931</v>
      </c>
      <c r="B46" s="280">
        <v>20.555</v>
      </c>
      <c r="C46" s="270">
        <v>20.555</v>
      </c>
      <c r="D46" s="285">
        <v>20.555</v>
      </c>
      <c r="E46" s="190">
        <v>47.589800000000004</v>
      </c>
      <c r="F46" s="190">
        <v>34.997630000000001</v>
      </c>
      <c r="G46" s="190">
        <v>11.211030000000001</v>
      </c>
      <c r="H46" s="190">
        <v>19.502970000000001</v>
      </c>
      <c r="I46" s="190">
        <v>54.718679999999999</v>
      </c>
      <c r="J46" s="190">
        <v>17.3261</v>
      </c>
      <c r="K46" s="190">
        <v>33.096730000000001</v>
      </c>
      <c r="L46" s="190">
        <v>7.0241199999999999</v>
      </c>
      <c r="M46" s="190">
        <v>38.168879999999994</v>
      </c>
      <c r="N46" s="190">
        <v>-0.32697000000000004</v>
      </c>
      <c r="O46" s="190">
        <v>84.070039999999992</v>
      </c>
      <c r="P46" s="190">
        <v>20.03706</v>
      </c>
      <c r="Q46" s="190">
        <v>40.291160000000005</v>
      </c>
      <c r="R46" s="190">
        <v>11.96547</v>
      </c>
      <c r="S46" s="190">
        <v>9.7060499999999994</v>
      </c>
      <c r="T46" s="190">
        <v>-4.8878300000000001</v>
      </c>
      <c r="U46" s="190">
        <v>42.031129999999997</v>
      </c>
      <c r="V46" s="190">
        <v>22.63785</v>
      </c>
      <c r="W46" s="190">
        <v>39.329860000000004</v>
      </c>
      <c r="X46" s="190">
        <v>28.046230000000001</v>
      </c>
      <c r="Y46" s="190">
        <v>21.405650000000001</v>
      </c>
      <c r="Z46" s="190">
        <v>63.749839999999999</v>
      </c>
      <c r="AA46" s="190">
        <v>50.552589999999995</v>
      </c>
      <c r="AB46" s="190">
        <v>35.498150000000003</v>
      </c>
      <c r="AC46" s="190">
        <v>22.665689999999998</v>
      </c>
      <c r="AD46" s="190">
        <v>13.309760000000001</v>
      </c>
      <c r="AE46" s="190">
        <v>-5.9156000000000004</v>
      </c>
      <c r="AF46" s="190">
        <v>26.268479665397614</v>
      </c>
      <c r="AG46" s="190">
        <v>76.404177790335339</v>
      </c>
      <c r="AH46" s="190">
        <v>45.021740330611671</v>
      </c>
      <c r="AI46" s="203"/>
      <c r="AJ46" s="203"/>
      <c r="AK46" s="203"/>
      <c r="AL46" s="203"/>
      <c r="AM46" s="203"/>
      <c r="AN46" s="167"/>
      <c r="AO46" s="167"/>
      <c r="AP46" s="167"/>
      <c r="AQ46" s="167"/>
      <c r="AR46" s="167"/>
      <c r="AS46" s="167"/>
      <c r="AT46" s="167"/>
      <c r="AU46" s="167"/>
      <c r="AV46" s="167"/>
      <c r="AW46" s="167"/>
      <c r="AX46" s="167"/>
      <c r="AY46" s="167"/>
    </row>
    <row r="47" spans="1:51" ht="15" x14ac:dyDescent="0.25">
      <c r="A47" s="147">
        <f>YampaRiverInflow.TotalOutflow!A47</f>
        <v>45962</v>
      </c>
      <c r="B47" s="280">
        <v>42.298999999999999</v>
      </c>
      <c r="C47" s="270">
        <v>42.298999999999999</v>
      </c>
      <c r="D47" s="285">
        <v>42.298999999999999</v>
      </c>
      <c r="E47" s="190">
        <v>11.286760000000001</v>
      </c>
      <c r="F47" s="190">
        <v>42.111879999999999</v>
      </c>
      <c r="G47" s="190">
        <v>49.319809999999997</v>
      </c>
      <c r="H47" s="190">
        <v>62.6631</v>
      </c>
      <c r="I47" s="190">
        <v>57.306669999999997</v>
      </c>
      <c r="J47" s="190">
        <v>20.52073</v>
      </c>
      <c r="K47" s="190">
        <v>2.0303399999999998</v>
      </c>
      <c r="L47" s="190">
        <v>10.25154</v>
      </c>
      <c r="M47" s="190">
        <v>11.652959999999998</v>
      </c>
      <c r="N47" s="190">
        <v>18.590709999999998</v>
      </c>
      <c r="O47" s="190">
        <v>93.237679999999997</v>
      </c>
      <c r="P47" s="190">
        <v>8.5751200000000001</v>
      </c>
      <c r="Q47" s="190">
        <v>14.65644</v>
      </c>
      <c r="R47" s="190">
        <v>33.630459999999999</v>
      </c>
      <c r="S47" s="190">
        <v>27.760300000000001</v>
      </c>
      <c r="T47" s="190">
        <v>11.286379999999999</v>
      </c>
      <c r="U47" s="190">
        <v>-14.38903</v>
      </c>
      <c r="V47" s="190">
        <v>11.00366</v>
      </c>
      <c r="W47" s="190">
        <v>30.656770000000002</v>
      </c>
      <c r="X47" s="190">
        <v>78.433350000000004</v>
      </c>
      <c r="Y47" s="190">
        <v>20.926279999999998</v>
      </c>
      <c r="Z47" s="190">
        <v>17.11955</v>
      </c>
      <c r="AA47" s="190">
        <v>49.568680000000001</v>
      </c>
      <c r="AB47" s="190">
        <v>30.38326</v>
      </c>
      <c r="AC47" s="190">
        <v>41.949339999999999</v>
      </c>
      <c r="AD47" s="190">
        <v>90.300280000000001</v>
      </c>
      <c r="AE47" s="190">
        <v>25.237020000000001</v>
      </c>
      <c r="AF47" s="190">
        <v>26.017717809976254</v>
      </c>
      <c r="AG47" s="190">
        <v>42.795492049736886</v>
      </c>
      <c r="AH47" s="190">
        <v>56.29713986604478</v>
      </c>
      <c r="AI47" s="203"/>
      <c r="AJ47" s="203"/>
      <c r="AK47" s="203"/>
      <c r="AL47" s="203"/>
      <c r="AM47" s="203"/>
      <c r="AN47" s="167"/>
      <c r="AO47" s="167"/>
      <c r="AP47" s="167"/>
      <c r="AQ47" s="167"/>
      <c r="AR47" s="167"/>
      <c r="AS47" s="167"/>
      <c r="AT47" s="167"/>
      <c r="AU47" s="167"/>
      <c r="AV47" s="167"/>
      <c r="AW47" s="167"/>
      <c r="AX47" s="167"/>
      <c r="AY47" s="167"/>
    </row>
    <row r="48" spans="1:51" ht="15" x14ac:dyDescent="0.25">
      <c r="A48" s="147">
        <f>YampaRiverInflow.TotalOutflow!A48</f>
        <v>45992</v>
      </c>
      <c r="B48" s="280">
        <v>41.247999999999998</v>
      </c>
      <c r="C48" s="270">
        <v>41.247999999999998</v>
      </c>
      <c r="D48" s="285">
        <v>41.247999999999998</v>
      </c>
      <c r="E48" s="190">
        <v>76.772750000000002</v>
      </c>
      <c r="F48" s="190">
        <v>23.632810000000003</v>
      </c>
      <c r="G48" s="190">
        <v>26.613599999999998</v>
      </c>
      <c r="H48" s="190">
        <v>20.40418</v>
      </c>
      <c r="I48" s="190">
        <v>6.7861099999999999</v>
      </c>
      <c r="J48" s="190">
        <v>7.0875000000000004</v>
      </c>
      <c r="K48" s="190">
        <v>18.854099999999999</v>
      </c>
      <c r="L48" s="190">
        <v>35.589959999999998</v>
      </c>
      <c r="M48" s="190">
        <v>26.338159999999998</v>
      </c>
      <c r="N48" s="190">
        <v>20.191050000000001</v>
      </c>
      <c r="O48" s="190">
        <v>74.97139</v>
      </c>
      <c r="P48" s="190">
        <v>11.51708</v>
      </c>
      <c r="Q48" s="190">
        <v>-4.6183199999999998</v>
      </c>
      <c r="R48" s="190">
        <v>27.153869999999998</v>
      </c>
      <c r="S48" s="190">
        <v>22.050689999999999</v>
      </c>
      <c r="T48" s="190">
        <v>10.000299999999999</v>
      </c>
      <c r="U48" s="190">
        <v>200.48664000000002</v>
      </c>
      <c r="V48" s="190">
        <v>49.498660000000001</v>
      </c>
      <c r="W48" s="190">
        <v>30.962709999999998</v>
      </c>
      <c r="X48" s="190">
        <v>25.01275</v>
      </c>
      <c r="Y48" s="190">
        <v>10.133760000000001</v>
      </c>
      <c r="Z48" s="190">
        <v>15.85665</v>
      </c>
      <c r="AA48" s="190">
        <v>14.69364</v>
      </c>
      <c r="AB48" s="190">
        <v>24.777099999999997</v>
      </c>
      <c r="AC48" s="190">
        <v>25.998349999999999</v>
      </c>
      <c r="AD48" s="190">
        <v>73.964010000000002</v>
      </c>
      <c r="AE48" s="190">
        <v>39.270139999999998</v>
      </c>
      <c r="AF48" s="190">
        <v>58.229954837951695</v>
      </c>
      <c r="AG48" s="190">
        <v>94.346721745758927</v>
      </c>
      <c r="AH48" s="190">
        <v>58.610447656656703</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7">
        <f>YampaRiverInflow.TotalOutflow!A49</f>
        <v>46023</v>
      </c>
      <c r="B49" s="280">
        <v>48.18</v>
      </c>
      <c r="C49" s="270">
        <v>48.18</v>
      </c>
      <c r="D49" s="285">
        <v>48.18</v>
      </c>
      <c r="E49" s="190">
        <v>147.14017999999999</v>
      </c>
      <c r="F49" s="190">
        <v>12.95735</v>
      </c>
      <c r="G49" s="190">
        <v>43.173999999999999</v>
      </c>
      <c r="H49" s="190">
        <v>43.572859999999999</v>
      </c>
      <c r="I49" s="190">
        <v>40.911610000000003</v>
      </c>
      <c r="J49" s="190">
        <v>13.873209999999998</v>
      </c>
      <c r="K49" s="190">
        <v>43.65607</v>
      </c>
      <c r="L49" s="190">
        <v>8.8752700000000004</v>
      </c>
      <c r="M49" s="190">
        <v>27.946300000000001</v>
      </c>
      <c r="N49" s="190">
        <v>3.3895900000000001</v>
      </c>
      <c r="O49" s="190">
        <v>303.37369000000001</v>
      </c>
      <c r="P49" s="190">
        <v>12.219719999999999</v>
      </c>
      <c r="Q49" s="190">
        <v>-9.3584500000000013</v>
      </c>
      <c r="R49" s="190">
        <v>28.872540000000001</v>
      </c>
      <c r="S49" s="190">
        <v>4.9805900000000003</v>
      </c>
      <c r="T49" s="190">
        <v>53.234699999999997</v>
      </c>
      <c r="U49" s="190">
        <v>36.51267</v>
      </c>
      <c r="V49" s="190">
        <v>15.039200000000001</v>
      </c>
      <c r="W49" s="190">
        <v>13.099450000000001</v>
      </c>
      <c r="X49" s="190">
        <v>6.7984099999999996</v>
      </c>
      <c r="Y49" s="190">
        <v>21.993320000000001</v>
      </c>
      <c r="Z49" s="190">
        <v>41.238190000000003</v>
      </c>
      <c r="AA49" s="190">
        <v>58.881329999999998</v>
      </c>
      <c r="AB49" s="190">
        <v>49.533120000000004</v>
      </c>
      <c r="AC49" s="190">
        <v>48.656099999999995</v>
      </c>
      <c r="AD49" s="190">
        <v>36.149560000000001</v>
      </c>
      <c r="AE49" s="190">
        <v>28.502187496324908</v>
      </c>
      <c r="AF49" s="190">
        <v>66.377511872836507</v>
      </c>
      <c r="AG49" s="190">
        <v>211.12333447291081</v>
      </c>
      <c r="AH49" s="190">
        <v>68.713341688972349</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7">
        <f>YampaRiverInflow.TotalOutflow!A50</f>
        <v>46054</v>
      </c>
      <c r="B50" s="280">
        <v>36.161000000000001</v>
      </c>
      <c r="C50" s="270">
        <v>36.161000000000001</v>
      </c>
      <c r="D50" s="285">
        <v>36.161000000000001</v>
      </c>
      <c r="E50" s="190">
        <v>89.958119999999994</v>
      </c>
      <c r="F50" s="190">
        <v>24.910400000000003</v>
      </c>
      <c r="G50" s="190">
        <v>-4.8160100000000003</v>
      </c>
      <c r="H50" s="190">
        <v>73.336060000000003</v>
      </c>
      <c r="I50" s="190">
        <v>36.586980000000004</v>
      </c>
      <c r="J50" s="190">
        <v>21.691119999999998</v>
      </c>
      <c r="K50" s="190">
        <v>36.689769999999996</v>
      </c>
      <c r="L50" s="190">
        <v>4.0654399999999997</v>
      </c>
      <c r="M50" s="190">
        <v>38.304220000000001</v>
      </c>
      <c r="N50" s="190">
        <v>19.567259999999997</v>
      </c>
      <c r="O50" s="190">
        <v>194.10926000000001</v>
      </c>
      <c r="P50" s="190">
        <v>10.566690000000001</v>
      </c>
      <c r="Q50" s="190">
        <v>18.006209999999999</v>
      </c>
      <c r="R50" s="190">
        <v>42.33981</v>
      </c>
      <c r="S50" s="190">
        <v>29.493419999999997</v>
      </c>
      <c r="T50" s="190">
        <v>57.446640000000002</v>
      </c>
      <c r="U50" s="190">
        <v>36.949750000000002</v>
      </c>
      <c r="V50" s="190">
        <v>19.886479999999999</v>
      </c>
      <c r="W50" s="190">
        <v>30.005659999999999</v>
      </c>
      <c r="X50" s="190">
        <v>35.553809999999999</v>
      </c>
      <c r="Y50" s="190">
        <v>40.773769999999999</v>
      </c>
      <c r="Z50" s="190">
        <v>31.995979999999999</v>
      </c>
      <c r="AA50" s="190">
        <v>74.449780000000004</v>
      </c>
      <c r="AB50" s="190">
        <v>14.88969</v>
      </c>
      <c r="AC50" s="190">
        <v>39.650980000000004</v>
      </c>
      <c r="AD50" s="190">
        <v>14.91981</v>
      </c>
      <c r="AE50" s="190">
        <v>53.503218596593655</v>
      </c>
      <c r="AF50" s="190">
        <v>97.944624983882534</v>
      </c>
      <c r="AG50" s="190">
        <v>211.27383722176506</v>
      </c>
      <c r="AH50" s="190">
        <v>63.115245487554333</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7">
        <f>YampaRiverInflow.TotalOutflow!A51</f>
        <v>46082</v>
      </c>
      <c r="B51" s="280">
        <v>31.26</v>
      </c>
      <c r="C51" s="270">
        <v>31.26</v>
      </c>
      <c r="D51" s="285">
        <v>31.26</v>
      </c>
      <c r="E51" s="190">
        <v>177.33817000000002</v>
      </c>
      <c r="F51" s="190">
        <v>-56.693550000000002</v>
      </c>
      <c r="G51" s="190">
        <v>37.615089999999995</v>
      </c>
      <c r="H51" s="190">
        <v>83.826080000000005</v>
      </c>
      <c r="I51" s="190">
        <v>-9.628680000000001</v>
      </c>
      <c r="J51" s="190">
        <v>-8.9868500000000004</v>
      </c>
      <c r="K51" s="190">
        <v>31.59817</v>
      </c>
      <c r="L51" s="190">
        <v>-31.764150000000001</v>
      </c>
      <c r="M51" s="190">
        <v>8.1977799999999998</v>
      </c>
      <c r="N51" s="190">
        <v>-4.6275300000000001</v>
      </c>
      <c r="O51" s="190">
        <v>107.54282000000001</v>
      </c>
      <c r="P51" s="190">
        <v>18.535509999999999</v>
      </c>
      <c r="Q51" s="190">
        <v>-8.2876000000000012</v>
      </c>
      <c r="R51" s="190">
        <v>9.9111000000000011</v>
      </c>
      <c r="S51" s="190">
        <v>-22.678090000000001</v>
      </c>
      <c r="T51" s="190">
        <v>14.65991</v>
      </c>
      <c r="U51" s="190">
        <v>17.707439999999998</v>
      </c>
      <c r="V51" s="190">
        <v>9.1945100000000011</v>
      </c>
      <c r="W51" s="190">
        <v>12.195319999999999</v>
      </c>
      <c r="X51" s="190">
        <v>-13.04682</v>
      </c>
      <c r="Y51" s="190">
        <v>5.0683699999999998</v>
      </c>
      <c r="Z51" s="190">
        <v>-22.833819999999999</v>
      </c>
      <c r="AA51" s="190">
        <v>21.36993</v>
      </c>
      <c r="AB51" s="190">
        <v>4.0066199999999998</v>
      </c>
      <c r="AC51" s="190">
        <v>64.574950000000001</v>
      </c>
      <c r="AD51" s="190">
        <v>63.134869999999999</v>
      </c>
      <c r="AE51" s="190">
        <v>61.180317783398927</v>
      </c>
      <c r="AF51" s="190">
        <v>128.26726604236279</v>
      </c>
      <c r="AG51" s="190">
        <v>224.00764611072893</v>
      </c>
      <c r="AH51" s="190">
        <v>43.466726188585206</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7">
        <f>YampaRiverInflow.TotalOutflow!A52</f>
        <v>46113</v>
      </c>
      <c r="B52" s="280">
        <v>20.477</v>
      </c>
      <c r="C52" s="270">
        <v>20.477</v>
      </c>
      <c r="D52" s="285">
        <v>20.477</v>
      </c>
      <c r="E52" s="190">
        <v>81.07553999999999</v>
      </c>
      <c r="F52" s="190">
        <v>86.656300000000002</v>
      </c>
      <c r="G52" s="190">
        <v>38.537150000000004</v>
      </c>
      <c r="H52" s="190">
        <v>88.094770000000011</v>
      </c>
      <c r="I52" s="190">
        <v>-55.505400000000002</v>
      </c>
      <c r="J52" s="190">
        <v>-25.224409999999999</v>
      </c>
      <c r="K52" s="190">
        <v>-11.06203</v>
      </c>
      <c r="L52" s="190">
        <v>-40.472319999999996</v>
      </c>
      <c r="M52" s="190">
        <v>-8.5150300000000012</v>
      </c>
      <c r="N52" s="190">
        <v>5.4860100000000003</v>
      </c>
      <c r="O52" s="190">
        <v>89.623949999999994</v>
      </c>
      <c r="P52" s="190">
        <v>5.5964700000000001</v>
      </c>
      <c r="Q52" s="190">
        <v>-13.982229999999999</v>
      </c>
      <c r="R52" s="190">
        <v>-5.7306000000000008</v>
      </c>
      <c r="S52" s="190">
        <v>-15.20013</v>
      </c>
      <c r="T52" s="190">
        <v>34.876040000000003</v>
      </c>
      <c r="U52" s="190">
        <v>71.3001</v>
      </c>
      <c r="V52" s="190">
        <v>20.61309</v>
      </c>
      <c r="W52" s="190">
        <v>9.5076800000000006</v>
      </c>
      <c r="X52" s="190">
        <v>-18.428540000000002</v>
      </c>
      <c r="Y52" s="190">
        <v>-11.481530000000001</v>
      </c>
      <c r="Z52" s="190">
        <v>17.488060000000001</v>
      </c>
      <c r="AA52" s="190">
        <v>42.204129999999999</v>
      </c>
      <c r="AB52" s="190">
        <v>-16.627680000000002</v>
      </c>
      <c r="AC52" s="190">
        <v>57.904980000000002</v>
      </c>
      <c r="AD52" s="190">
        <v>18.792390000000001</v>
      </c>
      <c r="AE52" s="190">
        <v>27.715374733300219</v>
      </c>
      <c r="AF52" s="190">
        <v>73.575185829979745</v>
      </c>
      <c r="AG52" s="190">
        <v>159.09265105449037</v>
      </c>
      <c r="AH52" s="190">
        <v>29.569324498987175</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7">
        <f>YampaRiverInflow.TotalOutflow!A53</f>
        <v>46143</v>
      </c>
      <c r="B53" s="280">
        <v>-4.415</v>
      </c>
      <c r="C53" s="270">
        <v>-4.415</v>
      </c>
      <c r="D53" s="285">
        <v>-4.415</v>
      </c>
      <c r="E53" s="190">
        <v>144.82448000000002</v>
      </c>
      <c r="F53" s="190">
        <v>15.857620000000001</v>
      </c>
      <c r="G53" s="190">
        <v>26.527619999999999</v>
      </c>
      <c r="H53" s="190">
        <v>112.01666</v>
      </c>
      <c r="I53" s="190">
        <v>5.9267599999999998</v>
      </c>
      <c r="J53" s="190">
        <v>-7.9631999999999996</v>
      </c>
      <c r="K53" s="190">
        <v>-10.182930000000001</v>
      </c>
      <c r="L53" s="190">
        <v>-18.910119999999999</v>
      </c>
      <c r="M53" s="190">
        <v>-5.1637899999999997</v>
      </c>
      <c r="N53" s="190">
        <v>4.8523900000000006</v>
      </c>
      <c r="O53" s="190">
        <v>136.5727</v>
      </c>
      <c r="P53" s="190">
        <v>-17.06551</v>
      </c>
      <c r="Q53" s="190">
        <v>-25.80247</v>
      </c>
      <c r="R53" s="190">
        <v>13.146979999999999</v>
      </c>
      <c r="S53" s="190">
        <v>9.7264300000000006</v>
      </c>
      <c r="T53" s="190">
        <v>41.096609999999998</v>
      </c>
      <c r="U53" s="190">
        <v>63.824849999999998</v>
      </c>
      <c r="V53" s="190">
        <v>-6.9918699999999996</v>
      </c>
      <c r="W53" s="190">
        <v>0.73799999999999999</v>
      </c>
      <c r="X53" s="190">
        <v>-18.297540000000001</v>
      </c>
      <c r="Y53" s="190">
        <v>-12.214030000000001</v>
      </c>
      <c r="Z53" s="190">
        <v>9.0859300000000012</v>
      </c>
      <c r="AA53" s="190">
        <v>5.1340200000000005</v>
      </c>
      <c r="AB53" s="190">
        <v>-29.088660000000001</v>
      </c>
      <c r="AC53" s="190">
        <v>48.692149999999998</v>
      </c>
      <c r="AD53" s="190">
        <v>-11.59253</v>
      </c>
      <c r="AE53" s="190">
        <v>13.941845357980599</v>
      </c>
      <c r="AF53" s="190">
        <v>50.616735034495079</v>
      </c>
      <c r="AG53" s="190">
        <v>122.33935550539928</v>
      </c>
      <c r="AH53" s="190">
        <v>45.147363021899245</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7">
        <f>YampaRiverInflow.TotalOutflow!A54</f>
        <v>46174</v>
      </c>
      <c r="B54" s="280">
        <v>-23.155999999999999</v>
      </c>
      <c r="C54" s="270">
        <v>-23.155999999999999</v>
      </c>
      <c r="D54" s="285">
        <v>-23.155999999999999</v>
      </c>
      <c r="E54" s="190">
        <v>48.385210000000001</v>
      </c>
      <c r="F54" s="190">
        <v>10.9796</v>
      </c>
      <c r="G54" s="190">
        <v>-16.415560000000003</v>
      </c>
      <c r="H54" s="190">
        <v>59.579190000000004</v>
      </c>
      <c r="I54" s="190">
        <v>20.131820000000001</v>
      </c>
      <c r="J54" s="190">
        <v>-1.8760000000000002E-2</v>
      </c>
      <c r="K54" s="190">
        <v>-40.888860000000001</v>
      </c>
      <c r="L54" s="190">
        <v>-24.57798</v>
      </c>
      <c r="M54" s="190">
        <v>-41.014429999999997</v>
      </c>
      <c r="N54" s="190">
        <v>-32.649230000000003</v>
      </c>
      <c r="O54" s="190">
        <v>31.118189999999998</v>
      </c>
      <c r="P54" s="190">
        <v>-16.25863</v>
      </c>
      <c r="Q54" s="190">
        <v>-29.007360000000002</v>
      </c>
      <c r="R54" s="190">
        <v>15.05063</v>
      </c>
      <c r="S54" s="190">
        <v>-28.113409999999998</v>
      </c>
      <c r="T54" s="190">
        <v>-6.2963900000000006</v>
      </c>
      <c r="U54" s="190">
        <v>35.037300000000002</v>
      </c>
      <c r="V54" s="190">
        <v>-16.40408</v>
      </c>
      <c r="W54" s="190">
        <v>-27.575620000000001</v>
      </c>
      <c r="X54" s="190">
        <v>-23.976099999999999</v>
      </c>
      <c r="Y54" s="190">
        <v>-8.1685800000000004</v>
      </c>
      <c r="Z54" s="190">
        <v>-18.756529999999998</v>
      </c>
      <c r="AA54" s="190">
        <v>-18.879729999999999</v>
      </c>
      <c r="AB54" s="190">
        <v>-18.7621</v>
      </c>
      <c r="AC54" s="190">
        <v>4.9375299999999998</v>
      </c>
      <c r="AD54" s="190">
        <v>-14.283790000000002</v>
      </c>
      <c r="AE54" s="190">
        <v>78.656605207787052</v>
      </c>
      <c r="AF54" s="190">
        <v>0.79443608718219216</v>
      </c>
      <c r="AG54" s="190">
        <v>10.795318554272191</v>
      </c>
      <c r="AH54" s="190">
        <v>-1.7823744887791051</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7">
        <f>YampaRiverInflow.TotalOutflow!A55</f>
        <v>46204</v>
      </c>
      <c r="B55" s="280">
        <v>-3.306</v>
      </c>
      <c r="C55" s="270">
        <v>-3.306</v>
      </c>
      <c r="D55" s="285">
        <v>-3.306</v>
      </c>
      <c r="E55" s="190">
        <v>30.843540000000001</v>
      </c>
      <c r="F55" s="190">
        <v>41.040230000000001</v>
      </c>
      <c r="G55" s="190">
        <v>14.490680000000001</v>
      </c>
      <c r="H55" s="190">
        <v>75.778990000000007</v>
      </c>
      <c r="I55" s="190">
        <v>65.886160000000004</v>
      </c>
      <c r="J55" s="190">
        <v>-49.466929999999998</v>
      </c>
      <c r="K55" s="190">
        <v>-38.095980000000004</v>
      </c>
      <c r="L55" s="190">
        <v>-9.229239999999999</v>
      </c>
      <c r="M55" s="190">
        <v>-13.51318</v>
      </c>
      <c r="N55" s="190">
        <v>-26.592950000000002</v>
      </c>
      <c r="O55" s="190">
        <v>24.434360000000002</v>
      </c>
      <c r="P55" s="190">
        <v>-13.056049999999999</v>
      </c>
      <c r="Q55" s="190">
        <v>-8.1851199999999995</v>
      </c>
      <c r="R55" s="190">
        <v>-2.57158</v>
      </c>
      <c r="S55" s="190">
        <v>-30.264680000000002</v>
      </c>
      <c r="T55" s="190">
        <v>-36.50526</v>
      </c>
      <c r="U55" s="190">
        <v>7.3666599999999995</v>
      </c>
      <c r="V55" s="190">
        <v>20.909459999999999</v>
      </c>
      <c r="W55" s="190">
        <v>21.97174</v>
      </c>
      <c r="X55" s="190">
        <v>-3.3679099999999997</v>
      </c>
      <c r="Y55" s="190">
        <v>5.8490699999999993</v>
      </c>
      <c r="Z55" s="190">
        <v>18.370330000000003</v>
      </c>
      <c r="AA55" s="190">
        <v>18.507080000000002</v>
      </c>
      <c r="AB55" s="190">
        <v>26.724900000000002</v>
      </c>
      <c r="AC55" s="190">
        <v>-54.714529999999996</v>
      </c>
      <c r="AD55" s="190">
        <v>-25.463419999999999</v>
      </c>
      <c r="AE55" s="190">
        <v>-6.2687281740997962</v>
      </c>
      <c r="AF55" s="190">
        <v>27.797003253292672</v>
      </c>
      <c r="AG55" s="190">
        <v>-8.8693892113595538</v>
      </c>
      <c r="AH55" s="190">
        <v>20.270427585364928</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7">
        <f>YampaRiverInflow.TotalOutflow!A56</f>
        <v>46235</v>
      </c>
      <c r="B56" s="280">
        <v>8.6560000000000006</v>
      </c>
      <c r="C56" s="270">
        <v>8.6560000000000006</v>
      </c>
      <c r="D56" s="285">
        <v>8.6560000000000006</v>
      </c>
      <c r="E56" s="190">
        <v>32.843679999999999</v>
      </c>
      <c r="F56" s="190">
        <v>9.41737</v>
      </c>
      <c r="G56" s="190">
        <v>73.407210000000006</v>
      </c>
      <c r="H56" s="190">
        <v>56.459800000000001</v>
      </c>
      <c r="I56" s="190">
        <v>48.113410000000002</v>
      </c>
      <c r="J56" s="190">
        <v>12.67862</v>
      </c>
      <c r="K56" s="190">
        <v>24.742099999999997</v>
      </c>
      <c r="L56" s="190">
        <v>-3.3823099999999999</v>
      </c>
      <c r="M56" s="190">
        <v>40.45872</v>
      </c>
      <c r="N56" s="190">
        <v>7.9324300000000001</v>
      </c>
      <c r="O56" s="190">
        <v>46.411089999999994</v>
      </c>
      <c r="P56" s="190">
        <v>6.7395899999999997</v>
      </c>
      <c r="Q56" s="190">
        <v>17.925740000000001</v>
      </c>
      <c r="R56" s="190">
        <v>17.421220000000002</v>
      </c>
      <c r="S56" s="190">
        <v>-3.9880599999999999</v>
      </c>
      <c r="T56" s="190">
        <v>-1.2442899999999999</v>
      </c>
      <c r="U56" s="190">
        <v>21.964880000000001</v>
      </c>
      <c r="V56" s="190">
        <v>75.510499999999993</v>
      </c>
      <c r="W56" s="190">
        <v>37.568370000000002</v>
      </c>
      <c r="X56" s="190">
        <v>42.03425</v>
      </c>
      <c r="Y56" s="190">
        <v>42.976790000000001</v>
      </c>
      <c r="Z56" s="190">
        <v>38.019089999999998</v>
      </c>
      <c r="AA56" s="190">
        <v>12.330110000000001</v>
      </c>
      <c r="AB56" s="190">
        <v>11.853590000000001</v>
      </c>
      <c r="AC56" s="190">
        <v>-10.878549999999999</v>
      </c>
      <c r="AD56" s="190">
        <v>0.28339999999999999</v>
      </c>
      <c r="AE56" s="190">
        <v>51.813121174655578</v>
      </c>
      <c r="AF56" s="190">
        <v>55.485192829981116</v>
      </c>
      <c r="AG56" s="190">
        <v>84.255431956262342</v>
      </c>
      <c r="AH56" s="190">
        <v>46.678198108351161</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7">
        <f>YampaRiverInflow.TotalOutflow!A57</f>
        <v>46266</v>
      </c>
      <c r="B57" s="280">
        <v>17.327999999999999</v>
      </c>
      <c r="C57" s="270">
        <v>17.327999999999999</v>
      </c>
      <c r="D57" s="285">
        <v>17.327999999999999</v>
      </c>
      <c r="E57" s="190">
        <v>42.169260000000001</v>
      </c>
      <c r="F57" s="190">
        <v>18.811229999999998</v>
      </c>
      <c r="G57" s="190">
        <v>37.728870000000001</v>
      </c>
      <c r="H57" s="190">
        <v>102.28238999999999</v>
      </c>
      <c r="I57" s="190">
        <v>63.219099999999997</v>
      </c>
      <c r="J57" s="190">
        <v>-1.1670799999999999</v>
      </c>
      <c r="K57" s="190">
        <v>27.992830000000001</v>
      </c>
      <c r="L57" s="190">
        <v>55.190280000000001</v>
      </c>
      <c r="M57" s="190">
        <v>32.140479999999997</v>
      </c>
      <c r="N57" s="190">
        <v>31.014310000000002</v>
      </c>
      <c r="O57" s="190">
        <v>29.221220000000002</v>
      </c>
      <c r="P57" s="190">
        <v>-5.8577599999999999</v>
      </c>
      <c r="Q57" s="190">
        <v>13.77566</v>
      </c>
      <c r="R57" s="190">
        <v>20.98864</v>
      </c>
      <c r="S57" s="190">
        <v>9.6280200000000011</v>
      </c>
      <c r="T57" s="190">
        <v>25.324290000000001</v>
      </c>
      <c r="U57" s="190">
        <v>17.578880000000002</v>
      </c>
      <c r="V57" s="190">
        <v>49.973109999999998</v>
      </c>
      <c r="W57" s="190">
        <v>68.102980000000002</v>
      </c>
      <c r="X57" s="190">
        <v>84.069659999999999</v>
      </c>
      <c r="Y57" s="190">
        <v>26.646470000000001</v>
      </c>
      <c r="Z57" s="190">
        <v>42.182259999999999</v>
      </c>
      <c r="AA57" s="190">
        <v>36.151679999999999</v>
      </c>
      <c r="AB57" s="190">
        <v>18.166060000000002</v>
      </c>
      <c r="AC57" s="190">
        <v>17.873080000000002</v>
      </c>
      <c r="AD57" s="190">
        <v>4.9049300000000002</v>
      </c>
      <c r="AE57" s="190">
        <v>64.526982142959554</v>
      </c>
      <c r="AF57" s="190">
        <v>64.196070820739521</v>
      </c>
      <c r="AG57" s="190">
        <v>71.079936959728215</v>
      </c>
      <c r="AH57" s="190">
        <v>58.189243912840368</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7">
        <f>YampaRiverInflow.TotalOutflow!A58</f>
        <v>46296</v>
      </c>
      <c r="B58" s="280">
        <v>20.555</v>
      </c>
      <c r="C58" s="270">
        <v>20.555</v>
      </c>
      <c r="D58" s="285">
        <v>20.555</v>
      </c>
      <c r="E58" s="190">
        <v>34.997630000000001</v>
      </c>
      <c r="F58" s="190">
        <v>11.211030000000001</v>
      </c>
      <c r="G58" s="190">
        <v>19.502970000000001</v>
      </c>
      <c r="H58" s="190">
        <v>54.718679999999999</v>
      </c>
      <c r="I58" s="190">
        <v>17.3261</v>
      </c>
      <c r="J58" s="190">
        <v>33.096730000000001</v>
      </c>
      <c r="K58" s="190">
        <v>7.0241199999999999</v>
      </c>
      <c r="L58" s="190">
        <v>38.168879999999994</v>
      </c>
      <c r="M58" s="190">
        <v>-0.32697000000000004</v>
      </c>
      <c r="N58" s="190">
        <v>84.070039999999992</v>
      </c>
      <c r="O58" s="190">
        <v>20.03706</v>
      </c>
      <c r="P58" s="190">
        <v>40.291160000000005</v>
      </c>
      <c r="Q58" s="190">
        <v>11.96547</v>
      </c>
      <c r="R58" s="190">
        <v>9.7060499999999994</v>
      </c>
      <c r="S58" s="190">
        <v>-4.8878300000000001</v>
      </c>
      <c r="T58" s="190">
        <v>42.031129999999997</v>
      </c>
      <c r="U58" s="190">
        <v>22.63785</v>
      </c>
      <c r="V58" s="190">
        <v>39.329860000000004</v>
      </c>
      <c r="W58" s="190">
        <v>28.046230000000001</v>
      </c>
      <c r="X58" s="190">
        <v>21.405650000000001</v>
      </c>
      <c r="Y58" s="190">
        <v>63.749839999999999</v>
      </c>
      <c r="Z58" s="190">
        <v>50.552589999999995</v>
      </c>
      <c r="AA58" s="190">
        <v>35.498150000000003</v>
      </c>
      <c r="AB58" s="190">
        <v>22.665689999999998</v>
      </c>
      <c r="AC58" s="190">
        <v>13.309760000000001</v>
      </c>
      <c r="AD58" s="190">
        <v>-5.9156000000000004</v>
      </c>
      <c r="AE58" s="190">
        <v>26.268479665397614</v>
      </c>
      <c r="AF58" s="190">
        <v>76.404177790335339</v>
      </c>
      <c r="AG58" s="190">
        <v>45.021740330611671</v>
      </c>
      <c r="AH58" s="190">
        <v>48.923185500669511</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7">
        <f>YampaRiverInflow.TotalOutflow!A59</f>
        <v>46327</v>
      </c>
      <c r="B59" s="280">
        <v>42.298999999999999</v>
      </c>
      <c r="C59" s="270">
        <v>42.298999999999999</v>
      </c>
      <c r="D59" s="285">
        <v>42.298999999999999</v>
      </c>
      <c r="E59" s="190">
        <v>42.111879999999999</v>
      </c>
      <c r="F59" s="190">
        <v>49.319809999999997</v>
      </c>
      <c r="G59" s="190">
        <v>62.6631</v>
      </c>
      <c r="H59" s="190">
        <v>57.306669999999997</v>
      </c>
      <c r="I59" s="190">
        <v>20.52073</v>
      </c>
      <c r="J59" s="190">
        <v>2.0303399999999998</v>
      </c>
      <c r="K59" s="190">
        <v>10.25154</v>
      </c>
      <c r="L59" s="190">
        <v>11.652959999999998</v>
      </c>
      <c r="M59" s="190">
        <v>18.590709999999998</v>
      </c>
      <c r="N59" s="190">
        <v>93.237679999999997</v>
      </c>
      <c r="O59" s="190">
        <v>8.5751200000000001</v>
      </c>
      <c r="P59" s="190">
        <v>14.65644</v>
      </c>
      <c r="Q59" s="190">
        <v>33.630459999999999</v>
      </c>
      <c r="R59" s="190">
        <v>27.760300000000001</v>
      </c>
      <c r="S59" s="190">
        <v>11.286379999999999</v>
      </c>
      <c r="T59" s="190">
        <v>-14.38903</v>
      </c>
      <c r="U59" s="190">
        <v>11.00366</v>
      </c>
      <c r="V59" s="190">
        <v>30.656770000000002</v>
      </c>
      <c r="W59" s="190">
        <v>78.433350000000004</v>
      </c>
      <c r="X59" s="190">
        <v>20.926279999999998</v>
      </c>
      <c r="Y59" s="190">
        <v>17.11955</v>
      </c>
      <c r="Z59" s="190">
        <v>49.568680000000001</v>
      </c>
      <c r="AA59" s="190">
        <v>30.38326</v>
      </c>
      <c r="AB59" s="190">
        <v>41.949339999999999</v>
      </c>
      <c r="AC59" s="190">
        <v>90.300280000000001</v>
      </c>
      <c r="AD59" s="190">
        <v>25.237020000000001</v>
      </c>
      <c r="AE59" s="190">
        <v>26.017717809976254</v>
      </c>
      <c r="AF59" s="190">
        <v>42.795492049736886</v>
      </c>
      <c r="AG59" s="190">
        <v>56.29713986604478</v>
      </c>
      <c r="AH59" s="190">
        <v>12.602030529735451</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7">
        <f>YampaRiverInflow.TotalOutflow!A60</f>
        <v>46357</v>
      </c>
      <c r="B60" s="280">
        <v>41.247999999999998</v>
      </c>
      <c r="C60" s="270">
        <v>41.247999999999998</v>
      </c>
      <c r="D60" s="285">
        <v>41.247999999999998</v>
      </c>
      <c r="E60" s="190">
        <v>23.632810000000003</v>
      </c>
      <c r="F60" s="190">
        <v>26.613599999999998</v>
      </c>
      <c r="G60" s="190">
        <v>20.40418</v>
      </c>
      <c r="H60" s="190">
        <v>6.7861099999999999</v>
      </c>
      <c r="I60" s="190">
        <v>7.0875000000000004</v>
      </c>
      <c r="J60" s="190">
        <v>18.854099999999999</v>
      </c>
      <c r="K60" s="190">
        <v>35.589959999999998</v>
      </c>
      <c r="L60" s="190">
        <v>26.338159999999998</v>
      </c>
      <c r="M60" s="190">
        <v>20.191050000000001</v>
      </c>
      <c r="N60" s="190">
        <v>74.97139</v>
      </c>
      <c r="O60" s="190">
        <v>11.51708</v>
      </c>
      <c r="P60" s="190">
        <v>-4.6183199999999998</v>
      </c>
      <c r="Q60" s="190">
        <v>27.153869999999998</v>
      </c>
      <c r="R60" s="190">
        <v>22.050689999999999</v>
      </c>
      <c r="S60" s="190">
        <v>10.000299999999999</v>
      </c>
      <c r="T60" s="190">
        <v>200.48664000000002</v>
      </c>
      <c r="U60" s="190">
        <v>49.498660000000001</v>
      </c>
      <c r="V60" s="190">
        <v>30.962709999999998</v>
      </c>
      <c r="W60" s="190">
        <v>25.01275</v>
      </c>
      <c r="X60" s="190">
        <v>10.133760000000001</v>
      </c>
      <c r="Y60" s="190">
        <v>15.85665</v>
      </c>
      <c r="Z60" s="190">
        <v>14.69364</v>
      </c>
      <c r="AA60" s="190">
        <v>24.777099999999997</v>
      </c>
      <c r="AB60" s="190">
        <v>25.998349999999999</v>
      </c>
      <c r="AC60" s="190">
        <v>73.964010000000002</v>
      </c>
      <c r="AD60" s="190">
        <v>39.270139999999998</v>
      </c>
      <c r="AE60" s="190">
        <v>58.229954837951695</v>
      </c>
      <c r="AF60" s="190">
        <v>94.346721745758927</v>
      </c>
      <c r="AG60" s="190">
        <v>58.610447656656703</v>
      </c>
      <c r="AH60" s="190">
        <v>76.782752691710428</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7">
        <f>YampaRiverInflow.TotalOutflow!A61</f>
        <v>46388</v>
      </c>
      <c r="B61" s="280">
        <v>48.18</v>
      </c>
      <c r="C61" s="270">
        <v>48.18</v>
      </c>
      <c r="D61" s="285">
        <v>48.18</v>
      </c>
      <c r="E61" s="190">
        <v>12.95735</v>
      </c>
      <c r="F61" s="190">
        <v>43.173999999999999</v>
      </c>
      <c r="G61" s="190">
        <v>43.572859999999999</v>
      </c>
      <c r="H61" s="190">
        <v>40.911610000000003</v>
      </c>
      <c r="I61" s="190">
        <v>13.873209999999998</v>
      </c>
      <c r="J61" s="190">
        <v>43.65607</v>
      </c>
      <c r="K61" s="190">
        <v>8.8752700000000004</v>
      </c>
      <c r="L61" s="190">
        <v>27.946300000000001</v>
      </c>
      <c r="M61" s="190">
        <v>3.3895900000000001</v>
      </c>
      <c r="N61" s="190">
        <v>303.37369000000001</v>
      </c>
      <c r="O61" s="190">
        <v>12.219719999999999</v>
      </c>
      <c r="P61" s="190">
        <v>-9.3584500000000013</v>
      </c>
      <c r="Q61" s="190">
        <v>28.872540000000001</v>
      </c>
      <c r="R61" s="190">
        <v>4.9805900000000003</v>
      </c>
      <c r="S61" s="190">
        <v>53.234699999999997</v>
      </c>
      <c r="T61" s="190">
        <v>36.51267</v>
      </c>
      <c r="U61" s="190">
        <v>15.039200000000001</v>
      </c>
      <c r="V61" s="190">
        <v>13.099450000000001</v>
      </c>
      <c r="W61" s="190">
        <v>6.7984099999999996</v>
      </c>
      <c r="X61" s="190">
        <v>21.993320000000001</v>
      </c>
      <c r="Y61" s="190">
        <v>41.238190000000003</v>
      </c>
      <c r="Z61" s="190">
        <v>58.881329999999998</v>
      </c>
      <c r="AA61" s="190">
        <v>49.533120000000004</v>
      </c>
      <c r="AB61" s="190">
        <v>48.656099999999995</v>
      </c>
      <c r="AC61" s="190">
        <v>36.149560000000001</v>
      </c>
      <c r="AD61" s="190">
        <v>28.502187496324908</v>
      </c>
      <c r="AE61" s="190">
        <v>66.377511872836507</v>
      </c>
      <c r="AF61" s="190">
        <v>211.12333447291081</v>
      </c>
      <c r="AG61" s="190">
        <v>68.713341688972349</v>
      </c>
      <c r="AH61" s="190">
        <v>147.80087564376487</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7">
        <f>YampaRiverInflow.TotalOutflow!A62</f>
        <v>46419</v>
      </c>
      <c r="B62" s="280">
        <v>36.161000000000001</v>
      </c>
      <c r="C62" s="270">
        <v>36.161000000000001</v>
      </c>
      <c r="D62" s="285">
        <v>36.161000000000001</v>
      </c>
      <c r="E62" s="190">
        <v>24.910400000000003</v>
      </c>
      <c r="F62" s="190">
        <v>-4.8160100000000003</v>
      </c>
      <c r="G62" s="190">
        <v>73.336060000000003</v>
      </c>
      <c r="H62" s="190">
        <v>36.586980000000004</v>
      </c>
      <c r="I62" s="190">
        <v>21.691119999999998</v>
      </c>
      <c r="J62" s="190">
        <v>36.689769999999996</v>
      </c>
      <c r="K62" s="190">
        <v>4.0654399999999997</v>
      </c>
      <c r="L62" s="190">
        <v>38.304220000000001</v>
      </c>
      <c r="M62" s="190">
        <v>19.567259999999997</v>
      </c>
      <c r="N62" s="190">
        <v>194.10926000000001</v>
      </c>
      <c r="O62" s="190">
        <v>10.566690000000001</v>
      </c>
      <c r="P62" s="190">
        <v>18.006209999999999</v>
      </c>
      <c r="Q62" s="190">
        <v>42.33981</v>
      </c>
      <c r="R62" s="190">
        <v>29.493419999999997</v>
      </c>
      <c r="S62" s="190">
        <v>57.446640000000002</v>
      </c>
      <c r="T62" s="190">
        <v>36.949750000000002</v>
      </c>
      <c r="U62" s="190">
        <v>19.886479999999999</v>
      </c>
      <c r="V62" s="190">
        <v>30.005659999999999</v>
      </c>
      <c r="W62" s="190">
        <v>35.553809999999999</v>
      </c>
      <c r="X62" s="190">
        <v>40.773769999999999</v>
      </c>
      <c r="Y62" s="190">
        <v>31.995979999999999</v>
      </c>
      <c r="Z62" s="190">
        <v>74.449780000000004</v>
      </c>
      <c r="AA62" s="190">
        <v>14.88969</v>
      </c>
      <c r="AB62" s="190">
        <v>39.650980000000004</v>
      </c>
      <c r="AC62" s="190">
        <v>14.91981</v>
      </c>
      <c r="AD62" s="190">
        <v>53.503218596593655</v>
      </c>
      <c r="AE62" s="190">
        <v>97.944624983882534</v>
      </c>
      <c r="AF62" s="190">
        <v>211.27383722176506</v>
      </c>
      <c r="AG62" s="190">
        <v>63.115245487554333</v>
      </c>
      <c r="AH62" s="190">
        <v>90.409230286593882</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7">
        <f>YampaRiverInflow.TotalOutflow!A63</f>
        <v>46447</v>
      </c>
      <c r="B63" s="280">
        <v>31.26</v>
      </c>
      <c r="C63" s="270">
        <v>31.26</v>
      </c>
      <c r="D63" s="285">
        <v>31.26</v>
      </c>
      <c r="E63" s="190">
        <v>-56.693550000000002</v>
      </c>
      <c r="F63" s="190">
        <v>37.615089999999995</v>
      </c>
      <c r="G63" s="190">
        <v>83.826080000000005</v>
      </c>
      <c r="H63" s="190">
        <v>-9.628680000000001</v>
      </c>
      <c r="I63" s="190">
        <v>-8.9868500000000004</v>
      </c>
      <c r="J63" s="190">
        <v>31.59817</v>
      </c>
      <c r="K63" s="190">
        <v>-31.764150000000001</v>
      </c>
      <c r="L63" s="190">
        <v>8.1977799999999998</v>
      </c>
      <c r="M63" s="190">
        <v>-4.6275300000000001</v>
      </c>
      <c r="N63" s="190">
        <v>107.54282000000001</v>
      </c>
      <c r="O63" s="190">
        <v>18.535509999999999</v>
      </c>
      <c r="P63" s="190">
        <v>-8.2876000000000012</v>
      </c>
      <c r="Q63" s="190">
        <v>9.9111000000000011</v>
      </c>
      <c r="R63" s="190">
        <v>-22.678090000000001</v>
      </c>
      <c r="S63" s="190">
        <v>14.65991</v>
      </c>
      <c r="T63" s="190">
        <v>17.707439999999998</v>
      </c>
      <c r="U63" s="190">
        <v>9.1945100000000011</v>
      </c>
      <c r="V63" s="190">
        <v>12.195319999999999</v>
      </c>
      <c r="W63" s="190">
        <v>-13.04682</v>
      </c>
      <c r="X63" s="190">
        <v>5.0683699999999998</v>
      </c>
      <c r="Y63" s="190">
        <v>-22.833819999999999</v>
      </c>
      <c r="Z63" s="190">
        <v>21.36993</v>
      </c>
      <c r="AA63" s="190">
        <v>4.0066199999999998</v>
      </c>
      <c r="AB63" s="190">
        <v>64.574950000000001</v>
      </c>
      <c r="AC63" s="190">
        <v>63.134869999999999</v>
      </c>
      <c r="AD63" s="190">
        <v>61.180317783398927</v>
      </c>
      <c r="AE63" s="190">
        <v>128.26726604236279</v>
      </c>
      <c r="AF63" s="190">
        <v>224.00764611072893</v>
      </c>
      <c r="AG63" s="190">
        <v>43.466726188585206</v>
      </c>
      <c r="AH63" s="190">
        <v>176.01578651210627</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7">
        <f>YampaRiverInflow.TotalOutflow!A64</f>
        <v>46478</v>
      </c>
      <c r="B64" s="280">
        <v>20.477</v>
      </c>
      <c r="C64" s="270">
        <v>20.477</v>
      </c>
      <c r="D64" s="285">
        <v>20.477</v>
      </c>
      <c r="E64" s="190">
        <v>86.656300000000002</v>
      </c>
      <c r="F64" s="190">
        <v>38.537150000000004</v>
      </c>
      <c r="G64" s="190">
        <v>88.094770000000011</v>
      </c>
      <c r="H64" s="190">
        <v>-55.505400000000002</v>
      </c>
      <c r="I64" s="190">
        <v>-25.224409999999999</v>
      </c>
      <c r="J64" s="190">
        <v>-11.06203</v>
      </c>
      <c r="K64" s="190">
        <v>-40.472319999999996</v>
      </c>
      <c r="L64" s="190">
        <v>-8.5150300000000012</v>
      </c>
      <c r="M64" s="190">
        <v>5.4860100000000003</v>
      </c>
      <c r="N64" s="190">
        <v>89.623949999999994</v>
      </c>
      <c r="O64" s="190">
        <v>5.5964700000000001</v>
      </c>
      <c r="P64" s="190">
        <v>-13.982229999999999</v>
      </c>
      <c r="Q64" s="190">
        <v>-5.7306000000000008</v>
      </c>
      <c r="R64" s="190">
        <v>-15.20013</v>
      </c>
      <c r="S64" s="190">
        <v>34.876040000000003</v>
      </c>
      <c r="T64" s="190">
        <v>71.3001</v>
      </c>
      <c r="U64" s="190">
        <v>20.61309</v>
      </c>
      <c r="V64" s="190">
        <v>9.5076800000000006</v>
      </c>
      <c r="W64" s="190">
        <v>-18.428540000000002</v>
      </c>
      <c r="X64" s="190">
        <v>-11.481530000000001</v>
      </c>
      <c r="Y64" s="190">
        <v>17.488060000000001</v>
      </c>
      <c r="Z64" s="190">
        <v>42.204129999999999</v>
      </c>
      <c r="AA64" s="190">
        <v>-16.627680000000002</v>
      </c>
      <c r="AB64" s="190">
        <v>57.904980000000002</v>
      </c>
      <c r="AC64" s="190">
        <v>18.792390000000001</v>
      </c>
      <c r="AD64" s="190">
        <v>27.715374733300219</v>
      </c>
      <c r="AE64" s="190">
        <v>73.575185829979745</v>
      </c>
      <c r="AF64" s="190">
        <v>159.09265105449037</v>
      </c>
      <c r="AG64" s="190">
        <v>29.569324498987175</v>
      </c>
      <c r="AH64" s="190">
        <v>81.100535732897853</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7">
        <f>YampaRiverInflow.TotalOutflow!A65</f>
        <v>46508</v>
      </c>
      <c r="B65" s="280">
        <v>-4.415</v>
      </c>
      <c r="C65" s="270">
        <v>-4.415</v>
      </c>
      <c r="D65" s="285">
        <v>-4.415</v>
      </c>
      <c r="E65" s="190">
        <v>15.857620000000001</v>
      </c>
      <c r="F65" s="190">
        <v>26.527619999999999</v>
      </c>
      <c r="G65" s="190">
        <v>112.01666</v>
      </c>
      <c r="H65" s="190">
        <v>5.9267599999999998</v>
      </c>
      <c r="I65" s="190">
        <v>-7.9631999999999996</v>
      </c>
      <c r="J65" s="190">
        <v>-10.182930000000001</v>
      </c>
      <c r="K65" s="190">
        <v>-18.910119999999999</v>
      </c>
      <c r="L65" s="190">
        <v>-5.1637899999999997</v>
      </c>
      <c r="M65" s="190">
        <v>4.8523900000000006</v>
      </c>
      <c r="N65" s="190">
        <v>136.5727</v>
      </c>
      <c r="O65" s="190">
        <v>-17.06551</v>
      </c>
      <c r="P65" s="190">
        <v>-25.80247</v>
      </c>
      <c r="Q65" s="190">
        <v>13.146979999999999</v>
      </c>
      <c r="R65" s="190">
        <v>9.7264300000000006</v>
      </c>
      <c r="S65" s="190">
        <v>41.096609999999998</v>
      </c>
      <c r="T65" s="190">
        <v>63.824849999999998</v>
      </c>
      <c r="U65" s="190">
        <v>-6.9918699999999996</v>
      </c>
      <c r="V65" s="190">
        <v>0.73799999999999999</v>
      </c>
      <c r="W65" s="190">
        <v>-18.297540000000001</v>
      </c>
      <c r="X65" s="190">
        <v>-12.214030000000001</v>
      </c>
      <c r="Y65" s="190">
        <v>9.0859300000000012</v>
      </c>
      <c r="Z65" s="190">
        <v>5.1340200000000005</v>
      </c>
      <c r="AA65" s="190">
        <v>-29.088660000000001</v>
      </c>
      <c r="AB65" s="190">
        <v>48.692149999999998</v>
      </c>
      <c r="AC65" s="190">
        <v>-11.59253</v>
      </c>
      <c r="AD65" s="190">
        <v>13.941845357980599</v>
      </c>
      <c r="AE65" s="190">
        <v>50.616735034495079</v>
      </c>
      <c r="AF65" s="190">
        <v>122.33935550539928</v>
      </c>
      <c r="AG65" s="190">
        <v>45.147363021899245</v>
      </c>
      <c r="AH65" s="190">
        <v>144.73754131987366</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7">
        <f>YampaRiverInflow.TotalOutflow!A66</f>
        <v>46539</v>
      </c>
      <c r="B66" s="280">
        <v>-23.155999999999999</v>
      </c>
      <c r="C66" s="270">
        <v>-23.155999999999999</v>
      </c>
      <c r="D66" s="285">
        <v>-23.155999999999999</v>
      </c>
      <c r="E66" s="190">
        <v>10.9796</v>
      </c>
      <c r="F66" s="190">
        <v>-16.415560000000003</v>
      </c>
      <c r="G66" s="190">
        <v>59.579190000000004</v>
      </c>
      <c r="H66" s="190">
        <v>20.131820000000001</v>
      </c>
      <c r="I66" s="190">
        <v>-1.8760000000000002E-2</v>
      </c>
      <c r="J66" s="190">
        <v>-40.888860000000001</v>
      </c>
      <c r="K66" s="190">
        <v>-24.57798</v>
      </c>
      <c r="L66" s="190">
        <v>-41.014429999999997</v>
      </c>
      <c r="M66" s="190">
        <v>-32.649230000000003</v>
      </c>
      <c r="N66" s="190">
        <v>31.118189999999998</v>
      </c>
      <c r="O66" s="190">
        <v>-16.25863</v>
      </c>
      <c r="P66" s="190">
        <v>-29.007360000000002</v>
      </c>
      <c r="Q66" s="190">
        <v>15.05063</v>
      </c>
      <c r="R66" s="190">
        <v>-28.113409999999998</v>
      </c>
      <c r="S66" s="190">
        <v>-6.2963900000000006</v>
      </c>
      <c r="T66" s="190">
        <v>35.037300000000002</v>
      </c>
      <c r="U66" s="190">
        <v>-16.40408</v>
      </c>
      <c r="V66" s="190">
        <v>-27.575620000000001</v>
      </c>
      <c r="W66" s="190">
        <v>-23.976099999999999</v>
      </c>
      <c r="X66" s="190">
        <v>-8.1685800000000004</v>
      </c>
      <c r="Y66" s="190">
        <v>-18.756529999999998</v>
      </c>
      <c r="Z66" s="190">
        <v>-18.879729999999999</v>
      </c>
      <c r="AA66" s="190">
        <v>-18.7621</v>
      </c>
      <c r="AB66" s="190">
        <v>4.9375299999999998</v>
      </c>
      <c r="AC66" s="190">
        <v>-14.283790000000002</v>
      </c>
      <c r="AD66" s="190">
        <v>78.656605207787052</v>
      </c>
      <c r="AE66" s="190">
        <v>0.79443608718219216</v>
      </c>
      <c r="AF66" s="190">
        <v>10.795318554272191</v>
      </c>
      <c r="AG66" s="190">
        <v>-1.7823744887791051</v>
      </c>
      <c r="AH66" s="190">
        <v>48.433600307417684</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7">
        <f>YampaRiverInflow.TotalOutflow!A67</f>
        <v>46569</v>
      </c>
      <c r="B67" s="280">
        <v>-3.306</v>
      </c>
      <c r="C67" s="270">
        <v>-3.306</v>
      </c>
      <c r="D67" s="285">
        <v>-3.306</v>
      </c>
      <c r="E67" s="190">
        <v>41.040230000000001</v>
      </c>
      <c r="F67" s="190">
        <v>14.490680000000001</v>
      </c>
      <c r="G67" s="190">
        <v>75.778990000000007</v>
      </c>
      <c r="H67" s="190">
        <v>65.886160000000004</v>
      </c>
      <c r="I67" s="190">
        <v>-49.466929999999998</v>
      </c>
      <c r="J67" s="190">
        <v>-38.095980000000004</v>
      </c>
      <c r="K67" s="190">
        <v>-9.229239999999999</v>
      </c>
      <c r="L67" s="190">
        <v>-13.51318</v>
      </c>
      <c r="M67" s="190">
        <v>-26.592950000000002</v>
      </c>
      <c r="N67" s="190">
        <v>24.434360000000002</v>
      </c>
      <c r="O67" s="190">
        <v>-13.056049999999999</v>
      </c>
      <c r="P67" s="190">
        <v>-8.1851199999999995</v>
      </c>
      <c r="Q67" s="190">
        <v>-2.57158</v>
      </c>
      <c r="R67" s="190">
        <v>-30.264680000000002</v>
      </c>
      <c r="S67" s="190">
        <v>-36.50526</v>
      </c>
      <c r="T67" s="190">
        <v>7.3666599999999995</v>
      </c>
      <c r="U67" s="190">
        <v>20.909459999999999</v>
      </c>
      <c r="V67" s="190">
        <v>21.97174</v>
      </c>
      <c r="W67" s="190">
        <v>-3.3679099999999997</v>
      </c>
      <c r="X67" s="190">
        <v>5.8490699999999993</v>
      </c>
      <c r="Y67" s="190">
        <v>18.370330000000003</v>
      </c>
      <c r="Z67" s="190">
        <v>18.507080000000002</v>
      </c>
      <c r="AA67" s="190">
        <v>26.724900000000002</v>
      </c>
      <c r="AB67" s="190">
        <v>-54.714529999999996</v>
      </c>
      <c r="AC67" s="190">
        <v>-25.463419999999999</v>
      </c>
      <c r="AD67" s="190">
        <v>-6.2687281740997962</v>
      </c>
      <c r="AE67" s="190">
        <v>27.797003253292672</v>
      </c>
      <c r="AF67" s="190">
        <v>-8.8693892113595538</v>
      </c>
      <c r="AG67" s="190">
        <v>20.270427585364928</v>
      </c>
      <c r="AH67" s="190">
        <v>31.095874910913547</v>
      </c>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7">
        <f>YampaRiverInflow.TotalOutflow!A68</f>
        <v>46600</v>
      </c>
      <c r="B68" s="280">
        <v>8.6560000000000006</v>
      </c>
      <c r="C68" s="270">
        <v>8.6560000000000006</v>
      </c>
      <c r="D68" s="285">
        <v>8.6560000000000006</v>
      </c>
      <c r="E68" s="190">
        <v>9.41737</v>
      </c>
      <c r="F68" s="190">
        <v>73.407210000000006</v>
      </c>
      <c r="G68" s="190">
        <v>56.459800000000001</v>
      </c>
      <c r="H68" s="190">
        <v>48.113410000000002</v>
      </c>
      <c r="I68" s="190">
        <v>12.67862</v>
      </c>
      <c r="J68" s="190">
        <v>24.742099999999997</v>
      </c>
      <c r="K68" s="190">
        <v>-3.3823099999999999</v>
      </c>
      <c r="L68" s="190">
        <v>40.45872</v>
      </c>
      <c r="M68" s="190">
        <v>7.9324300000000001</v>
      </c>
      <c r="N68" s="190">
        <v>46.411089999999994</v>
      </c>
      <c r="O68" s="190">
        <v>6.7395899999999997</v>
      </c>
      <c r="P68" s="190">
        <v>17.925740000000001</v>
      </c>
      <c r="Q68" s="190">
        <v>17.421220000000002</v>
      </c>
      <c r="R68" s="190">
        <v>-3.9880599999999999</v>
      </c>
      <c r="S68" s="190">
        <v>-1.2442899999999999</v>
      </c>
      <c r="T68" s="190">
        <v>21.964880000000001</v>
      </c>
      <c r="U68" s="190">
        <v>75.510499999999993</v>
      </c>
      <c r="V68" s="190">
        <v>37.568370000000002</v>
      </c>
      <c r="W68" s="190">
        <v>42.03425</v>
      </c>
      <c r="X68" s="190">
        <v>42.976790000000001</v>
      </c>
      <c r="Y68" s="190">
        <v>38.019089999999998</v>
      </c>
      <c r="Z68" s="190">
        <v>12.330110000000001</v>
      </c>
      <c r="AA68" s="190">
        <v>11.853590000000001</v>
      </c>
      <c r="AB68" s="190">
        <v>-10.878549999999999</v>
      </c>
      <c r="AC68" s="190">
        <v>0.28339999999999999</v>
      </c>
      <c r="AD68" s="190">
        <v>51.813121174655578</v>
      </c>
      <c r="AE68" s="190">
        <v>55.485192829981116</v>
      </c>
      <c r="AF68" s="190">
        <v>84.255431956262342</v>
      </c>
      <c r="AG68" s="190">
        <v>46.678198108351161</v>
      </c>
      <c r="AH68" s="190">
        <v>31.555222937490573</v>
      </c>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7">
        <f>YampaRiverInflow.TotalOutflow!A69</f>
        <v>46631</v>
      </c>
      <c r="B69" s="280">
        <v>17.327999999999999</v>
      </c>
      <c r="C69" s="270">
        <v>17.327999999999999</v>
      </c>
      <c r="D69" s="285">
        <v>17.327999999999999</v>
      </c>
      <c r="E69" s="190">
        <v>18.811229999999998</v>
      </c>
      <c r="F69" s="190">
        <v>37.728870000000001</v>
      </c>
      <c r="G69" s="190">
        <v>102.28238999999999</v>
      </c>
      <c r="H69" s="190">
        <v>63.219099999999997</v>
      </c>
      <c r="I69" s="190">
        <v>-1.1670799999999999</v>
      </c>
      <c r="J69" s="190">
        <v>27.992830000000001</v>
      </c>
      <c r="K69" s="190">
        <v>55.190280000000001</v>
      </c>
      <c r="L69" s="190">
        <v>32.140479999999997</v>
      </c>
      <c r="M69" s="190">
        <v>31.014310000000002</v>
      </c>
      <c r="N69" s="190">
        <v>29.221220000000002</v>
      </c>
      <c r="O69" s="190">
        <v>-5.8577599999999999</v>
      </c>
      <c r="P69" s="190">
        <v>13.77566</v>
      </c>
      <c r="Q69" s="190">
        <v>20.98864</v>
      </c>
      <c r="R69" s="190">
        <v>9.6280200000000011</v>
      </c>
      <c r="S69" s="190">
        <v>25.324290000000001</v>
      </c>
      <c r="T69" s="190">
        <v>17.578880000000002</v>
      </c>
      <c r="U69" s="190">
        <v>49.973109999999998</v>
      </c>
      <c r="V69" s="190">
        <v>68.102980000000002</v>
      </c>
      <c r="W69" s="190">
        <v>84.069659999999999</v>
      </c>
      <c r="X69" s="190">
        <v>26.646470000000001</v>
      </c>
      <c r="Y69" s="190">
        <v>42.182259999999999</v>
      </c>
      <c r="Z69" s="190">
        <v>36.151679999999999</v>
      </c>
      <c r="AA69" s="190">
        <v>18.166060000000002</v>
      </c>
      <c r="AB69" s="190">
        <v>17.873080000000002</v>
      </c>
      <c r="AC69" s="190">
        <v>4.9049300000000002</v>
      </c>
      <c r="AD69" s="190">
        <v>64.526982142959554</v>
      </c>
      <c r="AE69" s="190">
        <v>64.196070820739521</v>
      </c>
      <c r="AF69" s="190">
        <v>71.079936959728215</v>
      </c>
      <c r="AG69" s="190">
        <v>58.189243912840368</v>
      </c>
      <c r="AH69" s="190">
        <v>42.199258041511065</v>
      </c>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7"/>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7"/>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7"/>
      <c r="B72" s="279"/>
      <c r="C72" s="269"/>
      <c r="D72" s="296"/>
      <c r="ALQ72" s="172" t="e">
        <v>#N/A</v>
      </c>
    </row>
    <row r="73" spans="1:1005" ht="12.75" customHeight="1" x14ac:dyDescent="0.25">
      <c r="A73" s="147"/>
      <c r="B73" s="279"/>
      <c r="C73" s="269"/>
      <c r="D73" s="296"/>
    </row>
    <row r="74" spans="1:1005" ht="12.75" customHeight="1" x14ac:dyDescent="0.25">
      <c r="A74" s="147"/>
      <c r="B74" s="279"/>
      <c r="C74" s="269"/>
      <c r="D74" s="296"/>
    </row>
    <row r="75" spans="1:1005" ht="12.75" customHeight="1" x14ac:dyDescent="0.25">
      <c r="A75" s="147"/>
      <c r="B75" s="279"/>
      <c r="C75" s="269"/>
      <c r="D75" s="296"/>
    </row>
    <row r="76" spans="1:1005" ht="12.75" customHeight="1" x14ac:dyDescent="0.25">
      <c r="A76" s="147"/>
      <c r="B76" s="279"/>
      <c r="C76" s="269"/>
      <c r="D76" s="296"/>
    </row>
    <row r="77" spans="1:1005" ht="12.75" customHeight="1" x14ac:dyDescent="0.25">
      <c r="A77" s="147"/>
      <c r="B77" s="279"/>
      <c r="C77" s="269"/>
      <c r="D77" s="296"/>
    </row>
    <row r="78" spans="1:1005" ht="12.75" customHeight="1" x14ac:dyDescent="0.25">
      <c r="A78" s="147"/>
      <c r="B78" s="279"/>
      <c r="C78" s="269"/>
      <c r="D78" s="296"/>
    </row>
    <row r="79" spans="1:1005" ht="12.75" customHeight="1" x14ac:dyDescent="0.25">
      <c r="A79" s="147"/>
      <c r="B79" s="279"/>
      <c r="C79" s="269"/>
      <c r="D79" s="296"/>
    </row>
    <row r="80" spans="1:1005" ht="12.75" customHeight="1" x14ac:dyDescent="0.25">
      <c r="A80" s="147"/>
      <c r="B80" s="279"/>
      <c r="C80" s="269"/>
      <c r="D80" s="296"/>
    </row>
    <row r="81" spans="1:4" ht="12.75" customHeight="1" x14ac:dyDescent="0.25">
      <c r="A81" s="147"/>
      <c r="B81" s="279"/>
      <c r="C81" s="269"/>
      <c r="D81" s="296"/>
    </row>
    <row r="82" spans="1:4" ht="12.75" customHeight="1" x14ac:dyDescent="0.25">
      <c r="A82" s="147"/>
      <c r="B82" s="279"/>
      <c r="C82" s="269"/>
      <c r="D82" s="296"/>
    </row>
    <row r="83" spans="1:4" ht="12.75" customHeight="1" x14ac:dyDescent="0.25">
      <c r="A83" s="147"/>
      <c r="B83" s="279"/>
      <c r="C83" s="269"/>
      <c r="D83" s="296"/>
    </row>
    <row r="84" spans="1:4" ht="12.75" customHeight="1" x14ac:dyDescent="0.25">
      <c r="A84" s="147"/>
      <c r="B84" s="279"/>
      <c r="C84" s="269"/>
      <c r="D84" s="296"/>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84"/>
  <sheetViews>
    <sheetView topLeftCell="F31"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81"/>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162"/>
      <c r="AJ1" s="162"/>
      <c r="AK1" s="162"/>
      <c r="AL1" s="162"/>
      <c r="AM1" s="162"/>
    </row>
    <row r="2" spans="1:51" ht="15" x14ac:dyDescent="0.25">
      <c r="A2" s="81"/>
      <c r="B2" s="157" t="s">
        <v>45</v>
      </c>
      <c r="C2" s="157" t="s">
        <v>46</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row>
    <row r="3" spans="1:51" ht="15" x14ac:dyDescent="0.25">
      <c r="A3" s="82" t="str">
        <f>$A$1&amp;A2</f>
        <v/>
      </c>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row>
    <row r="4" spans="1:51" ht="15" x14ac:dyDescent="0.25">
      <c r="A4" s="189">
        <f>YampaRiverInflow.TotalOutflow!A4</f>
        <v>44652</v>
      </c>
      <c r="B4" s="292">
        <v>9.4220000000000006</v>
      </c>
      <c r="C4" s="293">
        <v>16.663</v>
      </c>
      <c r="D4" s="303">
        <v>16.518000000000001</v>
      </c>
      <c r="E4" s="190">
        <f ca="1">INDEX(INDIRECT("AboveLeesFerryLocal_"&amp;E$2+YEAR($A4)-YEAR($A$4)),MONTH($A4))</f>
        <v>18.399011999999999</v>
      </c>
      <c r="F4" s="190">
        <f t="shared" ref="F4:AH12" ca="1" si="0">INDEX(INDIRECT("AboveLeesFerryLocal_"&amp;F$2+YEAR($A4)-YEAR($A$4)),MONTH($A4))</f>
        <v>29.763325999999999</v>
      </c>
      <c r="G4" s="190">
        <f t="shared" ca="1" si="0"/>
        <v>41.261670000000002</v>
      </c>
      <c r="H4" s="190">
        <f t="shared" ca="1" si="0"/>
        <v>7.7661820000000006</v>
      </c>
      <c r="I4" s="190">
        <f t="shared" ca="1" si="0"/>
        <v>14.708754000000001</v>
      </c>
      <c r="J4" s="190">
        <f t="shared" ca="1" si="0"/>
        <v>23.635946000000001</v>
      </c>
      <c r="K4" s="190">
        <f t="shared" ca="1" si="0"/>
        <v>6.8406400000000005</v>
      </c>
      <c r="L4" s="190">
        <f t="shared" ca="1" si="0"/>
        <v>-2.2138499999999999</v>
      </c>
      <c r="M4" s="190">
        <f t="shared" ca="1" si="0"/>
        <v>19.547470000000001</v>
      </c>
      <c r="N4" s="190">
        <f t="shared" ca="1" si="0"/>
        <v>11.52768</v>
      </c>
      <c r="O4" s="190">
        <f t="shared" ca="1" si="0"/>
        <v>17.343669999999999</v>
      </c>
      <c r="P4" s="190">
        <f t="shared" ca="1" si="0"/>
        <v>13.49269</v>
      </c>
      <c r="Q4" s="190">
        <f t="shared" ca="1" si="0"/>
        <v>4.6643299999999996</v>
      </c>
      <c r="R4" s="190">
        <f t="shared" ca="1" si="0"/>
        <v>2.3306399999999998</v>
      </c>
      <c r="S4" s="190">
        <f t="shared" ca="1" si="0"/>
        <v>9.179590000000001</v>
      </c>
      <c r="T4" s="190">
        <f t="shared" ca="1" si="0"/>
        <v>14.534559999999999</v>
      </c>
      <c r="U4" s="190">
        <f t="shared" ca="1" si="0"/>
        <v>4.0880400000000003</v>
      </c>
      <c r="V4" s="190">
        <f t="shared" ca="1" si="0"/>
        <v>12.77216</v>
      </c>
      <c r="W4" s="190">
        <f t="shared" ca="1" si="0"/>
        <v>7.4774700000000003</v>
      </c>
      <c r="X4" s="190">
        <f t="shared" ca="1" si="0"/>
        <v>12.525</v>
      </c>
      <c r="Y4" s="190">
        <f t="shared" ca="1" si="0"/>
        <v>22.5366</v>
      </c>
      <c r="Z4" s="190">
        <f t="shared" ca="1" si="0"/>
        <v>5.4246600000000003</v>
      </c>
      <c r="AA4" s="190">
        <f t="shared" ca="1" si="0"/>
        <v>-1.42597</v>
      </c>
      <c r="AB4" s="190">
        <f t="shared" ca="1" si="0"/>
        <v>9.8915199999999999</v>
      </c>
      <c r="AC4" s="190">
        <f t="shared" ca="1" si="0"/>
        <v>9.72743</v>
      </c>
      <c r="AD4" s="190">
        <f t="shared" ca="1" si="0"/>
        <v>15.713943386447099</v>
      </c>
      <c r="AE4" s="190">
        <f t="shared" ca="1" si="0"/>
        <v>6.6015394221493597</v>
      </c>
      <c r="AF4" s="190">
        <f t="shared" ca="1" si="0"/>
        <v>32.830230167934701</v>
      </c>
      <c r="AG4" s="190">
        <f t="shared" ca="1" si="0"/>
        <v>14.096756611570999</v>
      </c>
      <c r="AH4" s="190">
        <f t="shared" ca="1" si="0"/>
        <v>21.908179504132999</v>
      </c>
      <c r="AI4" s="190"/>
      <c r="AJ4" s="190"/>
      <c r="AK4" s="190"/>
      <c r="AL4" s="190"/>
      <c r="AM4" s="190"/>
      <c r="AN4" s="167"/>
      <c r="AO4" s="167"/>
      <c r="AP4" s="167"/>
      <c r="AQ4" s="167"/>
      <c r="AR4" s="167"/>
      <c r="AS4" s="167"/>
      <c r="AT4" s="167"/>
      <c r="AU4" s="167"/>
      <c r="AV4" s="167"/>
      <c r="AW4" s="167"/>
      <c r="AX4" s="167"/>
      <c r="AY4" s="167"/>
    </row>
    <row r="5" spans="1:51" ht="15" x14ac:dyDescent="0.25">
      <c r="A5" s="189">
        <f>YampaRiverInflow.TotalOutflow!A5</f>
        <v>44682</v>
      </c>
      <c r="B5" s="280">
        <v>3.8929999999999998</v>
      </c>
      <c r="C5" s="270">
        <v>12.91</v>
      </c>
      <c r="D5" s="285">
        <v>21.992999999999999</v>
      </c>
      <c r="E5" s="190">
        <v>9.3170699999999993</v>
      </c>
      <c r="F5" s="190">
        <v>17.687328000000001</v>
      </c>
      <c r="G5" s="190">
        <v>30.256135999999998</v>
      </c>
      <c r="H5" s="190">
        <v>9.5716059999999992</v>
      </c>
      <c r="I5" s="190">
        <v>29.325434000000005</v>
      </c>
      <c r="J5" s="190">
        <v>5.5503300000000007</v>
      </c>
      <c r="K5" s="190">
        <v>8.0619300000000003</v>
      </c>
      <c r="L5" s="190">
        <v>-4.66012</v>
      </c>
      <c r="M5" s="190">
        <v>9.683209999999999</v>
      </c>
      <c r="N5" s="190">
        <v>23.337949999999999</v>
      </c>
      <c r="O5" s="190">
        <v>11.09249</v>
      </c>
      <c r="P5" s="190">
        <v>14.89179</v>
      </c>
      <c r="Q5" s="190">
        <v>9.6852700000000009</v>
      </c>
      <c r="R5" s="190">
        <v>5.5847100000000003</v>
      </c>
      <c r="S5" s="190">
        <v>4.1686000000000005</v>
      </c>
      <c r="T5" s="190">
        <v>14.016170000000001</v>
      </c>
      <c r="U5" s="190">
        <v>5.02379</v>
      </c>
      <c r="V5" s="190">
        <v>16.882990000000003</v>
      </c>
      <c r="W5" s="190">
        <v>3.9549799999999999</v>
      </c>
      <c r="X5" s="190">
        <v>10.53945</v>
      </c>
      <c r="Y5" s="190">
        <v>19.5229</v>
      </c>
      <c r="Z5" s="190">
        <v>4.9721899999999994</v>
      </c>
      <c r="AA5" s="190">
        <v>1.2309300000000001</v>
      </c>
      <c r="AB5" s="190">
        <v>4.9847600000000005</v>
      </c>
      <c r="AC5" s="190">
        <v>9.3964200000000009</v>
      </c>
      <c r="AD5" s="190">
        <v>9.2539210713396098</v>
      </c>
      <c r="AE5" s="190">
        <v>5.5819525592733701</v>
      </c>
      <c r="AF5" s="190">
        <v>25.107575702810699</v>
      </c>
      <c r="AG5" s="190">
        <v>32.171070661818902</v>
      </c>
      <c r="AH5" s="190">
        <v>22.140587519075002</v>
      </c>
      <c r="AI5" s="203"/>
      <c r="AJ5" s="203"/>
      <c r="AK5" s="203"/>
      <c r="AL5" s="203"/>
      <c r="AM5" s="203"/>
      <c r="AN5" s="167"/>
      <c r="AO5" s="167"/>
      <c r="AP5" s="167"/>
      <c r="AQ5" s="167"/>
      <c r="AR5" s="167"/>
      <c r="AS5" s="167"/>
      <c r="AT5" s="167"/>
      <c r="AU5" s="167"/>
      <c r="AV5" s="167"/>
      <c r="AW5" s="167"/>
      <c r="AX5" s="167"/>
      <c r="AY5" s="167"/>
    </row>
    <row r="6" spans="1:51" ht="15" x14ac:dyDescent="0.25">
      <c r="A6" s="189">
        <f>YampaRiverInflow.TotalOutflow!A6</f>
        <v>44713</v>
      </c>
      <c r="B6" s="280">
        <v>-2.5139999999999998</v>
      </c>
      <c r="C6" s="270">
        <v>8.625</v>
      </c>
      <c r="D6" s="285">
        <v>20.56</v>
      </c>
      <c r="E6" s="190">
        <v>19.542680000000001</v>
      </c>
      <c r="F6" s="190">
        <v>1.2684000000000002</v>
      </c>
      <c r="G6" s="190">
        <v>4.9412060000000002</v>
      </c>
      <c r="H6" s="190">
        <v>-1.180104</v>
      </c>
      <c r="I6" s="190">
        <v>16.706314000000003</v>
      </c>
      <c r="J6" s="190">
        <v>1.3633040000000001</v>
      </c>
      <c r="K6" s="190">
        <v>-0.79383999999999999</v>
      </c>
      <c r="L6" s="190">
        <v>-23.251810000000003</v>
      </c>
      <c r="M6" s="190">
        <v>12.69872</v>
      </c>
      <c r="N6" s="190">
        <v>19.039000000000001</v>
      </c>
      <c r="O6" s="190">
        <v>6.8687700000000005</v>
      </c>
      <c r="P6" s="190">
        <v>14.246139999999999</v>
      </c>
      <c r="Q6" s="190">
        <v>18.845080000000003</v>
      </c>
      <c r="R6" s="190">
        <v>7.4909099999999995</v>
      </c>
      <c r="S6" s="190">
        <v>13.8124</v>
      </c>
      <c r="T6" s="190">
        <v>24.775919999999999</v>
      </c>
      <c r="U6" s="190">
        <v>9.7531100000000013</v>
      </c>
      <c r="V6" s="190">
        <v>18.740459999999999</v>
      </c>
      <c r="W6" s="190">
        <v>5.9942099999999998</v>
      </c>
      <c r="X6" s="190">
        <v>10.93661</v>
      </c>
      <c r="Y6" s="190">
        <v>14.07673</v>
      </c>
      <c r="Z6" s="190">
        <v>3.54962</v>
      </c>
      <c r="AA6" s="190">
        <v>6.4226899999999993</v>
      </c>
      <c r="AB6" s="190">
        <v>10.59356</v>
      </c>
      <c r="AC6" s="190">
        <v>1.32226</v>
      </c>
      <c r="AD6" s="190">
        <v>6.9610190102487604</v>
      </c>
      <c r="AE6" s="190">
        <v>13.6235045447941</v>
      </c>
      <c r="AF6" s="190">
        <v>21.1430438016537</v>
      </c>
      <c r="AG6" s="190">
        <v>42.150180575868696</v>
      </c>
      <c r="AH6" s="190">
        <v>13.4754590082651</v>
      </c>
      <c r="AI6" s="203"/>
      <c r="AJ6" s="203"/>
      <c r="AK6" s="203"/>
      <c r="AL6" s="203"/>
      <c r="AM6" s="203"/>
      <c r="AN6" s="167"/>
      <c r="AO6" s="167"/>
      <c r="AP6" s="167"/>
      <c r="AQ6" s="167"/>
      <c r="AR6" s="167"/>
      <c r="AS6" s="167"/>
      <c r="AT6" s="167"/>
      <c r="AU6" s="167"/>
      <c r="AV6" s="167"/>
      <c r="AW6" s="167"/>
      <c r="AX6" s="167"/>
      <c r="AY6" s="167"/>
    </row>
    <row r="7" spans="1:51" ht="15" x14ac:dyDescent="0.25">
      <c r="A7" s="189">
        <f>YampaRiverInflow.TotalOutflow!A7</f>
        <v>44743</v>
      </c>
      <c r="B7" s="280">
        <v>3.2770000000000001</v>
      </c>
      <c r="C7" s="270">
        <v>14.129</v>
      </c>
      <c r="D7" s="285">
        <v>20.181999999999999</v>
      </c>
      <c r="E7" s="190">
        <v>3.5028120000000005</v>
      </c>
      <c r="F7" s="190">
        <v>15.702810000000001</v>
      </c>
      <c r="G7" s="190">
        <v>2.0310160000000002</v>
      </c>
      <c r="H7" s="190">
        <v>8.0089059999999996</v>
      </c>
      <c r="I7" s="190">
        <v>20.697440000000004</v>
      </c>
      <c r="J7" s="190">
        <v>17.755964000000002</v>
      </c>
      <c r="K7" s="190">
        <v>11.63293</v>
      </c>
      <c r="L7" s="190">
        <v>-12.476629999999998</v>
      </c>
      <c r="M7" s="190">
        <v>23.625509999999998</v>
      </c>
      <c r="N7" s="190">
        <v>20.54889</v>
      </c>
      <c r="O7" s="190">
        <v>8.319090000000001</v>
      </c>
      <c r="P7" s="190">
        <v>20.105460000000001</v>
      </c>
      <c r="Q7" s="190">
        <v>19.50067</v>
      </c>
      <c r="R7" s="190">
        <v>8.3446700000000007</v>
      </c>
      <c r="S7" s="190">
        <v>18.455950000000001</v>
      </c>
      <c r="T7" s="190">
        <v>31.79073</v>
      </c>
      <c r="U7" s="190">
        <v>14.55987</v>
      </c>
      <c r="V7" s="190">
        <v>21.886839999999999</v>
      </c>
      <c r="W7" s="190">
        <v>25.583909999999999</v>
      </c>
      <c r="X7" s="190">
        <v>21.074020000000001</v>
      </c>
      <c r="Y7" s="190">
        <v>18.544400000000003</v>
      </c>
      <c r="Z7" s="190">
        <v>6.5901300000000003</v>
      </c>
      <c r="AA7" s="190">
        <v>14.91146</v>
      </c>
      <c r="AB7" s="190">
        <v>14.38373</v>
      </c>
      <c r="AC7" s="190">
        <v>27.614090000000001</v>
      </c>
      <c r="AD7" s="190">
        <v>12.5574148766291</v>
      </c>
      <c r="AE7" s="190">
        <v>24.781192150480202</v>
      </c>
      <c r="AF7" s="190">
        <v>16.943357023537999</v>
      </c>
      <c r="AG7" s="190">
        <v>39.1588780983151</v>
      </c>
      <c r="AH7" s="190">
        <v>23.713968098447001</v>
      </c>
      <c r="AI7" s="203"/>
      <c r="AJ7" s="203"/>
      <c r="AK7" s="203"/>
      <c r="AL7" s="203"/>
      <c r="AM7" s="203"/>
      <c r="AN7" s="167"/>
      <c r="AO7" s="167"/>
      <c r="AP7" s="167"/>
      <c r="AQ7" s="167"/>
      <c r="AR7" s="167"/>
      <c r="AS7" s="167"/>
      <c r="AT7" s="167"/>
      <c r="AU7" s="167"/>
      <c r="AV7" s="167"/>
      <c r="AW7" s="167"/>
      <c r="AX7" s="167"/>
      <c r="AY7" s="167"/>
    </row>
    <row r="8" spans="1:51" ht="15" x14ac:dyDescent="0.25">
      <c r="A8" s="189">
        <f>YampaRiverInflow.TotalOutflow!A8</f>
        <v>44774</v>
      </c>
      <c r="B8" s="280">
        <v>13.817</v>
      </c>
      <c r="C8" s="270">
        <v>12.744</v>
      </c>
      <c r="D8" s="285">
        <v>17.675000000000001</v>
      </c>
      <c r="E8" s="190">
        <v>21.988620000000001</v>
      </c>
      <c r="F8" s="190">
        <v>28.766426000000003</v>
      </c>
      <c r="G8" s="190">
        <v>19.739957999999998</v>
      </c>
      <c r="H8" s="190">
        <v>11.451958000000001</v>
      </c>
      <c r="I8" s="190">
        <v>20.660824000000002</v>
      </c>
      <c r="J8" s="190">
        <v>13.796706</v>
      </c>
      <c r="K8" s="190">
        <v>9.7706299999999988</v>
      </c>
      <c r="L8" s="190">
        <v>7.4435000000000002</v>
      </c>
      <c r="M8" s="190">
        <v>20.504860000000001</v>
      </c>
      <c r="N8" s="190">
        <v>22.135639999999999</v>
      </c>
      <c r="O8" s="190">
        <v>5.2130799999999997</v>
      </c>
      <c r="P8" s="190">
        <v>14.802440000000001</v>
      </c>
      <c r="Q8" s="190">
        <v>21.94164</v>
      </c>
      <c r="R8" s="190">
        <v>8.4181799999999996</v>
      </c>
      <c r="S8" s="190">
        <v>21.659500000000001</v>
      </c>
      <c r="T8" s="190">
        <v>35.8294</v>
      </c>
      <c r="U8" s="190">
        <v>14.210139999999999</v>
      </c>
      <c r="V8" s="190">
        <v>24.195160000000001</v>
      </c>
      <c r="W8" s="190">
        <v>26.496269999999999</v>
      </c>
      <c r="X8" s="190">
        <v>24.024999999999999</v>
      </c>
      <c r="Y8" s="190">
        <v>22.344560000000001</v>
      </c>
      <c r="Z8" s="190">
        <v>9.8739599999999985</v>
      </c>
      <c r="AA8" s="190">
        <v>13.84548</v>
      </c>
      <c r="AB8" s="190">
        <v>16.93469</v>
      </c>
      <c r="AC8" s="190">
        <v>14.48996</v>
      </c>
      <c r="AD8" s="190">
        <v>14.623601239406</v>
      </c>
      <c r="AE8" s="190">
        <v>29.351938843042298</v>
      </c>
      <c r="AF8" s="190">
        <v>10.6373367791084</v>
      </c>
      <c r="AG8" s="190">
        <v>32.4739838860175</v>
      </c>
      <c r="AH8" s="190">
        <v>32.289258266844001</v>
      </c>
      <c r="AI8" s="203"/>
      <c r="AJ8" s="203"/>
      <c r="AK8" s="203"/>
      <c r="AL8" s="203"/>
      <c r="AM8" s="203"/>
      <c r="AN8" s="167"/>
      <c r="AO8" s="167"/>
      <c r="AP8" s="167"/>
      <c r="AQ8" s="167"/>
      <c r="AR8" s="167"/>
      <c r="AS8" s="167"/>
      <c r="AT8" s="167"/>
      <c r="AU8" s="167"/>
      <c r="AV8" s="167"/>
      <c r="AW8" s="167"/>
      <c r="AX8" s="167"/>
      <c r="AY8" s="167"/>
    </row>
    <row r="9" spans="1:51" ht="15" x14ac:dyDescent="0.25">
      <c r="A9" s="189">
        <f>YampaRiverInflow.TotalOutflow!A9</f>
        <v>44805</v>
      </c>
      <c r="B9" s="280">
        <v>13.260999999999999</v>
      </c>
      <c r="C9" s="270">
        <v>12.249000000000001</v>
      </c>
      <c r="D9" s="285">
        <v>14.701000000000001</v>
      </c>
      <c r="E9" s="190">
        <v>21.500264000000001</v>
      </c>
      <c r="F9" s="190">
        <v>26.366382000000002</v>
      </c>
      <c r="G9" s="190">
        <v>15.737406</v>
      </c>
      <c r="H9" s="190">
        <v>14.914582000000003</v>
      </c>
      <c r="I9" s="190">
        <v>14.839589999999999</v>
      </c>
      <c r="J9" s="190">
        <v>10.647540000000001</v>
      </c>
      <c r="K9" s="190">
        <v>-6.0112700000000006</v>
      </c>
      <c r="L9" s="190">
        <v>19.914009999999998</v>
      </c>
      <c r="M9" s="190">
        <v>13.555149999999999</v>
      </c>
      <c r="N9" s="190">
        <v>15.397549999999999</v>
      </c>
      <c r="O9" s="190">
        <v>7.1036899999999994</v>
      </c>
      <c r="P9" s="190">
        <v>8.6973899999999986</v>
      </c>
      <c r="Q9" s="190">
        <v>11.841569999999999</v>
      </c>
      <c r="R9" s="190">
        <v>3.6388400000000001</v>
      </c>
      <c r="S9" s="190">
        <v>18.084299999999999</v>
      </c>
      <c r="T9" s="190">
        <v>24.926950000000001</v>
      </c>
      <c r="U9" s="190">
        <v>13.032249999999999</v>
      </c>
      <c r="V9" s="190">
        <v>14.707469999999999</v>
      </c>
      <c r="W9" s="190">
        <v>15.101129999999999</v>
      </c>
      <c r="X9" s="190">
        <v>9.3519199999999998</v>
      </c>
      <c r="Y9" s="190">
        <v>35.037589999999994</v>
      </c>
      <c r="Z9" s="190">
        <v>-2.8639899999999998</v>
      </c>
      <c r="AA9" s="190">
        <v>6.7481800000000005</v>
      </c>
      <c r="AB9" s="190">
        <v>15.02529</v>
      </c>
      <c r="AC9" s="190">
        <v>11.451879999999999</v>
      </c>
      <c r="AD9" s="190">
        <v>13.1848636376867</v>
      </c>
      <c r="AE9" s="190">
        <v>8.3238249586783297</v>
      </c>
      <c r="AF9" s="190">
        <v>19.8346958697528</v>
      </c>
      <c r="AG9" s="190">
        <v>16.409711323636998</v>
      </c>
      <c r="AH9" s="190">
        <v>25.7866844641329</v>
      </c>
      <c r="AI9" s="203"/>
      <c r="AJ9" s="203"/>
      <c r="AK9" s="203"/>
      <c r="AL9" s="203"/>
      <c r="AM9" s="203"/>
      <c r="AN9" s="167"/>
      <c r="AO9" s="167"/>
      <c r="AP9" s="167"/>
      <c r="AQ9" s="167"/>
      <c r="AR9" s="167"/>
      <c r="AS9" s="167"/>
      <c r="AT9" s="167"/>
      <c r="AU9" s="167"/>
      <c r="AV9" s="167"/>
      <c r="AW9" s="167"/>
      <c r="AX9" s="167"/>
      <c r="AY9" s="167"/>
    </row>
    <row r="10" spans="1:51" ht="15" x14ac:dyDescent="0.25">
      <c r="A10" s="189">
        <f>YampaRiverInflow.TotalOutflow!A10</f>
        <v>44835</v>
      </c>
      <c r="B10" s="280">
        <v>11.382</v>
      </c>
      <c r="C10" s="270">
        <v>15.263999999999999</v>
      </c>
      <c r="D10" s="285">
        <v>12.657999999999999</v>
      </c>
      <c r="E10" s="190">
        <v>8.6108960000000003</v>
      </c>
      <c r="F10" s="190">
        <v>17.934583999999997</v>
      </c>
      <c r="G10" s="190">
        <v>11.836898000000001</v>
      </c>
      <c r="H10" s="190">
        <v>11.503132000000001</v>
      </c>
      <c r="I10" s="190">
        <v>12.135444000000001</v>
      </c>
      <c r="J10" s="190">
        <v>6.3876860000000004</v>
      </c>
      <c r="K10" s="190">
        <v>-7.82599</v>
      </c>
      <c r="L10" s="190">
        <v>24.362849999999998</v>
      </c>
      <c r="M10" s="190">
        <v>10.95425</v>
      </c>
      <c r="N10" s="190">
        <v>11.723360000000001</v>
      </c>
      <c r="O10" s="190">
        <v>4.6145899999999997</v>
      </c>
      <c r="P10" s="190">
        <v>6.6953500000000004</v>
      </c>
      <c r="Q10" s="190">
        <v>9.5123700000000007</v>
      </c>
      <c r="R10" s="190">
        <v>-0.49925999999999998</v>
      </c>
      <c r="S10" s="190">
        <v>18.132660000000001</v>
      </c>
      <c r="T10" s="190">
        <v>19.22006</v>
      </c>
      <c r="U10" s="190">
        <v>10.97871</v>
      </c>
      <c r="V10" s="190">
        <v>13.21185</v>
      </c>
      <c r="W10" s="190">
        <v>14.04824</v>
      </c>
      <c r="X10" s="190">
        <v>6.9533999999999994</v>
      </c>
      <c r="Y10" s="190">
        <v>23.35398</v>
      </c>
      <c r="Z10" s="190">
        <v>-2.8656299999999999</v>
      </c>
      <c r="AA10" s="190">
        <v>2.3012199999999998</v>
      </c>
      <c r="AB10" s="190">
        <v>14.73507</v>
      </c>
      <c r="AC10" s="190">
        <v>8.505370000000001</v>
      </c>
      <c r="AD10" s="190">
        <v>9.0830627261494108</v>
      </c>
      <c r="AE10" s="190">
        <v>-6.2740460311398598</v>
      </c>
      <c r="AF10" s="190">
        <v>25.002335616926402</v>
      </c>
      <c r="AG10" s="190">
        <v>7.7553593381164196</v>
      </c>
      <c r="AH10" s="190">
        <v>26.857120247405899</v>
      </c>
      <c r="AI10" s="203"/>
      <c r="AJ10" s="203"/>
      <c r="AK10" s="203"/>
      <c r="AL10" s="203"/>
      <c r="AM10" s="203"/>
      <c r="AN10" s="167"/>
      <c r="AO10" s="167"/>
      <c r="AP10" s="167"/>
      <c r="AQ10" s="167"/>
      <c r="AR10" s="167"/>
      <c r="AS10" s="167"/>
      <c r="AT10" s="167"/>
      <c r="AU10" s="167"/>
      <c r="AV10" s="167"/>
      <c r="AW10" s="167"/>
      <c r="AX10" s="167"/>
      <c r="AY10" s="167"/>
    </row>
    <row r="11" spans="1:51" ht="15" x14ac:dyDescent="0.25">
      <c r="A11" s="189">
        <f>YampaRiverInflow.TotalOutflow!A11</f>
        <v>44866</v>
      </c>
      <c r="B11" s="280">
        <v>11.484999999999999</v>
      </c>
      <c r="C11" s="270">
        <v>12.066000000000001</v>
      </c>
      <c r="D11" s="285">
        <v>1.202</v>
      </c>
      <c r="E11" s="190">
        <v>8.991363999999999</v>
      </c>
      <c r="F11" s="190">
        <v>10.960080000000001</v>
      </c>
      <c r="G11" s="190">
        <v>12.147136</v>
      </c>
      <c r="H11" s="190">
        <v>3.6625680000000003</v>
      </c>
      <c r="I11" s="190">
        <v>15.820898000000001</v>
      </c>
      <c r="J11" s="190">
        <v>14.533392000000001</v>
      </c>
      <c r="K11" s="190">
        <v>-12.37326</v>
      </c>
      <c r="L11" s="190">
        <v>14.93168</v>
      </c>
      <c r="M11" s="190">
        <v>-5.1652700000000005</v>
      </c>
      <c r="N11" s="190">
        <v>10.395850000000001</v>
      </c>
      <c r="O11" s="190">
        <v>4.0648400000000002</v>
      </c>
      <c r="P11" s="190">
        <v>3.5380700000000003</v>
      </c>
      <c r="Q11" s="190">
        <v>7.5272700000000006</v>
      </c>
      <c r="R11" s="190">
        <v>13.11669</v>
      </c>
      <c r="S11" s="190">
        <v>15.47784</v>
      </c>
      <c r="T11" s="190">
        <v>21.893450000000001</v>
      </c>
      <c r="U11" s="190">
        <v>12.1463</v>
      </c>
      <c r="V11" s="190">
        <v>8.651209999999999</v>
      </c>
      <c r="W11" s="190">
        <v>9.7618099999999988</v>
      </c>
      <c r="X11" s="190">
        <v>16.488720000000001</v>
      </c>
      <c r="Y11" s="190">
        <v>4.6226700000000003</v>
      </c>
      <c r="Z11" s="190">
        <v>5.9689499999999995</v>
      </c>
      <c r="AA11" s="190">
        <v>-1.0023</v>
      </c>
      <c r="AB11" s="190">
        <v>2.8529</v>
      </c>
      <c r="AC11" s="190">
        <v>5.8924399999999997</v>
      </c>
      <c r="AD11" s="190">
        <v>3.9897065276040999</v>
      </c>
      <c r="AE11" s="190">
        <v>-11.4351155371894</v>
      </c>
      <c r="AF11" s="190">
        <v>6.3263246300834401</v>
      </c>
      <c r="AG11" s="190">
        <v>3.8446132224799099</v>
      </c>
      <c r="AH11" s="190">
        <v>10.148976943471901</v>
      </c>
      <c r="AI11" s="203"/>
      <c r="AJ11" s="203"/>
      <c r="AK11" s="203"/>
      <c r="AL11" s="203"/>
      <c r="AM11" s="203"/>
      <c r="AN11" s="167"/>
      <c r="AO11" s="167"/>
      <c r="AP11" s="167"/>
      <c r="AQ11" s="167"/>
      <c r="AR11" s="167"/>
      <c r="AS11" s="167"/>
      <c r="AT11" s="167"/>
      <c r="AU11" s="167"/>
      <c r="AV11" s="167"/>
      <c r="AW11" s="167"/>
      <c r="AX11" s="167"/>
      <c r="AY11" s="167"/>
    </row>
    <row r="12" spans="1:51" ht="15" x14ac:dyDescent="0.25">
      <c r="A12" s="189">
        <f>YampaRiverInflow.TotalOutflow!A12</f>
        <v>44896</v>
      </c>
      <c r="B12" s="280">
        <v>13.26</v>
      </c>
      <c r="C12" s="270">
        <v>11.134</v>
      </c>
      <c r="D12" s="285">
        <v>2.335</v>
      </c>
      <c r="E12" s="190">
        <v>16.566911999999999</v>
      </c>
      <c r="F12" s="190">
        <v>23.606604000000004</v>
      </c>
      <c r="G12" s="190">
        <v>11.927992</v>
      </c>
      <c r="H12" s="190">
        <v>18.697578</v>
      </c>
      <c r="I12" s="190">
        <v>16.272072000000001</v>
      </c>
      <c r="J12" s="190">
        <v>6.2282960000000003</v>
      </c>
      <c r="K12" s="190">
        <v>-16.238409999999998</v>
      </c>
      <c r="L12" s="190">
        <v>12.00187</v>
      </c>
      <c r="M12" s="190">
        <v>6.5915499999999998</v>
      </c>
      <c r="N12" s="190">
        <v>12.228569999999999</v>
      </c>
      <c r="O12" s="190">
        <v>1.01868</v>
      </c>
      <c r="P12" s="190">
        <v>6.6875100000000005</v>
      </c>
      <c r="Q12" s="190">
        <v>11.483219999999999</v>
      </c>
      <c r="R12" s="190">
        <v>-2.7016499999999999</v>
      </c>
      <c r="S12" s="190">
        <v>25.948370000000001</v>
      </c>
      <c r="T12" s="190">
        <v>22.778939999999999</v>
      </c>
      <c r="U12" s="190">
        <v>11.792920000000001</v>
      </c>
      <c r="V12" s="190">
        <v>17.610810000000001</v>
      </c>
      <c r="W12" s="190">
        <v>24.307770000000001</v>
      </c>
      <c r="X12" s="190">
        <v>18.407709999999998</v>
      </c>
      <c r="Y12" s="190">
        <v>2.61571</v>
      </c>
      <c r="Z12" s="190">
        <v>-1.4079200000000001</v>
      </c>
      <c r="AA12" s="190">
        <v>-6.0315000000000003</v>
      </c>
      <c r="AB12" s="190">
        <v>15.691600000000001</v>
      </c>
      <c r="AC12" s="190">
        <v>6.0872700000000002</v>
      </c>
      <c r="AD12" s="190">
        <v>14.668721902282002</v>
      </c>
      <c r="AE12" s="190">
        <v>-6.0504652876024405</v>
      </c>
      <c r="AF12" s="190">
        <v>3.9440781003643801</v>
      </c>
      <c r="AG12" s="190">
        <v>5.96184380284366</v>
      </c>
      <c r="AH12" s="190">
        <v>-3.3022761146438002</v>
      </c>
      <c r="AI12" s="203"/>
      <c r="AJ12" s="203"/>
      <c r="AK12" s="203"/>
      <c r="AL12" s="203"/>
      <c r="AM12" s="203"/>
      <c r="AN12" s="167"/>
      <c r="AO12" s="167"/>
      <c r="AP12" s="167"/>
      <c r="AQ12" s="167"/>
      <c r="AR12" s="167"/>
      <c r="AS12" s="167"/>
      <c r="AT12" s="167"/>
      <c r="AU12" s="167"/>
      <c r="AV12" s="167"/>
      <c r="AW12" s="167"/>
      <c r="AX12" s="167"/>
      <c r="AY12" s="167"/>
    </row>
    <row r="13" spans="1:51" ht="15" x14ac:dyDescent="0.25">
      <c r="A13" s="189">
        <f>YampaRiverInflow.TotalOutflow!A13</f>
        <v>44927</v>
      </c>
      <c r="B13" s="280">
        <v>17.521999999999998</v>
      </c>
      <c r="C13" s="270">
        <v>17.184999999999999</v>
      </c>
      <c r="D13" s="285">
        <v>6.62</v>
      </c>
      <c r="E13" s="190">
        <v>18.317238</v>
      </c>
      <c r="F13" s="190">
        <v>101.21908400000001</v>
      </c>
      <c r="G13" s="190">
        <v>14.084605999999999</v>
      </c>
      <c r="H13" s="190">
        <v>35.531559999999999</v>
      </c>
      <c r="I13" s="190">
        <v>11.366462</v>
      </c>
      <c r="J13" s="190">
        <v>12.906422000000001</v>
      </c>
      <c r="K13" s="190">
        <v>-12.26146</v>
      </c>
      <c r="L13" s="190">
        <v>9.9685600000000001</v>
      </c>
      <c r="M13" s="190">
        <v>3.9182399999999999</v>
      </c>
      <c r="N13" s="190">
        <v>5.2524799999999994</v>
      </c>
      <c r="O13" s="190">
        <v>0.65434000000000003</v>
      </c>
      <c r="P13" s="190">
        <v>10.38495</v>
      </c>
      <c r="Q13" s="190">
        <v>14.23559</v>
      </c>
      <c r="R13" s="190">
        <v>9.8203300000000002</v>
      </c>
      <c r="S13" s="190">
        <v>24.700430000000001</v>
      </c>
      <c r="T13" s="190">
        <v>22.069479999999999</v>
      </c>
      <c r="U13" s="190">
        <v>12.57952</v>
      </c>
      <c r="V13" s="190">
        <v>19.210369999999998</v>
      </c>
      <c r="W13" s="190">
        <v>24.414390000000001</v>
      </c>
      <c r="X13" s="190">
        <v>14.356399999999999</v>
      </c>
      <c r="Y13" s="190">
        <v>-5.5168900000000001</v>
      </c>
      <c r="Z13" s="190">
        <v>8.7599999999999997E-2</v>
      </c>
      <c r="AA13" s="190">
        <v>10.52117</v>
      </c>
      <c r="AB13" s="190">
        <v>15.80128</v>
      </c>
      <c r="AC13" s="190">
        <v>7.4489752076703502</v>
      </c>
      <c r="AD13" s="190">
        <v>19.8163140489265</v>
      </c>
      <c r="AE13" s="190">
        <v>0.31217231431502396</v>
      </c>
      <c r="AF13" s="190">
        <v>11.158060331372901</v>
      </c>
      <c r="AG13" s="190">
        <v>7.7495685923312703</v>
      </c>
      <c r="AH13" s="190">
        <v>16.305914000000001</v>
      </c>
      <c r="AI13" s="203"/>
      <c r="AJ13" s="203"/>
      <c r="AK13" s="203"/>
      <c r="AL13" s="203"/>
      <c r="AM13" s="203"/>
      <c r="AN13" s="167"/>
      <c r="AO13" s="167"/>
      <c r="AP13" s="167"/>
      <c r="AQ13" s="167"/>
      <c r="AR13" s="167"/>
      <c r="AS13" s="167"/>
      <c r="AT13" s="167"/>
      <c r="AU13" s="167"/>
      <c r="AV13" s="167"/>
      <c r="AW13" s="167"/>
      <c r="AX13" s="167"/>
      <c r="AY13" s="167"/>
    </row>
    <row r="14" spans="1:51" ht="15" x14ac:dyDescent="0.25">
      <c r="A14" s="189">
        <f>YampaRiverInflow.TotalOutflow!A14</f>
        <v>44958</v>
      </c>
      <c r="B14" s="280">
        <v>14.106</v>
      </c>
      <c r="C14" s="270">
        <v>20.702999999999999</v>
      </c>
      <c r="D14" s="285">
        <v>9.4120000000000008</v>
      </c>
      <c r="E14" s="190">
        <v>27.521836</v>
      </c>
      <c r="F14" s="190">
        <v>75.754664000000005</v>
      </c>
      <c r="G14" s="190">
        <v>14.718234000000001</v>
      </c>
      <c r="H14" s="190">
        <v>33.481140000000003</v>
      </c>
      <c r="I14" s="190">
        <v>10.668854</v>
      </c>
      <c r="J14" s="190">
        <v>-2.5262600000000002</v>
      </c>
      <c r="K14" s="190">
        <v>-10.192350000000001</v>
      </c>
      <c r="L14" s="190">
        <v>6.2821099999999994</v>
      </c>
      <c r="M14" s="190">
        <v>3.13246</v>
      </c>
      <c r="N14" s="190">
        <v>4.1601400000000002</v>
      </c>
      <c r="O14" s="190">
        <v>2.8380700000000001</v>
      </c>
      <c r="P14" s="190">
        <v>9.7490100000000002</v>
      </c>
      <c r="Q14" s="190">
        <v>16.001570000000001</v>
      </c>
      <c r="R14" s="190">
        <v>9.5720700000000001</v>
      </c>
      <c r="S14" s="190">
        <v>21.740169999999999</v>
      </c>
      <c r="T14" s="190">
        <v>14.98456</v>
      </c>
      <c r="U14" s="190">
        <v>10.01197</v>
      </c>
      <c r="V14" s="190">
        <v>10.48507</v>
      </c>
      <c r="W14" s="190">
        <v>13.671299999999999</v>
      </c>
      <c r="X14" s="190">
        <v>11.7835</v>
      </c>
      <c r="Y14" s="190">
        <v>1.5763499999999999</v>
      </c>
      <c r="Z14" s="190">
        <v>-4.5615100000000002</v>
      </c>
      <c r="AA14" s="190">
        <v>4.3772399999999996</v>
      </c>
      <c r="AB14" s="190">
        <v>6.30464</v>
      </c>
      <c r="AC14" s="190">
        <v>4.0539722308107295</v>
      </c>
      <c r="AD14" s="190">
        <v>9.3226595036040596</v>
      </c>
      <c r="AE14" s="190">
        <v>19.796036777389201</v>
      </c>
      <c r="AF14" s="190">
        <v>11.065682646744701</v>
      </c>
      <c r="AG14" s="190">
        <v>11.6148235514056</v>
      </c>
      <c r="AH14" s="190">
        <v>19.425978000000001</v>
      </c>
      <c r="AI14" s="203"/>
      <c r="AJ14" s="203"/>
      <c r="AK14" s="203"/>
      <c r="AL14" s="203"/>
      <c r="AM14" s="203"/>
      <c r="AN14" s="167"/>
      <c r="AO14" s="167"/>
      <c r="AP14" s="167"/>
      <c r="AQ14" s="167"/>
      <c r="AR14" s="167"/>
      <c r="AS14" s="167"/>
      <c r="AT14" s="167"/>
      <c r="AU14" s="167"/>
      <c r="AV14" s="167"/>
      <c r="AW14" s="167"/>
      <c r="AX14" s="167"/>
      <c r="AY14" s="167"/>
    </row>
    <row r="15" spans="1:51" ht="15" x14ac:dyDescent="0.25">
      <c r="A15" s="189">
        <f>YampaRiverInflow.TotalOutflow!A15</f>
        <v>44986</v>
      </c>
      <c r="B15" s="280">
        <v>16.276</v>
      </c>
      <c r="C15" s="270">
        <v>25.626000000000001</v>
      </c>
      <c r="D15" s="285">
        <v>13.116</v>
      </c>
      <c r="E15" s="190">
        <v>39.915998000000002</v>
      </c>
      <c r="F15" s="190">
        <v>66.375816</v>
      </c>
      <c r="G15" s="190">
        <v>17.63081</v>
      </c>
      <c r="H15" s="190">
        <v>62.605969999999999</v>
      </c>
      <c r="I15" s="190">
        <v>-10.494788</v>
      </c>
      <c r="J15" s="190">
        <v>-5.3588699999999996</v>
      </c>
      <c r="K15" s="190">
        <v>-15.49112</v>
      </c>
      <c r="L15" s="190">
        <v>36.322969999999998</v>
      </c>
      <c r="M15" s="190">
        <v>9.210090000000001</v>
      </c>
      <c r="N15" s="190">
        <v>5.7764899999999999</v>
      </c>
      <c r="O15" s="190">
        <v>9.2872199999999996</v>
      </c>
      <c r="P15" s="190">
        <v>8.1139899999999994</v>
      </c>
      <c r="Q15" s="190">
        <v>9.8301200000000009</v>
      </c>
      <c r="R15" s="190">
        <v>14.49926</v>
      </c>
      <c r="S15" s="190">
        <v>12.03308</v>
      </c>
      <c r="T15" s="190">
        <v>4.5342399999999996</v>
      </c>
      <c r="U15" s="190">
        <v>19.332849999999997</v>
      </c>
      <c r="V15" s="190">
        <v>6.37479</v>
      </c>
      <c r="W15" s="190">
        <v>9.2942099999999996</v>
      </c>
      <c r="X15" s="190">
        <v>12.6425</v>
      </c>
      <c r="Y15" s="190">
        <v>6.9273500000000006</v>
      </c>
      <c r="Z15" s="190">
        <v>-7.20953</v>
      </c>
      <c r="AA15" s="190">
        <v>6.0791599999999999</v>
      </c>
      <c r="AB15" s="190">
        <v>6.5443199999999999</v>
      </c>
      <c r="AC15" s="190">
        <v>12.9016643799678</v>
      </c>
      <c r="AD15" s="190">
        <v>7.2940712366949301</v>
      </c>
      <c r="AE15" s="190">
        <v>35.068694212232302</v>
      </c>
      <c r="AF15" s="190">
        <v>6.2901128095215002</v>
      </c>
      <c r="AG15" s="190">
        <v>18.741606197686799</v>
      </c>
      <c r="AH15" s="190">
        <v>26.794340000000005</v>
      </c>
      <c r="AI15" s="203"/>
      <c r="AJ15" s="203"/>
      <c r="AK15" s="203"/>
      <c r="AL15" s="203"/>
      <c r="AM15" s="203"/>
      <c r="AN15" s="167"/>
      <c r="AO15" s="167"/>
      <c r="AP15" s="167"/>
      <c r="AQ15" s="167"/>
      <c r="AR15" s="167"/>
      <c r="AS15" s="167"/>
      <c r="AT15" s="167"/>
      <c r="AU15" s="167"/>
      <c r="AV15" s="167"/>
      <c r="AW15" s="167"/>
      <c r="AX15" s="167"/>
      <c r="AY15" s="167"/>
    </row>
    <row r="16" spans="1:51" ht="15" x14ac:dyDescent="0.25">
      <c r="A16" s="189">
        <f>YampaRiverInflow.TotalOutflow!A16</f>
        <v>45017</v>
      </c>
      <c r="B16" s="280">
        <v>10.015000000000001</v>
      </c>
      <c r="C16" s="270">
        <v>15.025</v>
      </c>
      <c r="D16" s="285">
        <v>16.518000000000001</v>
      </c>
      <c r="E16" s="190">
        <v>29.763325999999999</v>
      </c>
      <c r="F16" s="190">
        <v>41.261670000000002</v>
      </c>
      <c r="G16" s="190">
        <v>7.7661820000000006</v>
      </c>
      <c r="H16" s="190">
        <v>14.708754000000001</v>
      </c>
      <c r="I16" s="190">
        <v>23.635946000000001</v>
      </c>
      <c r="J16" s="190">
        <v>6.8406400000000005</v>
      </c>
      <c r="K16" s="190">
        <v>-2.2138499999999999</v>
      </c>
      <c r="L16" s="190">
        <v>19.547470000000001</v>
      </c>
      <c r="M16" s="190">
        <v>11.52768</v>
      </c>
      <c r="N16" s="190">
        <v>17.343669999999999</v>
      </c>
      <c r="O16" s="190">
        <v>13.49269</v>
      </c>
      <c r="P16" s="190">
        <v>4.6643299999999996</v>
      </c>
      <c r="Q16" s="190">
        <v>2.3306399999999998</v>
      </c>
      <c r="R16" s="190">
        <v>9.179590000000001</v>
      </c>
      <c r="S16" s="190">
        <v>14.534559999999999</v>
      </c>
      <c r="T16" s="190">
        <v>4.0880400000000003</v>
      </c>
      <c r="U16" s="190">
        <v>12.77216</v>
      </c>
      <c r="V16" s="190">
        <v>7.4774700000000003</v>
      </c>
      <c r="W16" s="190">
        <v>12.525</v>
      </c>
      <c r="X16" s="190">
        <v>22.5366</v>
      </c>
      <c r="Y16" s="190">
        <v>5.4246600000000003</v>
      </c>
      <c r="Z16" s="190">
        <v>-1.42597</v>
      </c>
      <c r="AA16" s="190">
        <v>9.8915199999999999</v>
      </c>
      <c r="AB16" s="190">
        <v>9.72743</v>
      </c>
      <c r="AC16" s="190">
        <v>15.713943386447099</v>
      </c>
      <c r="AD16" s="190">
        <v>6.6015394221493597</v>
      </c>
      <c r="AE16" s="190">
        <v>32.830230167934701</v>
      </c>
      <c r="AF16" s="190">
        <v>14.096756611570999</v>
      </c>
      <c r="AG16" s="190">
        <v>21.908179504132999</v>
      </c>
      <c r="AH16" s="190">
        <v>18.399011999999999</v>
      </c>
      <c r="AI16" s="203"/>
      <c r="AJ16" s="203"/>
      <c r="AK16" s="203"/>
      <c r="AL16" s="203"/>
      <c r="AM16" s="203"/>
      <c r="AN16" s="167"/>
      <c r="AO16" s="167"/>
      <c r="AP16" s="167"/>
      <c r="AQ16" s="167"/>
      <c r="AR16" s="167"/>
      <c r="AS16" s="167"/>
      <c r="AT16" s="167"/>
      <c r="AU16" s="167"/>
      <c r="AV16" s="167"/>
      <c r="AW16" s="167"/>
      <c r="AX16" s="167"/>
      <c r="AY16" s="167"/>
    </row>
    <row r="17" spans="1:51" ht="15" x14ac:dyDescent="0.25">
      <c r="A17" s="189">
        <f>YampaRiverInflow.TotalOutflow!A17</f>
        <v>45047</v>
      </c>
      <c r="B17" s="280">
        <v>5.5270000000000001</v>
      </c>
      <c r="C17" s="270">
        <v>6.7969999999999997</v>
      </c>
      <c r="D17" s="285">
        <v>21.992999999999999</v>
      </c>
      <c r="E17" s="190">
        <v>17.687328000000001</v>
      </c>
      <c r="F17" s="190">
        <v>30.256135999999998</v>
      </c>
      <c r="G17" s="190">
        <v>9.5716059999999992</v>
      </c>
      <c r="H17" s="190">
        <v>29.325434000000005</v>
      </c>
      <c r="I17" s="190">
        <v>5.5503300000000007</v>
      </c>
      <c r="J17" s="190">
        <v>8.0619300000000003</v>
      </c>
      <c r="K17" s="190">
        <v>-4.66012</v>
      </c>
      <c r="L17" s="190">
        <v>9.683209999999999</v>
      </c>
      <c r="M17" s="190">
        <v>23.337949999999999</v>
      </c>
      <c r="N17" s="190">
        <v>11.09249</v>
      </c>
      <c r="O17" s="190">
        <v>14.89179</v>
      </c>
      <c r="P17" s="190">
        <v>9.6852700000000009</v>
      </c>
      <c r="Q17" s="190">
        <v>5.5847100000000003</v>
      </c>
      <c r="R17" s="190">
        <v>4.1686000000000005</v>
      </c>
      <c r="S17" s="190">
        <v>14.016170000000001</v>
      </c>
      <c r="T17" s="190">
        <v>5.02379</v>
      </c>
      <c r="U17" s="190">
        <v>16.882990000000003</v>
      </c>
      <c r="V17" s="190">
        <v>3.9549799999999999</v>
      </c>
      <c r="W17" s="190">
        <v>10.53945</v>
      </c>
      <c r="X17" s="190">
        <v>19.5229</v>
      </c>
      <c r="Y17" s="190">
        <v>4.9721899999999994</v>
      </c>
      <c r="Z17" s="190">
        <v>1.2309300000000001</v>
      </c>
      <c r="AA17" s="190">
        <v>4.9847600000000005</v>
      </c>
      <c r="AB17" s="190">
        <v>9.3964200000000009</v>
      </c>
      <c r="AC17" s="190">
        <v>9.2539210713396098</v>
      </c>
      <c r="AD17" s="190">
        <v>5.5819525592733701</v>
      </c>
      <c r="AE17" s="190">
        <v>25.107575702810699</v>
      </c>
      <c r="AF17" s="190">
        <v>32.171070661818902</v>
      </c>
      <c r="AG17" s="190">
        <v>22.140587519075002</v>
      </c>
      <c r="AH17" s="190">
        <v>9.3170699999999993</v>
      </c>
      <c r="AI17" s="203"/>
      <c r="AJ17" s="203"/>
      <c r="AK17" s="203"/>
      <c r="AL17" s="203"/>
      <c r="AM17" s="203"/>
      <c r="AN17" s="167"/>
      <c r="AO17" s="167"/>
      <c r="AP17" s="167"/>
      <c r="AQ17" s="167"/>
      <c r="AR17" s="167"/>
      <c r="AS17" s="167"/>
      <c r="AT17" s="167"/>
      <c r="AU17" s="167"/>
      <c r="AV17" s="167"/>
      <c r="AW17" s="167"/>
      <c r="AX17" s="167"/>
      <c r="AY17" s="167"/>
    </row>
    <row r="18" spans="1:51" ht="15" x14ac:dyDescent="0.25">
      <c r="A18" s="189">
        <f>YampaRiverInflow.TotalOutflow!A18</f>
        <v>45078</v>
      </c>
      <c r="B18" s="280">
        <v>4.7450000000000001</v>
      </c>
      <c r="C18" s="270">
        <v>4.8840000000000003</v>
      </c>
      <c r="D18" s="285">
        <v>20.56</v>
      </c>
      <c r="E18" s="190">
        <v>1.2684000000000002</v>
      </c>
      <c r="F18" s="190">
        <v>4.9412060000000002</v>
      </c>
      <c r="G18" s="190">
        <v>-1.180104</v>
      </c>
      <c r="H18" s="190">
        <v>16.706314000000003</v>
      </c>
      <c r="I18" s="190">
        <v>1.3633040000000001</v>
      </c>
      <c r="J18" s="190">
        <v>-0.79383999999999999</v>
      </c>
      <c r="K18" s="190">
        <v>-23.251810000000003</v>
      </c>
      <c r="L18" s="190">
        <v>12.69872</v>
      </c>
      <c r="M18" s="190">
        <v>19.039000000000001</v>
      </c>
      <c r="N18" s="190">
        <v>6.8687700000000005</v>
      </c>
      <c r="O18" s="190">
        <v>14.246139999999999</v>
      </c>
      <c r="P18" s="190">
        <v>18.845080000000003</v>
      </c>
      <c r="Q18" s="190">
        <v>7.4909099999999995</v>
      </c>
      <c r="R18" s="190">
        <v>13.8124</v>
      </c>
      <c r="S18" s="190">
        <v>24.775919999999999</v>
      </c>
      <c r="T18" s="190">
        <v>9.7531100000000013</v>
      </c>
      <c r="U18" s="190">
        <v>18.740459999999999</v>
      </c>
      <c r="V18" s="190">
        <v>5.9942099999999998</v>
      </c>
      <c r="W18" s="190">
        <v>10.93661</v>
      </c>
      <c r="X18" s="190">
        <v>14.07673</v>
      </c>
      <c r="Y18" s="190">
        <v>3.54962</v>
      </c>
      <c r="Z18" s="190">
        <v>6.4226899999999993</v>
      </c>
      <c r="AA18" s="190">
        <v>10.59356</v>
      </c>
      <c r="AB18" s="190">
        <v>1.32226</v>
      </c>
      <c r="AC18" s="190">
        <v>6.9610190102487604</v>
      </c>
      <c r="AD18" s="190">
        <v>13.6235045447941</v>
      </c>
      <c r="AE18" s="190">
        <v>21.1430438016537</v>
      </c>
      <c r="AF18" s="190">
        <v>42.150180575868696</v>
      </c>
      <c r="AG18" s="190">
        <v>13.4754590082651</v>
      </c>
      <c r="AH18" s="190">
        <v>19.542680000000001</v>
      </c>
      <c r="AI18" s="203"/>
      <c r="AJ18" s="203"/>
      <c r="AK18" s="203"/>
      <c r="AL18" s="203"/>
      <c r="AM18" s="203"/>
      <c r="AN18" s="167"/>
      <c r="AO18" s="167"/>
      <c r="AP18" s="167"/>
      <c r="AQ18" s="167"/>
      <c r="AR18" s="167"/>
      <c r="AS18" s="167"/>
      <c r="AT18" s="167"/>
      <c r="AU18" s="167"/>
      <c r="AV18" s="167"/>
      <c r="AW18" s="167"/>
      <c r="AX18" s="167"/>
      <c r="AY18" s="167"/>
    </row>
    <row r="19" spans="1:51" ht="15" x14ac:dyDescent="0.25">
      <c r="A19" s="189">
        <f>YampaRiverInflow.TotalOutflow!A19</f>
        <v>45108</v>
      </c>
      <c r="B19" s="280">
        <v>5.4160000000000004</v>
      </c>
      <c r="C19" s="270">
        <v>13.87</v>
      </c>
      <c r="D19" s="285">
        <v>20.181999999999999</v>
      </c>
      <c r="E19" s="190">
        <v>15.702810000000001</v>
      </c>
      <c r="F19" s="190">
        <v>2.0310160000000002</v>
      </c>
      <c r="G19" s="190">
        <v>8.0089059999999996</v>
      </c>
      <c r="H19" s="190">
        <v>20.697440000000004</v>
      </c>
      <c r="I19" s="190">
        <v>17.755964000000002</v>
      </c>
      <c r="J19" s="190">
        <v>11.63293</v>
      </c>
      <c r="K19" s="190">
        <v>-12.476629999999998</v>
      </c>
      <c r="L19" s="190">
        <v>23.625509999999998</v>
      </c>
      <c r="M19" s="190">
        <v>20.54889</v>
      </c>
      <c r="N19" s="190">
        <v>8.319090000000001</v>
      </c>
      <c r="O19" s="190">
        <v>20.105460000000001</v>
      </c>
      <c r="P19" s="190">
        <v>19.50067</v>
      </c>
      <c r="Q19" s="190">
        <v>8.3446700000000007</v>
      </c>
      <c r="R19" s="190">
        <v>18.455950000000001</v>
      </c>
      <c r="S19" s="190">
        <v>31.79073</v>
      </c>
      <c r="T19" s="190">
        <v>14.55987</v>
      </c>
      <c r="U19" s="190">
        <v>21.886839999999999</v>
      </c>
      <c r="V19" s="190">
        <v>25.583909999999999</v>
      </c>
      <c r="W19" s="190">
        <v>21.074020000000001</v>
      </c>
      <c r="X19" s="190">
        <v>18.544400000000003</v>
      </c>
      <c r="Y19" s="190">
        <v>6.5901300000000003</v>
      </c>
      <c r="Z19" s="190">
        <v>14.91146</v>
      </c>
      <c r="AA19" s="190">
        <v>14.38373</v>
      </c>
      <c r="AB19" s="190">
        <v>27.614090000000001</v>
      </c>
      <c r="AC19" s="190">
        <v>12.5574148766291</v>
      </c>
      <c r="AD19" s="190">
        <v>24.781192150480202</v>
      </c>
      <c r="AE19" s="190">
        <v>16.943357023537999</v>
      </c>
      <c r="AF19" s="190">
        <v>39.1588780983151</v>
      </c>
      <c r="AG19" s="190">
        <v>23.713968098447001</v>
      </c>
      <c r="AH19" s="190">
        <v>3.5028120000000005</v>
      </c>
      <c r="AI19" s="203"/>
      <c r="AJ19" s="203"/>
      <c r="AK19" s="203"/>
      <c r="AL19" s="203"/>
      <c r="AM19" s="203"/>
      <c r="AN19" s="167"/>
      <c r="AO19" s="167"/>
      <c r="AP19" s="167"/>
      <c r="AQ19" s="167"/>
      <c r="AR19" s="167"/>
      <c r="AS19" s="167"/>
      <c r="AT19" s="167"/>
      <c r="AU19" s="167"/>
      <c r="AV19" s="167"/>
      <c r="AW19" s="167"/>
      <c r="AX19" s="167"/>
      <c r="AY19" s="167"/>
    </row>
    <row r="20" spans="1:51" ht="15" x14ac:dyDescent="0.25">
      <c r="A20" s="189">
        <f>YampaRiverInflow.TotalOutflow!A20</f>
        <v>45139</v>
      </c>
      <c r="B20" s="280">
        <v>13.926</v>
      </c>
      <c r="C20" s="270">
        <v>13.076000000000001</v>
      </c>
      <c r="D20" s="285">
        <v>17.675000000000001</v>
      </c>
      <c r="E20" s="190">
        <v>28.766426000000003</v>
      </c>
      <c r="F20" s="190">
        <v>19.739957999999998</v>
      </c>
      <c r="G20" s="190">
        <v>11.451958000000001</v>
      </c>
      <c r="H20" s="190">
        <v>20.660824000000002</v>
      </c>
      <c r="I20" s="190">
        <v>13.796706</v>
      </c>
      <c r="J20" s="190">
        <v>9.7706299999999988</v>
      </c>
      <c r="K20" s="190">
        <v>7.4435000000000002</v>
      </c>
      <c r="L20" s="190">
        <v>20.504860000000001</v>
      </c>
      <c r="M20" s="190">
        <v>22.135639999999999</v>
      </c>
      <c r="N20" s="190">
        <v>5.2130799999999997</v>
      </c>
      <c r="O20" s="190">
        <v>14.802440000000001</v>
      </c>
      <c r="P20" s="190">
        <v>21.94164</v>
      </c>
      <c r="Q20" s="190">
        <v>8.4181799999999996</v>
      </c>
      <c r="R20" s="190">
        <v>21.659500000000001</v>
      </c>
      <c r="S20" s="190">
        <v>35.8294</v>
      </c>
      <c r="T20" s="190">
        <v>14.210139999999999</v>
      </c>
      <c r="U20" s="190">
        <v>24.195160000000001</v>
      </c>
      <c r="V20" s="190">
        <v>26.496269999999999</v>
      </c>
      <c r="W20" s="190">
        <v>24.024999999999999</v>
      </c>
      <c r="X20" s="190">
        <v>22.344560000000001</v>
      </c>
      <c r="Y20" s="190">
        <v>9.8739599999999985</v>
      </c>
      <c r="Z20" s="190">
        <v>13.84548</v>
      </c>
      <c r="AA20" s="190">
        <v>16.93469</v>
      </c>
      <c r="AB20" s="190">
        <v>14.48996</v>
      </c>
      <c r="AC20" s="190">
        <v>14.623601239406</v>
      </c>
      <c r="AD20" s="190">
        <v>29.351938843042298</v>
      </c>
      <c r="AE20" s="190">
        <v>10.6373367791084</v>
      </c>
      <c r="AF20" s="190">
        <v>32.4739838860175</v>
      </c>
      <c r="AG20" s="190">
        <v>32.289258266844001</v>
      </c>
      <c r="AH20" s="190">
        <v>21.988620000000001</v>
      </c>
      <c r="AI20" s="203"/>
      <c r="AJ20" s="203"/>
      <c r="AK20" s="203"/>
      <c r="AL20" s="203"/>
      <c r="AM20" s="203"/>
      <c r="AN20" s="167"/>
      <c r="AO20" s="167"/>
      <c r="AP20" s="167"/>
      <c r="AQ20" s="167"/>
      <c r="AR20" s="167"/>
      <c r="AS20" s="167"/>
      <c r="AT20" s="167"/>
      <c r="AU20" s="167"/>
      <c r="AV20" s="167"/>
      <c r="AW20" s="167"/>
      <c r="AX20" s="167"/>
      <c r="AY20" s="167"/>
    </row>
    <row r="21" spans="1:51" ht="15" x14ac:dyDescent="0.25">
      <c r="A21" s="189">
        <f>YampaRiverInflow.TotalOutflow!A21</f>
        <v>45170</v>
      </c>
      <c r="B21" s="280">
        <v>13.569000000000001</v>
      </c>
      <c r="C21" s="270">
        <v>11.571999999999999</v>
      </c>
      <c r="D21" s="285">
        <v>14.701000000000001</v>
      </c>
      <c r="E21" s="190">
        <v>26.366382000000002</v>
      </c>
      <c r="F21" s="190">
        <v>15.737406</v>
      </c>
      <c r="G21" s="190">
        <v>14.914582000000003</v>
      </c>
      <c r="H21" s="190">
        <v>14.839589999999999</v>
      </c>
      <c r="I21" s="190">
        <v>10.647540000000001</v>
      </c>
      <c r="J21" s="190">
        <v>-6.0112700000000006</v>
      </c>
      <c r="K21" s="190">
        <v>19.914009999999998</v>
      </c>
      <c r="L21" s="190">
        <v>13.555149999999999</v>
      </c>
      <c r="M21" s="190">
        <v>15.397549999999999</v>
      </c>
      <c r="N21" s="190">
        <v>7.1036899999999994</v>
      </c>
      <c r="O21" s="190">
        <v>8.6973899999999986</v>
      </c>
      <c r="P21" s="190">
        <v>11.841569999999999</v>
      </c>
      <c r="Q21" s="190">
        <v>3.6388400000000001</v>
      </c>
      <c r="R21" s="190">
        <v>18.084299999999999</v>
      </c>
      <c r="S21" s="190">
        <v>24.926950000000001</v>
      </c>
      <c r="T21" s="190">
        <v>13.032249999999999</v>
      </c>
      <c r="U21" s="190">
        <v>14.707469999999999</v>
      </c>
      <c r="V21" s="190">
        <v>15.101129999999999</v>
      </c>
      <c r="W21" s="190">
        <v>9.3519199999999998</v>
      </c>
      <c r="X21" s="190">
        <v>35.037589999999994</v>
      </c>
      <c r="Y21" s="190">
        <v>-2.8639899999999998</v>
      </c>
      <c r="Z21" s="190">
        <v>6.7481800000000005</v>
      </c>
      <c r="AA21" s="190">
        <v>15.02529</v>
      </c>
      <c r="AB21" s="190">
        <v>11.451879999999999</v>
      </c>
      <c r="AC21" s="190">
        <v>13.1848636376867</v>
      </c>
      <c r="AD21" s="190">
        <v>8.3238249586783297</v>
      </c>
      <c r="AE21" s="190">
        <v>19.8346958697528</v>
      </c>
      <c r="AF21" s="190">
        <v>16.409711323636998</v>
      </c>
      <c r="AG21" s="190">
        <v>25.7866844641329</v>
      </c>
      <c r="AH21" s="190">
        <v>21.500264000000001</v>
      </c>
      <c r="AI21" s="203"/>
      <c r="AJ21" s="203"/>
      <c r="AK21" s="203"/>
      <c r="AL21" s="203"/>
      <c r="AM21" s="203"/>
      <c r="AN21" s="167"/>
      <c r="AO21" s="167"/>
      <c r="AP21" s="167"/>
      <c r="AQ21" s="167"/>
      <c r="AR21" s="167"/>
      <c r="AS21" s="167"/>
      <c r="AT21" s="167"/>
      <c r="AU21" s="167"/>
      <c r="AV21" s="167"/>
      <c r="AW21" s="167"/>
      <c r="AX21" s="167"/>
      <c r="AY21" s="167"/>
    </row>
    <row r="22" spans="1:51" ht="15" x14ac:dyDescent="0.25">
      <c r="A22" s="189">
        <f>YampaRiverInflow.TotalOutflow!A22</f>
        <v>45200</v>
      </c>
      <c r="B22" s="280">
        <v>12.657999999999999</v>
      </c>
      <c r="C22" s="270">
        <v>12.657999999999999</v>
      </c>
      <c r="D22" s="285">
        <v>12.657999999999999</v>
      </c>
      <c r="E22" s="190">
        <v>17.934583999999997</v>
      </c>
      <c r="F22" s="190">
        <v>11.836898000000001</v>
      </c>
      <c r="G22" s="190">
        <v>11.503132000000001</v>
      </c>
      <c r="H22" s="190">
        <v>12.135444000000001</v>
      </c>
      <c r="I22" s="190">
        <v>6.3876860000000004</v>
      </c>
      <c r="J22" s="190">
        <v>-7.82599</v>
      </c>
      <c r="K22" s="190">
        <v>24.362849999999998</v>
      </c>
      <c r="L22" s="190">
        <v>10.95425</v>
      </c>
      <c r="M22" s="190">
        <v>11.723360000000001</v>
      </c>
      <c r="N22" s="190">
        <v>4.6145899999999997</v>
      </c>
      <c r="O22" s="190">
        <v>6.6953500000000004</v>
      </c>
      <c r="P22" s="190">
        <v>9.5123700000000007</v>
      </c>
      <c r="Q22" s="190">
        <v>-0.49925999999999998</v>
      </c>
      <c r="R22" s="190">
        <v>18.132660000000001</v>
      </c>
      <c r="S22" s="190">
        <v>19.22006</v>
      </c>
      <c r="T22" s="190">
        <v>10.97871</v>
      </c>
      <c r="U22" s="190">
        <v>13.21185</v>
      </c>
      <c r="V22" s="190">
        <v>14.04824</v>
      </c>
      <c r="W22" s="190">
        <v>6.9533999999999994</v>
      </c>
      <c r="X22" s="190">
        <v>23.35398</v>
      </c>
      <c r="Y22" s="190">
        <v>-2.8656299999999999</v>
      </c>
      <c r="Z22" s="190">
        <v>2.3012199999999998</v>
      </c>
      <c r="AA22" s="190">
        <v>14.73507</v>
      </c>
      <c r="AB22" s="190">
        <v>8.505370000000001</v>
      </c>
      <c r="AC22" s="190">
        <v>9.0830627261494108</v>
      </c>
      <c r="AD22" s="190">
        <v>-6.2740460311398598</v>
      </c>
      <c r="AE22" s="190">
        <v>25.002335616926402</v>
      </c>
      <c r="AF22" s="190">
        <v>7.7553593381164196</v>
      </c>
      <c r="AG22" s="190">
        <v>26.857120247405899</v>
      </c>
      <c r="AH22" s="190">
        <v>8.6108960000000003</v>
      </c>
      <c r="AI22" s="203"/>
      <c r="AJ22" s="203"/>
      <c r="AK22" s="203"/>
      <c r="AL22" s="203"/>
      <c r="AM22" s="203"/>
      <c r="AN22" s="167"/>
      <c r="AO22" s="167"/>
      <c r="AP22" s="167"/>
      <c r="AQ22" s="167"/>
      <c r="AR22" s="167"/>
      <c r="AS22" s="167"/>
      <c r="AT22" s="167"/>
      <c r="AU22" s="167"/>
      <c r="AV22" s="167"/>
      <c r="AW22" s="167"/>
      <c r="AX22" s="167"/>
      <c r="AY22" s="167"/>
    </row>
    <row r="23" spans="1:51" ht="15" x14ac:dyDescent="0.25">
      <c r="A23" s="189">
        <f>YampaRiverInflow.TotalOutflow!A23</f>
        <v>45231</v>
      </c>
      <c r="B23" s="280">
        <v>1.202</v>
      </c>
      <c r="C23" s="270">
        <v>1.202</v>
      </c>
      <c r="D23" s="285">
        <v>1.202</v>
      </c>
      <c r="E23" s="190">
        <v>10.960080000000001</v>
      </c>
      <c r="F23" s="190">
        <v>12.147136</v>
      </c>
      <c r="G23" s="190">
        <v>3.6625680000000003</v>
      </c>
      <c r="H23" s="190">
        <v>15.820898000000001</v>
      </c>
      <c r="I23" s="190">
        <v>14.533392000000001</v>
      </c>
      <c r="J23" s="190">
        <v>-12.37326</v>
      </c>
      <c r="K23" s="190">
        <v>14.93168</v>
      </c>
      <c r="L23" s="190">
        <v>-5.1652700000000005</v>
      </c>
      <c r="M23" s="190">
        <v>10.395850000000001</v>
      </c>
      <c r="N23" s="190">
        <v>4.0648400000000002</v>
      </c>
      <c r="O23" s="190">
        <v>3.5380700000000003</v>
      </c>
      <c r="P23" s="190">
        <v>7.5272700000000006</v>
      </c>
      <c r="Q23" s="190">
        <v>13.11669</v>
      </c>
      <c r="R23" s="190">
        <v>15.47784</v>
      </c>
      <c r="S23" s="190">
        <v>21.893450000000001</v>
      </c>
      <c r="T23" s="190">
        <v>12.1463</v>
      </c>
      <c r="U23" s="190">
        <v>8.651209999999999</v>
      </c>
      <c r="V23" s="190">
        <v>9.7618099999999988</v>
      </c>
      <c r="W23" s="190">
        <v>16.488720000000001</v>
      </c>
      <c r="X23" s="190">
        <v>4.6226700000000003</v>
      </c>
      <c r="Y23" s="190">
        <v>5.9689499999999995</v>
      </c>
      <c r="Z23" s="190">
        <v>-1.0023</v>
      </c>
      <c r="AA23" s="190">
        <v>2.8529</v>
      </c>
      <c r="AB23" s="190">
        <v>5.8924399999999997</v>
      </c>
      <c r="AC23" s="190">
        <v>3.9897065276040999</v>
      </c>
      <c r="AD23" s="190">
        <v>-11.4351155371894</v>
      </c>
      <c r="AE23" s="190">
        <v>6.3263246300834401</v>
      </c>
      <c r="AF23" s="190">
        <v>3.8446132224799099</v>
      </c>
      <c r="AG23" s="190">
        <v>10.148976943471901</v>
      </c>
      <c r="AH23" s="190">
        <v>8.991363999999999</v>
      </c>
      <c r="AI23" s="203"/>
      <c r="AJ23" s="203"/>
      <c r="AK23" s="203"/>
      <c r="AL23" s="203"/>
      <c r="AM23" s="203"/>
      <c r="AN23" s="167"/>
      <c r="AO23" s="167"/>
      <c r="AP23" s="167"/>
      <c r="AQ23" s="167"/>
      <c r="AR23" s="167"/>
      <c r="AS23" s="167"/>
      <c r="AT23" s="167"/>
      <c r="AU23" s="167"/>
      <c r="AV23" s="167"/>
      <c r="AW23" s="167"/>
      <c r="AX23" s="167"/>
      <c r="AY23" s="167"/>
    </row>
    <row r="24" spans="1:51" ht="15" x14ac:dyDescent="0.25">
      <c r="A24" s="189">
        <f>YampaRiverInflow.TotalOutflow!A24</f>
        <v>45261</v>
      </c>
      <c r="B24" s="280">
        <v>2.335</v>
      </c>
      <c r="C24" s="270">
        <v>2.335</v>
      </c>
      <c r="D24" s="285">
        <v>2.335</v>
      </c>
      <c r="E24" s="190">
        <v>23.606604000000004</v>
      </c>
      <c r="F24" s="190">
        <v>11.927992</v>
      </c>
      <c r="G24" s="190">
        <v>18.697578</v>
      </c>
      <c r="H24" s="190">
        <v>16.272072000000001</v>
      </c>
      <c r="I24" s="190">
        <v>6.2282960000000003</v>
      </c>
      <c r="J24" s="190">
        <v>-16.238409999999998</v>
      </c>
      <c r="K24" s="190">
        <v>12.00187</v>
      </c>
      <c r="L24" s="190">
        <v>6.5915499999999998</v>
      </c>
      <c r="M24" s="190">
        <v>12.228569999999999</v>
      </c>
      <c r="N24" s="190">
        <v>1.01868</v>
      </c>
      <c r="O24" s="190">
        <v>6.6875100000000005</v>
      </c>
      <c r="P24" s="190">
        <v>11.483219999999999</v>
      </c>
      <c r="Q24" s="190">
        <v>-2.7016499999999999</v>
      </c>
      <c r="R24" s="190">
        <v>25.948370000000001</v>
      </c>
      <c r="S24" s="190">
        <v>22.778939999999999</v>
      </c>
      <c r="T24" s="190">
        <v>11.792920000000001</v>
      </c>
      <c r="U24" s="190">
        <v>17.610810000000001</v>
      </c>
      <c r="V24" s="190">
        <v>24.307770000000001</v>
      </c>
      <c r="W24" s="190">
        <v>18.407709999999998</v>
      </c>
      <c r="X24" s="190">
        <v>2.61571</v>
      </c>
      <c r="Y24" s="190">
        <v>-1.4079200000000001</v>
      </c>
      <c r="Z24" s="190">
        <v>-6.0315000000000003</v>
      </c>
      <c r="AA24" s="190">
        <v>15.691600000000001</v>
      </c>
      <c r="AB24" s="190">
        <v>6.0872700000000002</v>
      </c>
      <c r="AC24" s="190">
        <v>14.668721902282002</v>
      </c>
      <c r="AD24" s="190">
        <v>-6.0504652876024405</v>
      </c>
      <c r="AE24" s="190">
        <v>3.9440781003643801</v>
      </c>
      <c r="AF24" s="190">
        <v>5.96184380284366</v>
      </c>
      <c r="AG24" s="190">
        <v>-3.3022761146438002</v>
      </c>
      <c r="AH24" s="190">
        <v>16.566911999999999</v>
      </c>
      <c r="AI24" s="203"/>
      <c r="AJ24" s="203"/>
      <c r="AK24" s="203"/>
      <c r="AL24" s="203"/>
      <c r="AM24" s="203"/>
      <c r="AN24" s="167"/>
      <c r="AO24" s="167"/>
      <c r="AP24" s="167"/>
      <c r="AQ24" s="167"/>
      <c r="AR24" s="167"/>
      <c r="AS24" s="167"/>
      <c r="AT24" s="167"/>
      <c r="AU24" s="167"/>
      <c r="AV24" s="167"/>
      <c r="AW24" s="167"/>
      <c r="AX24" s="167"/>
      <c r="AY24" s="167"/>
    </row>
    <row r="25" spans="1:51" ht="15" x14ac:dyDescent="0.25">
      <c r="A25" s="189">
        <f>YampaRiverInflow.TotalOutflow!A25</f>
        <v>45292</v>
      </c>
      <c r="B25" s="280">
        <v>6.62</v>
      </c>
      <c r="C25" s="270">
        <v>6.62</v>
      </c>
      <c r="D25" s="285">
        <v>6.62</v>
      </c>
      <c r="E25" s="190">
        <v>101.21908400000001</v>
      </c>
      <c r="F25" s="190">
        <v>14.084605999999999</v>
      </c>
      <c r="G25" s="190">
        <v>35.531559999999999</v>
      </c>
      <c r="H25" s="190">
        <v>11.366462</v>
      </c>
      <c r="I25" s="190">
        <v>12.906422000000001</v>
      </c>
      <c r="J25" s="190">
        <v>-12.26146</v>
      </c>
      <c r="K25" s="190">
        <v>9.9685600000000001</v>
      </c>
      <c r="L25" s="190">
        <v>3.9182399999999999</v>
      </c>
      <c r="M25" s="190">
        <v>5.2524799999999994</v>
      </c>
      <c r="N25" s="190">
        <v>0.65434000000000003</v>
      </c>
      <c r="O25" s="190">
        <v>10.38495</v>
      </c>
      <c r="P25" s="190">
        <v>14.23559</v>
      </c>
      <c r="Q25" s="190">
        <v>9.8203300000000002</v>
      </c>
      <c r="R25" s="190">
        <v>24.700430000000001</v>
      </c>
      <c r="S25" s="190">
        <v>22.069479999999999</v>
      </c>
      <c r="T25" s="190">
        <v>12.57952</v>
      </c>
      <c r="U25" s="190">
        <v>19.210369999999998</v>
      </c>
      <c r="V25" s="190">
        <v>24.414390000000001</v>
      </c>
      <c r="W25" s="190">
        <v>14.356399999999999</v>
      </c>
      <c r="X25" s="190">
        <v>-5.5168900000000001</v>
      </c>
      <c r="Y25" s="190">
        <v>8.7599999999999997E-2</v>
      </c>
      <c r="Z25" s="190">
        <v>10.52117</v>
      </c>
      <c r="AA25" s="190">
        <v>15.80128</v>
      </c>
      <c r="AB25" s="190">
        <v>7.4489752076703502</v>
      </c>
      <c r="AC25" s="190">
        <v>19.8163140489265</v>
      </c>
      <c r="AD25" s="190">
        <v>0.31217231431502396</v>
      </c>
      <c r="AE25" s="190">
        <v>11.158060331372901</v>
      </c>
      <c r="AF25" s="190">
        <v>7.7495685923312703</v>
      </c>
      <c r="AG25" s="190">
        <v>16.305914000000001</v>
      </c>
      <c r="AH25" s="190">
        <v>18.317238</v>
      </c>
      <c r="AI25" s="203"/>
      <c r="AJ25" s="203"/>
      <c r="AK25" s="203"/>
      <c r="AL25" s="203"/>
      <c r="AM25" s="203"/>
      <c r="AN25" s="167"/>
      <c r="AO25" s="167"/>
      <c r="AP25" s="167"/>
      <c r="AQ25" s="167"/>
      <c r="AR25" s="167"/>
      <c r="AS25" s="167"/>
      <c r="AT25" s="167"/>
      <c r="AU25" s="167"/>
      <c r="AV25" s="167"/>
      <c r="AW25" s="167"/>
      <c r="AX25" s="167"/>
      <c r="AY25" s="167"/>
    </row>
    <row r="26" spans="1:51" ht="15" x14ac:dyDescent="0.25">
      <c r="A26" s="189">
        <f>YampaRiverInflow.TotalOutflow!A26</f>
        <v>45323</v>
      </c>
      <c r="B26" s="280">
        <v>9.4120000000000008</v>
      </c>
      <c r="C26" s="270">
        <v>9.4120000000000008</v>
      </c>
      <c r="D26" s="285">
        <v>9.4120000000000008</v>
      </c>
      <c r="E26" s="190">
        <v>75.754664000000005</v>
      </c>
      <c r="F26" s="190">
        <v>14.718234000000001</v>
      </c>
      <c r="G26" s="190">
        <v>33.481140000000003</v>
      </c>
      <c r="H26" s="190">
        <v>10.668854</v>
      </c>
      <c r="I26" s="190">
        <v>-2.5262600000000002</v>
      </c>
      <c r="J26" s="190">
        <v>-10.192350000000001</v>
      </c>
      <c r="K26" s="190">
        <v>6.2821099999999994</v>
      </c>
      <c r="L26" s="190">
        <v>3.13246</v>
      </c>
      <c r="M26" s="190">
        <v>4.1601400000000002</v>
      </c>
      <c r="N26" s="190">
        <v>2.8380700000000001</v>
      </c>
      <c r="O26" s="190">
        <v>9.7490100000000002</v>
      </c>
      <c r="P26" s="190">
        <v>16.001570000000001</v>
      </c>
      <c r="Q26" s="190">
        <v>9.5720700000000001</v>
      </c>
      <c r="R26" s="190">
        <v>21.740169999999999</v>
      </c>
      <c r="S26" s="190">
        <v>14.98456</v>
      </c>
      <c r="T26" s="190">
        <v>10.01197</v>
      </c>
      <c r="U26" s="190">
        <v>10.48507</v>
      </c>
      <c r="V26" s="190">
        <v>13.671299999999999</v>
      </c>
      <c r="W26" s="190">
        <v>11.7835</v>
      </c>
      <c r="X26" s="190">
        <v>1.5763499999999999</v>
      </c>
      <c r="Y26" s="190">
        <v>-4.5615100000000002</v>
      </c>
      <c r="Z26" s="190">
        <v>4.3772399999999996</v>
      </c>
      <c r="AA26" s="190">
        <v>6.30464</v>
      </c>
      <c r="AB26" s="190">
        <v>4.0539722308107295</v>
      </c>
      <c r="AC26" s="190">
        <v>9.3226595036040596</v>
      </c>
      <c r="AD26" s="190">
        <v>19.796036777389201</v>
      </c>
      <c r="AE26" s="190">
        <v>11.065682646744701</v>
      </c>
      <c r="AF26" s="190">
        <v>11.6148235514056</v>
      </c>
      <c r="AG26" s="190">
        <v>19.425978000000001</v>
      </c>
      <c r="AH26" s="190">
        <v>27.521836</v>
      </c>
      <c r="AI26" s="203"/>
      <c r="AJ26" s="203"/>
      <c r="AK26" s="203"/>
      <c r="AL26" s="203"/>
      <c r="AM26" s="203"/>
      <c r="AN26" s="167"/>
      <c r="AO26" s="167"/>
      <c r="AP26" s="167"/>
      <c r="AQ26" s="167"/>
      <c r="AR26" s="167"/>
      <c r="AS26" s="167"/>
      <c r="AT26" s="167"/>
      <c r="AU26" s="167"/>
      <c r="AV26" s="167"/>
      <c r="AW26" s="167"/>
      <c r="AX26" s="167"/>
      <c r="AY26" s="167"/>
    </row>
    <row r="27" spans="1:51" ht="15" x14ac:dyDescent="0.25">
      <c r="A27" s="189">
        <f>YampaRiverInflow.TotalOutflow!A27</f>
        <v>45352</v>
      </c>
      <c r="B27" s="280">
        <v>13.116</v>
      </c>
      <c r="C27" s="270">
        <v>13.116</v>
      </c>
      <c r="D27" s="285">
        <v>13.116</v>
      </c>
      <c r="E27" s="190">
        <v>66.375816</v>
      </c>
      <c r="F27" s="190">
        <v>17.63081</v>
      </c>
      <c r="G27" s="190">
        <v>62.605969999999999</v>
      </c>
      <c r="H27" s="190">
        <v>-10.494788</v>
      </c>
      <c r="I27" s="190">
        <v>-5.3588699999999996</v>
      </c>
      <c r="J27" s="190">
        <v>-15.49112</v>
      </c>
      <c r="K27" s="190">
        <v>36.322969999999998</v>
      </c>
      <c r="L27" s="190">
        <v>9.210090000000001</v>
      </c>
      <c r="M27" s="190">
        <v>5.7764899999999999</v>
      </c>
      <c r="N27" s="190">
        <v>9.2872199999999996</v>
      </c>
      <c r="O27" s="190">
        <v>8.1139899999999994</v>
      </c>
      <c r="P27" s="190">
        <v>9.8301200000000009</v>
      </c>
      <c r="Q27" s="190">
        <v>14.49926</v>
      </c>
      <c r="R27" s="190">
        <v>12.03308</v>
      </c>
      <c r="S27" s="190">
        <v>4.5342399999999996</v>
      </c>
      <c r="T27" s="190">
        <v>19.332849999999997</v>
      </c>
      <c r="U27" s="190">
        <v>6.37479</v>
      </c>
      <c r="V27" s="190">
        <v>9.2942099999999996</v>
      </c>
      <c r="W27" s="190">
        <v>12.6425</v>
      </c>
      <c r="X27" s="190">
        <v>6.9273500000000006</v>
      </c>
      <c r="Y27" s="190">
        <v>-7.20953</v>
      </c>
      <c r="Z27" s="190">
        <v>6.0791599999999999</v>
      </c>
      <c r="AA27" s="190">
        <v>6.5443199999999999</v>
      </c>
      <c r="AB27" s="190">
        <v>12.9016643799678</v>
      </c>
      <c r="AC27" s="190">
        <v>7.2940712366949301</v>
      </c>
      <c r="AD27" s="190">
        <v>35.068694212232302</v>
      </c>
      <c r="AE27" s="190">
        <v>6.2901128095215002</v>
      </c>
      <c r="AF27" s="190">
        <v>18.741606197686799</v>
      </c>
      <c r="AG27" s="190">
        <v>26.794340000000005</v>
      </c>
      <c r="AH27" s="190">
        <v>39.915998000000002</v>
      </c>
      <c r="AI27" s="203"/>
      <c r="AJ27" s="203"/>
      <c r="AK27" s="203"/>
      <c r="AL27" s="203"/>
      <c r="AM27" s="203"/>
      <c r="AN27" s="167"/>
      <c r="AO27" s="167"/>
      <c r="AP27" s="167"/>
      <c r="AQ27" s="167"/>
      <c r="AR27" s="167"/>
      <c r="AS27" s="167"/>
      <c r="AT27" s="167"/>
      <c r="AU27" s="167"/>
      <c r="AV27" s="167"/>
      <c r="AW27" s="167"/>
      <c r="AX27" s="167"/>
      <c r="AY27" s="167"/>
    </row>
    <row r="28" spans="1:51" ht="15" x14ac:dyDescent="0.25">
      <c r="A28" s="189">
        <f>YampaRiverInflow.TotalOutflow!A28</f>
        <v>45383</v>
      </c>
      <c r="B28" s="280">
        <v>16.518000000000001</v>
      </c>
      <c r="C28" s="270">
        <v>16.518000000000001</v>
      </c>
      <c r="D28" s="285">
        <v>16.518000000000001</v>
      </c>
      <c r="E28" s="190">
        <v>41.261670000000002</v>
      </c>
      <c r="F28" s="190">
        <v>7.7661820000000006</v>
      </c>
      <c r="G28" s="190">
        <v>14.708754000000001</v>
      </c>
      <c r="H28" s="190">
        <v>23.635946000000001</v>
      </c>
      <c r="I28" s="190">
        <v>6.8406400000000005</v>
      </c>
      <c r="J28" s="190">
        <v>-2.2138499999999999</v>
      </c>
      <c r="K28" s="190">
        <v>19.547470000000001</v>
      </c>
      <c r="L28" s="190">
        <v>11.52768</v>
      </c>
      <c r="M28" s="190">
        <v>17.343669999999999</v>
      </c>
      <c r="N28" s="190">
        <v>13.49269</v>
      </c>
      <c r="O28" s="190">
        <v>4.6643299999999996</v>
      </c>
      <c r="P28" s="190">
        <v>2.3306399999999998</v>
      </c>
      <c r="Q28" s="190">
        <v>9.179590000000001</v>
      </c>
      <c r="R28" s="190">
        <v>14.534559999999999</v>
      </c>
      <c r="S28" s="190">
        <v>4.0880400000000003</v>
      </c>
      <c r="T28" s="190">
        <v>12.77216</v>
      </c>
      <c r="U28" s="190">
        <v>7.4774700000000003</v>
      </c>
      <c r="V28" s="190">
        <v>12.525</v>
      </c>
      <c r="W28" s="190">
        <v>22.5366</v>
      </c>
      <c r="X28" s="190">
        <v>5.4246600000000003</v>
      </c>
      <c r="Y28" s="190">
        <v>-1.42597</v>
      </c>
      <c r="Z28" s="190">
        <v>9.8915199999999999</v>
      </c>
      <c r="AA28" s="190">
        <v>9.72743</v>
      </c>
      <c r="AB28" s="190">
        <v>15.713943386447099</v>
      </c>
      <c r="AC28" s="190">
        <v>6.6015394221493597</v>
      </c>
      <c r="AD28" s="190">
        <v>32.830230167934701</v>
      </c>
      <c r="AE28" s="190">
        <v>14.096756611570999</v>
      </c>
      <c r="AF28" s="190">
        <v>21.908179504132999</v>
      </c>
      <c r="AG28" s="190">
        <v>18.399011999999999</v>
      </c>
      <c r="AH28" s="190">
        <v>29.763325999999999</v>
      </c>
      <c r="AI28" s="203"/>
      <c r="AJ28" s="203"/>
      <c r="AK28" s="203"/>
      <c r="AL28" s="203"/>
      <c r="AM28" s="203"/>
      <c r="AN28" s="167"/>
      <c r="AO28" s="167"/>
      <c r="AP28" s="167"/>
      <c r="AQ28" s="167"/>
      <c r="AR28" s="167"/>
      <c r="AS28" s="167"/>
      <c r="AT28" s="167"/>
      <c r="AU28" s="167"/>
      <c r="AV28" s="167"/>
      <c r="AW28" s="167"/>
      <c r="AX28" s="167"/>
      <c r="AY28" s="167"/>
    </row>
    <row r="29" spans="1:51" ht="15" x14ac:dyDescent="0.25">
      <c r="A29" s="189">
        <f>YampaRiverInflow.TotalOutflow!A29</f>
        <v>45413</v>
      </c>
      <c r="B29" s="280">
        <v>21.992999999999999</v>
      </c>
      <c r="C29" s="270">
        <v>21.992999999999999</v>
      </c>
      <c r="D29" s="285">
        <v>21.992999999999999</v>
      </c>
      <c r="E29" s="190">
        <v>30.256135999999998</v>
      </c>
      <c r="F29" s="190">
        <v>9.5716059999999992</v>
      </c>
      <c r="G29" s="190">
        <v>29.325434000000005</v>
      </c>
      <c r="H29" s="190">
        <v>5.5503300000000007</v>
      </c>
      <c r="I29" s="190">
        <v>8.0619300000000003</v>
      </c>
      <c r="J29" s="190">
        <v>-4.66012</v>
      </c>
      <c r="K29" s="190">
        <v>9.683209999999999</v>
      </c>
      <c r="L29" s="190">
        <v>23.337949999999999</v>
      </c>
      <c r="M29" s="190">
        <v>11.09249</v>
      </c>
      <c r="N29" s="190">
        <v>14.89179</v>
      </c>
      <c r="O29" s="190">
        <v>9.6852700000000009</v>
      </c>
      <c r="P29" s="190">
        <v>5.5847100000000003</v>
      </c>
      <c r="Q29" s="190">
        <v>4.1686000000000005</v>
      </c>
      <c r="R29" s="190">
        <v>14.016170000000001</v>
      </c>
      <c r="S29" s="190">
        <v>5.02379</v>
      </c>
      <c r="T29" s="190">
        <v>16.882990000000003</v>
      </c>
      <c r="U29" s="190">
        <v>3.9549799999999999</v>
      </c>
      <c r="V29" s="190">
        <v>10.53945</v>
      </c>
      <c r="W29" s="190">
        <v>19.5229</v>
      </c>
      <c r="X29" s="190">
        <v>4.9721899999999994</v>
      </c>
      <c r="Y29" s="190">
        <v>1.2309300000000001</v>
      </c>
      <c r="Z29" s="190">
        <v>4.9847600000000005</v>
      </c>
      <c r="AA29" s="190">
        <v>9.3964200000000009</v>
      </c>
      <c r="AB29" s="190">
        <v>9.2539210713396098</v>
      </c>
      <c r="AC29" s="190">
        <v>5.5819525592733701</v>
      </c>
      <c r="AD29" s="190">
        <v>25.107575702810699</v>
      </c>
      <c r="AE29" s="190">
        <v>32.171070661818902</v>
      </c>
      <c r="AF29" s="190">
        <v>22.140587519075002</v>
      </c>
      <c r="AG29" s="190">
        <v>9.3170699999999993</v>
      </c>
      <c r="AH29" s="190">
        <v>17.687328000000001</v>
      </c>
      <c r="AI29" s="203"/>
      <c r="AJ29" s="203"/>
      <c r="AK29" s="203"/>
      <c r="AL29" s="203"/>
      <c r="AM29" s="203"/>
      <c r="AN29" s="167"/>
      <c r="AO29" s="167"/>
      <c r="AP29" s="167"/>
      <c r="AQ29" s="167"/>
      <c r="AR29" s="167"/>
      <c r="AS29" s="167"/>
      <c r="AT29" s="167"/>
      <c r="AU29" s="167"/>
      <c r="AV29" s="167"/>
      <c r="AW29" s="167"/>
      <c r="AX29" s="167"/>
      <c r="AY29" s="167"/>
    </row>
    <row r="30" spans="1:51" ht="15" x14ac:dyDescent="0.25">
      <c r="A30" s="189">
        <f>YampaRiverInflow.TotalOutflow!A30</f>
        <v>45444</v>
      </c>
      <c r="B30" s="280">
        <v>20.56</v>
      </c>
      <c r="C30" s="270">
        <v>20.56</v>
      </c>
      <c r="D30" s="285">
        <v>20.56</v>
      </c>
      <c r="E30" s="190">
        <v>4.9412060000000002</v>
      </c>
      <c r="F30" s="190">
        <v>-1.180104</v>
      </c>
      <c r="G30" s="190">
        <v>16.706314000000003</v>
      </c>
      <c r="H30" s="190">
        <v>1.3633040000000001</v>
      </c>
      <c r="I30" s="190">
        <v>-0.79383999999999999</v>
      </c>
      <c r="J30" s="190">
        <v>-23.251810000000003</v>
      </c>
      <c r="K30" s="190">
        <v>12.69872</v>
      </c>
      <c r="L30" s="190">
        <v>19.039000000000001</v>
      </c>
      <c r="M30" s="190">
        <v>6.8687700000000005</v>
      </c>
      <c r="N30" s="190">
        <v>14.246139999999999</v>
      </c>
      <c r="O30" s="190">
        <v>18.845080000000003</v>
      </c>
      <c r="P30" s="190">
        <v>7.4909099999999995</v>
      </c>
      <c r="Q30" s="190">
        <v>13.8124</v>
      </c>
      <c r="R30" s="190">
        <v>24.775919999999999</v>
      </c>
      <c r="S30" s="190">
        <v>9.7531100000000013</v>
      </c>
      <c r="T30" s="190">
        <v>18.740459999999999</v>
      </c>
      <c r="U30" s="190">
        <v>5.9942099999999998</v>
      </c>
      <c r="V30" s="190">
        <v>10.93661</v>
      </c>
      <c r="W30" s="190">
        <v>14.07673</v>
      </c>
      <c r="X30" s="190">
        <v>3.54962</v>
      </c>
      <c r="Y30" s="190">
        <v>6.4226899999999993</v>
      </c>
      <c r="Z30" s="190">
        <v>10.59356</v>
      </c>
      <c r="AA30" s="190">
        <v>1.32226</v>
      </c>
      <c r="AB30" s="190">
        <v>6.9610190102487604</v>
      </c>
      <c r="AC30" s="190">
        <v>13.6235045447941</v>
      </c>
      <c r="AD30" s="190">
        <v>21.1430438016537</v>
      </c>
      <c r="AE30" s="190">
        <v>42.150180575868696</v>
      </c>
      <c r="AF30" s="190">
        <v>13.4754590082651</v>
      </c>
      <c r="AG30" s="190">
        <v>19.542680000000001</v>
      </c>
      <c r="AH30" s="190">
        <v>1.2684000000000002</v>
      </c>
      <c r="AI30" s="203"/>
      <c r="AJ30" s="203"/>
      <c r="AK30" s="203"/>
      <c r="AL30" s="203"/>
      <c r="AM30" s="203"/>
      <c r="AN30" s="167"/>
      <c r="AO30" s="167"/>
      <c r="AP30" s="167"/>
      <c r="AQ30" s="167"/>
      <c r="AR30" s="167"/>
      <c r="AS30" s="167"/>
      <c r="AT30" s="167"/>
      <c r="AU30" s="167"/>
      <c r="AV30" s="167"/>
      <c r="AW30" s="167"/>
      <c r="AX30" s="167"/>
      <c r="AY30" s="167"/>
    </row>
    <row r="31" spans="1:51" ht="15" x14ac:dyDescent="0.25">
      <c r="A31" s="189">
        <f>YampaRiverInflow.TotalOutflow!A31</f>
        <v>45474</v>
      </c>
      <c r="B31" s="280">
        <v>20.181999999999999</v>
      </c>
      <c r="C31" s="270">
        <v>20.181999999999999</v>
      </c>
      <c r="D31" s="285">
        <v>20.181999999999999</v>
      </c>
      <c r="E31" s="190">
        <v>2.0310160000000002</v>
      </c>
      <c r="F31" s="190">
        <v>8.0089059999999996</v>
      </c>
      <c r="G31" s="190">
        <v>20.697440000000004</v>
      </c>
      <c r="H31" s="190">
        <v>17.755964000000002</v>
      </c>
      <c r="I31" s="190">
        <v>11.63293</v>
      </c>
      <c r="J31" s="190">
        <v>-12.476629999999998</v>
      </c>
      <c r="K31" s="190">
        <v>23.625509999999998</v>
      </c>
      <c r="L31" s="190">
        <v>20.54889</v>
      </c>
      <c r="M31" s="190">
        <v>8.319090000000001</v>
      </c>
      <c r="N31" s="190">
        <v>20.105460000000001</v>
      </c>
      <c r="O31" s="190">
        <v>19.50067</v>
      </c>
      <c r="P31" s="190">
        <v>8.3446700000000007</v>
      </c>
      <c r="Q31" s="190">
        <v>18.455950000000001</v>
      </c>
      <c r="R31" s="190">
        <v>31.79073</v>
      </c>
      <c r="S31" s="190">
        <v>14.55987</v>
      </c>
      <c r="T31" s="190">
        <v>21.886839999999999</v>
      </c>
      <c r="U31" s="190">
        <v>25.583909999999999</v>
      </c>
      <c r="V31" s="190">
        <v>21.074020000000001</v>
      </c>
      <c r="W31" s="190">
        <v>18.544400000000003</v>
      </c>
      <c r="X31" s="190">
        <v>6.5901300000000003</v>
      </c>
      <c r="Y31" s="190">
        <v>14.91146</v>
      </c>
      <c r="Z31" s="190">
        <v>14.38373</v>
      </c>
      <c r="AA31" s="190">
        <v>27.614090000000001</v>
      </c>
      <c r="AB31" s="190">
        <v>12.5574148766291</v>
      </c>
      <c r="AC31" s="190">
        <v>24.781192150480202</v>
      </c>
      <c r="AD31" s="190">
        <v>16.943357023537999</v>
      </c>
      <c r="AE31" s="190">
        <v>39.1588780983151</v>
      </c>
      <c r="AF31" s="190">
        <v>23.713968098447001</v>
      </c>
      <c r="AG31" s="190">
        <v>3.5028120000000005</v>
      </c>
      <c r="AH31" s="190">
        <v>15.702810000000001</v>
      </c>
      <c r="AI31" s="203"/>
      <c r="AJ31" s="203"/>
      <c r="AK31" s="203"/>
      <c r="AL31" s="203"/>
      <c r="AM31" s="203"/>
      <c r="AN31" s="167"/>
      <c r="AO31" s="167"/>
      <c r="AP31" s="167"/>
      <c r="AQ31" s="167"/>
      <c r="AR31" s="167"/>
      <c r="AS31" s="167"/>
      <c r="AT31" s="167"/>
      <c r="AU31" s="167"/>
      <c r="AV31" s="167"/>
      <c r="AW31" s="167"/>
      <c r="AX31" s="167"/>
      <c r="AY31" s="167"/>
    </row>
    <row r="32" spans="1:51" ht="15" x14ac:dyDescent="0.25">
      <c r="A32" s="189">
        <f>YampaRiverInflow.TotalOutflow!A32</f>
        <v>45505</v>
      </c>
      <c r="B32" s="280">
        <v>17.675000000000001</v>
      </c>
      <c r="C32" s="270">
        <v>17.675000000000001</v>
      </c>
      <c r="D32" s="285">
        <v>17.675000000000001</v>
      </c>
      <c r="E32" s="190">
        <v>19.739957999999998</v>
      </c>
      <c r="F32" s="190">
        <v>11.451958000000001</v>
      </c>
      <c r="G32" s="190">
        <v>20.660824000000002</v>
      </c>
      <c r="H32" s="190">
        <v>13.796706</v>
      </c>
      <c r="I32" s="190">
        <v>9.7706299999999988</v>
      </c>
      <c r="J32" s="190">
        <v>7.4435000000000002</v>
      </c>
      <c r="K32" s="190">
        <v>20.504860000000001</v>
      </c>
      <c r="L32" s="190">
        <v>22.135639999999999</v>
      </c>
      <c r="M32" s="190">
        <v>5.2130799999999997</v>
      </c>
      <c r="N32" s="190">
        <v>14.802440000000001</v>
      </c>
      <c r="O32" s="190">
        <v>21.94164</v>
      </c>
      <c r="P32" s="190">
        <v>8.4181799999999996</v>
      </c>
      <c r="Q32" s="190">
        <v>21.659500000000001</v>
      </c>
      <c r="R32" s="190">
        <v>35.8294</v>
      </c>
      <c r="S32" s="190">
        <v>14.210139999999999</v>
      </c>
      <c r="T32" s="190">
        <v>24.195160000000001</v>
      </c>
      <c r="U32" s="190">
        <v>26.496269999999999</v>
      </c>
      <c r="V32" s="190">
        <v>24.024999999999999</v>
      </c>
      <c r="W32" s="190">
        <v>22.344560000000001</v>
      </c>
      <c r="X32" s="190">
        <v>9.8739599999999985</v>
      </c>
      <c r="Y32" s="190">
        <v>13.84548</v>
      </c>
      <c r="Z32" s="190">
        <v>16.93469</v>
      </c>
      <c r="AA32" s="190">
        <v>14.48996</v>
      </c>
      <c r="AB32" s="190">
        <v>14.623601239406</v>
      </c>
      <c r="AC32" s="190">
        <v>29.351938843042298</v>
      </c>
      <c r="AD32" s="190">
        <v>10.6373367791084</v>
      </c>
      <c r="AE32" s="190">
        <v>32.4739838860175</v>
      </c>
      <c r="AF32" s="190">
        <v>32.289258266844001</v>
      </c>
      <c r="AG32" s="190">
        <v>21.988620000000001</v>
      </c>
      <c r="AH32" s="190">
        <v>28.766426000000003</v>
      </c>
      <c r="AI32" s="203"/>
      <c r="AJ32" s="203"/>
      <c r="AK32" s="203"/>
      <c r="AL32" s="203"/>
      <c r="AM32" s="203"/>
      <c r="AN32" s="167"/>
      <c r="AO32" s="167"/>
      <c r="AP32" s="167"/>
      <c r="AQ32" s="167"/>
      <c r="AR32" s="167"/>
      <c r="AS32" s="167"/>
      <c r="AT32" s="167"/>
      <c r="AU32" s="167"/>
      <c r="AV32" s="167"/>
      <c r="AW32" s="167"/>
      <c r="AX32" s="167"/>
      <c r="AY32" s="167"/>
    </row>
    <row r="33" spans="1:51" ht="15" x14ac:dyDescent="0.25">
      <c r="A33" s="189">
        <f>YampaRiverInflow.TotalOutflow!A33</f>
        <v>45536</v>
      </c>
      <c r="B33" s="280">
        <v>14.701000000000001</v>
      </c>
      <c r="C33" s="270">
        <v>14.701000000000001</v>
      </c>
      <c r="D33" s="285">
        <v>14.701000000000001</v>
      </c>
      <c r="E33" s="190">
        <v>15.737406</v>
      </c>
      <c r="F33" s="190">
        <v>14.914582000000003</v>
      </c>
      <c r="G33" s="190">
        <v>14.839589999999999</v>
      </c>
      <c r="H33" s="190">
        <v>10.647540000000001</v>
      </c>
      <c r="I33" s="190">
        <v>-6.0112700000000006</v>
      </c>
      <c r="J33" s="190">
        <v>19.914009999999998</v>
      </c>
      <c r="K33" s="190">
        <v>13.555149999999999</v>
      </c>
      <c r="L33" s="190">
        <v>15.397549999999999</v>
      </c>
      <c r="M33" s="190">
        <v>7.1036899999999994</v>
      </c>
      <c r="N33" s="190">
        <v>8.6973899999999986</v>
      </c>
      <c r="O33" s="190">
        <v>11.841569999999999</v>
      </c>
      <c r="P33" s="190">
        <v>3.6388400000000001</v>
      </c>
      <c r="Q33" s="190">
        <v>18.084299999999999</v>
      </c>
      <c r="R33" s="190">
        <v>24.926950000000001</v>
      </c>
      <c r="S33" s="190">
        <v>13.032249999999999</v>
      </c>
      <c r="T33" s="190">
        <v>14.707469999999999</v>
      </c>
      <c r="U33" s="190">
        <v>15.101129999999999</v>
      </c>
      <c r="V33" s="190">
        <v>9.3519199999999998</v>
      </c>
      <c r="W33" s="190">
        <v>35.037589999999994</v>
      </c>
      <c r="X33" s="190">
        <v>-2.8639899999999998</v>
      </c>
      <c r="Y33" s="190">
        <v>6.7481800000000005</v>
      </c>
      <c r="Z33" s="190">
        <v>15.02529</v>
      </c>
      <c r="AA33" s="190">
        <v>11.451879999999999</v>
      </c>
      <c r="AB33" s="190">
        <v>13.1848636376867</v>
      </c>
      <c r="AC33" s="190">
        <v>8.3238249586783297</v>
      </c>
      <c r="AD33" s="190">
        <v>19.8346958697528</v>
      </c>
      <c r="AE33" s="190">
        <v>16.409711323636998</v>
      </c>
      <c r="AF33" s="190">
        <v>25.7866844641329</v>
      </c>
      <c r="AG33" s="190">
        <v>21.500264000000001</v>
      </c>
      <c r="AH33" s="190">
        <v>26.366382000000002</v>
      </c>
      <c r="AI33" s="203"/>
      <c r="AJ33" s="203"/>
      <c r="AK33" s="203"/>
      <c r="AL33" s="203"/>
      <c r="AM33" s="203"/>
      <c r="AN33" s="167"/>
      <c r="AO33" s="167"/>
      <c r="AP33" s="167"/>
      <c r="AQ33" s="167"/>
      <c r="AR33" s="167"/>
      <c r="AS33" s="167"/>
      <c r="AT33" s="167"/>
      <c r="AU33" s="167"/>
      <c r="AV33" s="167"/>
      <c r="AW33" s="167"/>
      <c r="AX33" s="167"/>
      <c r="AY33" s="167"/>
    </row>
    <row r="34" spans="1:51" ht="15" x14ac:dyDescent="0.25">
      <c r="A34" s="189">
        <f>YampaRiverInflow.TotalOutflow!A34</f>
        <v>45566</v>
      </c>
      <c r="B34" s="280">
        <v>12.657999999999999</v>
      </c>
      <c r="C34" s="270">
        <v>12.657999999999999</v>
      </c>
      <c r="D34" s="285">
        <v>12.657999999999999</v>
      </c>
      <c r="E34" s="190">
        <v>11.836898000000001</v>
      </c>
      <c r="F34" s="190">
        <v>11.503132000000001</v>
      </c>
      <c r="G34" s="190">
        <v>12.135444000000001</v>
      </c>
      <c r="H34" s="190">
        <v>6.3876860000000004</v>
      </c>
      <c r="I34" s="190">
        <v>-7.82599</v>
      </c>
      <c r="J34" s="190">
        <v>24.362849999999998</v>
      </c>
      <c r="K34" s="190">
        <v>10.95425</v>
      </c>
      <c r="L34" s="190">
        <v>11.723360000000001</v>
      </c>
      <c r="M34" s="190">
        <v>4.6145899999999997</v>
      </c>
      <c r="N34" s="190">
        <v>6.6953500000000004</v>
      </c>
      <c r="O34" s="190">
        <v>9.5123700000000007</v>
      </c>
      <c r="P34" s="190">
        <v>-0.49925999999999998</v>
      </c>
      <c r="Q34" s="190">
        <v>18.132660000000001</v>
      </c>
      <c r="R34" s="190">
        <v>19.22006</v>
      </c>
      <c r="S34" s="190">
        <v>10.97871</v>
      </c>
      <c r="T34" s="190">
        <v>13.21185</v>
      </c>
      <c r="U34" s="190">
        <v>14.04824</v>
      </c>
      <c r="V34" s="190">
        <v>6.9533999999999994</v>
      </c>
      <c r="W34" s="190">
        <v>23.35398</v>
      </c>
      <c r="X34" s="190">
        <v>-2.8656299999999999</v>
      </c>
      <c r="Y34" s="190">
        <v>2.3012199999999998</v>
      </c>
      <c r="Z34" s="190">
        <v>14.73507</v>
      </c>
      <c r="AA34" s="190">
        <v>8.505370000000001</v>
      </c>
      <c r="AB34" s="190">
        <v>9.0830627261494108</v>
      </c>
      <c r="AC34" s="190">
        <v>-6.2740460311398598</v>
      </c>
      <c r="AD34" s="190">
        <v>25.002335616926402</v>
      </c>
      <c r="AE34" s="190">
        <v>7.7553593381164196</v>
      </c>
      <c r="AF34" s="190">
        <v>26.857120247405899</v>
      </c>
      <c r="AG34" s="190">
        <v>8.6108960000000003</v>
      </c>
      <c r="AH34" s="190">
        <v>17.934583999999997</v>
      </c>
      <c r="AI34" s="203"/>
      <c r="AJ34" s="203"/>
      <c r="AK34" s="203"/>
      <c r="AL34" s="203"/>
      <c r="AM34" s="203"/>
      <c r="AN34" s="167"/>
      <c r="AO34" s="167"/>
      <c r="AP34" s="167"/>
      <c r="AQ34" s="167"/>
      <c r="AR34" s="167"/>
      <c r="AS34" s="167"/>
      <c r="AT34" s="167"/>
      <c r="AU34" s="167"/>
      <c r="AV34" s="167"/>
      <c r="AW34" s="167"/>
      <c r="AX34" s="167"/>
      <c r="AY34" s="167"/>
    </row>
    <row r="35" spans="1:51" ht="15" x14ac:dyDescent="0.25">
      <c r="A35" s="189">
        <f>YampaRiverInflow.TotalOutflow!A35</f>
        <v>45597</v>
      </c>
      <c r="B35" s="280">
        <v>1.202</v>
      </c>
      <c r="C35" s="270">
        <v>1.202</v>
      </c>
      <c r="D35" s="285">
        <v>1.202</v>
      </c>
      <c r="E35" s="190">
        <v>12.147136</v>
      </c>
      <c r="F35" s="190">
        <v>3.6625680000000003</v>
      </c>
      <c r="G35" s="190">
        <v>15.820898000000001</v>
      </c>
      <c r="H35" s="190">
        <v>14.533392000000001</v>
      </c>
      <c r="I35" s="190">
        <v>-12.37326</v>
      </c>
      <c r="J35" s="190">
        <v>14.93168</v>
      </c>
      <c r="K35" s="190">
        <v>-5.1652700000000005</v>
      </c>
      <c r="L35" s="190">
        <v>10.395850000000001</v>
      </c>
      <c r="M35" s="190">
        <v>4.0648400000000002</v>
      </c>
      <c r="N35" s="190">
        <v>3.5380700000000003</v>
      </c>
      <c r="O35" s="190">
        <v>7.5272700000000006</v>
      </c>
      <c r="P35" s="190">
        <v>13.11669</v>
      </c>
      <c r="Q35" s="190">
        <v>15.47784</v>
      </c>
      <c r="R35" s="190">
        <v>21.893450000000001</v>
      </c>
      <c r="S35" s="190">
        <v>12.1463</v>
      </c>
      <c r="T35" s="190">
        <v>8.651209999999999</v>
      </c>
      <c r="U35" s="190">
        <v>9.7618099999999988</v>
      </c>
      <c r="V35" s="190">
        <v>16.488720000000001</v>
      </c>
      <c r="W35" s="190">
        <v>4.6226700000000003</v>
      </c>
      <c r="X35" s="190">
        <v>5.9689499999999995</v>
      </c>
      <c r="Y35" s="190">
        <v>-1.0023</v>
      </c>
      <c r="Z35" s="190">
        <v>2.8529</v>
      </c>
      <c r="AA35" s="190">
        <v>5.8924399999999997</v>
      </c>
      <c r="AB35" s="190">
        <v>3.9897065276040999</v>
      </c>
      <c r="AC35" s="190">
        <v>-11.4351155371894</v>
      </c>
      <c r="AD35" s="190">
        <v>6.3263246300834401</v>
      </c>
      <c r="AE35" s="190">
        <v>3.8446132224799099</v>
      </c>
      <c r="AF35" s="190">
        <v>10.148976943471901</v>
      </c>
      <c r="AG35" s="190">
        <v>8.991363999999999</v>
      </c>
      <c r="AH35" s="190">
        <v>10.960080000000001</v>
      </c>
      <c r="AI35" s="203"/>
      <c r="AJ35" s="203"/>
      <c r="AK35" s="203"/>
      <c r="AL35" s="203"/>
      <c r="AM35" s="203"/>
      <c r="AN35" s="167"/>
      <c r="AO35" s="167"/>
      <c r="AP35" s="167"/>
      <c r="AQ35" s="167"/>
      <c r="AR35" s="167"/>
      <c r="AS35" s="167"/>
      <c r="AT35" s="167"/>
      <c r="AU35" s="167"/>
      <c r="AV35" s="167"/>
      <c r="AW35" s="167"/>
      <c r="AX35" s="167"/>
      <c r="AY35" s="167"/>
    </row>
    <row r="36" spans="1:51" ht="15" x14ac:dyDescent="0.25">
      <c r="A36" s="189">
        <f>YampaRiverInflow.TotalOutflow!A36</f>
        <v>45627</v>
      </c>
      <c r="B36" s="280">
        <v>2.335</v>
      </c>
      <c r="C36" s="270">
        <v>2.335</v>
      </c>
      <c r="D36" s="285">
        <v>2.335</v>
      </c>
      <c r="E36" s="190">
        <v>11.927992</v>
      </c>
      <c r="F36" s="190">
        <v>18.697578</v>
      </c>
      <c r="G36" s="190">
        <v>16.272072000000001</v>
      </c>
      <c r="H36" s="190">
        <v>6.2282960000000003</v>
      </c>
      <c r="I36" s="190">
        <v>-16.238409999999998</v>
      </c>
      <c r="J36" s="190">
        <v>12.00187</v>
      </c>
      <c r="K36" s="190">
        <v>6.5915499999999998</v>
      </c>
      <c r="L36" s="190">
        <v>12.228569999999999</v>
      </c>
      <c r="M36" s="190">
        <v>1.01868</v>
      </c>
      <c r="N36" s="190">
        <v>6.6875100000000005</v>
      </c>
      <c r="O36" s="190">
        <v>11.483219999999999</v>
      </c>
      <c r="P36" s="190">
        <v>-2.7016499999999999</v>
      </c>
      <c r="Q36" s="190">
        <v>25.948370000000001</v>
      </c>
      <c r="R36" s="190">
        <v>22.778939999999999</v>
      </c>
      <c r="S36" s="190">
        <v>11.792920000000001</v>
      </c>
      <c r="T36" s="190">
        <v>17.610810000000001</v>
      </c>
      <c r="U36" s="190">
        <v>24.307770000000001</v>
      </c>
      <c r="V36" s="190">
        <v>18.407709999999998</v>
      </c>
      <c r="W36" s="190">
        <v>2.61571</v>
      </c>
      <c r="X36" s="190">
        <v>-1.4079200000000001</v>
      </c>
      <c r="Y36" s="190">
        <v>-6.0315000000000003</v>
      </c>
      <c r="Z36" s="190">
        <v>15.691600000000001</v>
      </c>
      <c r="AA36" s="190">
        <v>6.0872700000000002</v>
      </c>
      <c r="AB36" s="190">
        <v>14.668721902282002</v>
      </c>
      <c r="AC36" s="190">
        <v>-6.0504652876024405</v>
      </c>
      <c r="AD36" s="190">
        <v>3.9440781003643801</v>
      </c>
      <c r="AE36" s="190">
        <v>5.96184380284366</v>
      </c>
      <c r="AF36" s="190">
        <v>-3.3022761146438002</v>
      </c>
      <c r="AG36" s="190">
        <v>16.566911999999999</v>
      </c>
      <c r="AH36" s="190">
        <v>23.606604000000004</v>
      </c>
      <c r="AI36" s="203"/>
      <c r="AJ36" s="203"/>
      <c r="AK36" s="203"/>
      <c r="AL36" s="203"/>
      <c r="AM36" s="203"/>
      <c r="AN36" s="167"/>
      <c r="AO36" s="167"/>
      <c r="AP36" s="167"/>
      <c r="AQ36" s="167"/>
      <c r="AR36" s="167"/>
      <c r="AS36" s="167"/>
      <c r="AT36" s="167"/>
      <c r="AU36" s="167"/>
      <c r="AV36" s="167"/>
      <c r="AW36" s="167"/>
      <c r="AX36" s="167"/>
      <c r="AY36" s="167"/>
    </row>
    <row r="37" spans="1:51" ht="15" x14ac:dyDescent="0.25">
      <c r="A37" s="189">
        <f>YampaRiverInflow.TotalOutflow!A37</f>
        <v>45658</v>
      </c>
      <c r="B37" s="280">
        <v>6.62</v>
      </c>
      <c r="C37" s="270">
        <v>6.62</v>
      </c>
      <c r="D37" s="285">
        <v>6.62</v>
      </c>
      <c r="E37" s="190">
        <v>14.084605999999999</v>
      </c>
      <c r="F37" s="190">
        <v>35.531559999999999</v>
      </c>
      <c r="G37" s="190">
        <v>11.366462</v>
      </c>
      <c r="H37" s="190">
        <v>12.906422000000001</v>
      </c>
      <c r="I37" s="190">
        <v>-12.26146</v>
      </c>
      <c r="J37" s="190">
        <v>9.9685600000000001</v>
      </c>
      <c r="K37" s="190">
        <v>3.9182399999999999</v>
      </c>
      <c r="L37" s="190">
        <v>5.2524799999999994</v>
      </c>
      <c r="M37" s="190">
        <v>0.65434000000000003</v>
      </c>
      <c r="N37" s="190">
        <v>10.38495</v>
      </c>
      <c r="O37" s="190">
        <v>14.23559</v>
      </c>
      <c r="P37" s="190">
        <v>9.8203300000000002</v>
      </c>
      <c r="Q37" s="190">
        <v>24.700430000000001</v>
      </c>
      <c r="R37" s="190">
        <v>22.069479999999999</v>
      </c>
      <c r="S37" s="190">
        <v>12.57952</v>
      </c>
      <c r="T37" s="190">
        <v>19.210369999999998</v>
      </c>
      <c r="U37" s="190">
        <v>24.414390000000001</v>
      </c>
      <c r="V37" s="190">
        <v>14.356399999999999</v>
      </c>
      <c r="W37" s="190">
        <v>-5.5168900000000001</v>
      </c>
      <c r="X37" s="190">
        <v>8.7599999999999997E-2</v>
      </c>
      <c r="Y37" s="190">
        <v>10.52117</v>
      </c>
      <c r="Z37" s="190">
        <v>15.80128</v>
      </c>
      <c r="AA37" s="190">
        <v>7.4489752076703502</v>
      </c>
      <c r="AB37" s="190">
        <v>19.8163140489265</v>
      </c>
      <c r="AC37" s="190">
        <v>0.31217231431502396</v>
      </c>
      <c r="AD37" s="190">
        <v>11.158060331372901</v>
      </c>
      <c r="AE37" s="190">
        <v>7.7495685923312703</v>
      </c>
      <c r="AF37" s="190">
        <v>16.305914000000001</v>
      </c>
      <c r="AG37" s="190">
        <v>18.317238</v>
      </c>
      <c r="AH37" s="190">
        <v>101.21908400000001</v>
      </c>
      <c r="AI37" s="203"/>
      <c r="AJ37" s="203"/>
      <c r="AK37" s="203"/>
      <c r="AL37" s="203"/>
      <c r="AM37" s="203"/>
      <c r="AN37" s="167"/>
      <c r="AO37" s="167"/>
      <c r="AP37" s="167"/>
      <c r="AQ37" s="167"/>
      <c r="AR37" s="167"/>
      <c r="AS37" s="167"/>
      <c r="AT37" s="167"/>
      <c r="AU37" s="167"/>
      <c r="AV37" s="167"/>
      <c r="AW37" s="167"/>
      <c r="AX37" s="167"/>
      <c r="AY37" s="167"/>
    </row>
    <row r="38" spans="1:51" ht="15" x14ac:dyDescent="0.25">
      <c r="A38" s="189">
        <f>YampaRiverInflow.TotalOutflow!A38</f>
        <v>45689</v>
      </c>
      <c r="B38" s="280">
        <v>9.4120000000000008</v>
      </c>
      <c r="C38" s="270">
        <v>9.4120000000000008</v>
      </c>
      <c r="D38" s="285">
        <v>9.4120000000000008</v>
      </c>
      <c r="E38" s="190">
        <v>14.718234000000001</v>
      </c>
      <c r="F38" s="190">
        <v>33.481140000000003</v>
      </c>
      <c r="G38" s="190">
        <v>10.668854</v>
      </c>
      <c r="H38" s="190">
        <v>-2.5262600000000002</v>
      </c>
      <c r="I38" s="190">
        <v>-10.192350000000001</v>
      </c>
      <c r="J38" s="190">
        <v>6.2821099999999994</v>
      </c>
      <c r="K38" s="190">
        <v>3.13246</v>
      </c>
      <c r="L38" s="190">
        <v>4.1601400000000002</v>
      </c>
      <c r="M38" s="190">
        <v>2.8380700000000001</v>
      </c>
      <c r="N38" s="190">
        <v>9.7490100000000002</v>
      </c>
      <c r="O38" s="190">
        <v>16.001570000000001</v>
      </c>
      <c r="P38" s="190">
        <v>9.5720700000000001</v>
      </c>
      <c r="Q38" s="190">
        <v>21.740169999999999</v>
      </c>
      <c r="R38" s="190">
        <v>14.98456</v>
      </c>
      <c r="S38" s="190">
        <v>10.01197</v>
      </c>
      <c r="T38" s="190">
        <v>10.48507</v>
      </c>
      <c r="U38" s="190">
        <v>13.671299999999999</v>
      </c>
      <c r="V38" s="190">
        <v>11.7835</v>
      </c>
      <c r="W38" s="190">
        <v>1.5763499999999999</v>
      </c>
      <c r="X38" s="190">
        <v>-4.5615100000000002</v>
      </c>
      <c r="Y38" s="190">
        <v>4.3772399999999996</v>
      </c>
      <c r="Z38" s="190">
        <v>6.30464</v>
      </c>
      <c r="AA38" s="190">
        <v>4.0539722308107295</v>
      </c>
      <c r="AB38" s="190">
        <v>9.3226595036040596</v>
      </c>
      <c r="AC38" s="190">
        <v>19.796036777389201</v>
      </c>
      <c r="AD38" s="190">
        <v>11.065682646744701</v>
      </c>
      <c r="AE38" s="190">
        <v>11.6148235514056</v>
      </c>
      <c r="AF38" s="190">
        <v>19.425978000000001</v>
      </c>
      <c r="AG38" s="190">
        <v>27.521836</v>
      </c>
      <c r="AH38" s="190">
        <v>75.754664000000005</v>
      </c>
      <c r="AI38" s="203"/>
      <c r="AJ38" s="203"/>
      <c r="AK38" s="203"/>
      <c r="AL38" s="203"/>
      <c r="AM38" s="203"/>
      <c r="AN38" s="167"/>
      <c r="AO38" s="167"/>
      <c r="AP38" s="167"/>
      <c r="AQ38" s="167"/>
      <c r="AR38" s="167"/>
      <c r="AS38" s="167"/>
      <c r="AT38" s="167"/>
      <c r="AU38" s="167"/>
      <c r="AV38" s="167"/>
      <c r="AW38" s="167"/>
      <c r="AX38" s="167"/>
      <c r="AY38" s="167"/>
    </row>
    <row r="39" spans="1:51" ht="15" x14ac:dyDescent="0.25">
      <c r="A39" s="189">
        <f>YampaRiverInflow.TotalOutflow!A39</f>
        <v>45717</v>
      </c>
      <c r="B39" s="280">
        <v>13.116</v>
      </c>
      <c r="C39" s="270">
        <v>13.116</v>
      </c>
      <c r="D39" s="285">
        <v>13.116</v>
      </c>
      <c r="E39" s="190">
        <v>17.63081</v>
      </c>
      <c r="F39" s="190">
        <v>62.605969999999999</v>
      </c>
      <c r="G39" s="190">
        <v>-10.494788</v>
      </c>
      <c r="H39" s="190">
        <v>-5.3588699999999996</v>
      </c>
      <c r="I39" s="190">
        <v>-15.49112</v>
      </c>
      <c r="J39" s="190">
        <v>36.322969999999998</v>
      </c>
      <c r="K39" s="190">
        <v>9.210090000000001</v>
      </c>
      <c r="L39" s="190">
        <v>5.7764899999999999</v>
      </c>
      <c r="M39" s="190">
        <v>9.2872199999999996</v>
      </c>
      <c r="N39" s="190">
        <v>8.1139899999999994</v>
      </c>
      <c r="O39" s="190">
        <v>9.8301200000000009</v>
      </c>
      <c r="P39" s="190">
        <v>14.49926</v>
      </c>
      <c r="Q39" s="190">
        <v>12.03308</v>
      </c>
      <c r="R39" s="190">
        <v>4.5342399999999996</v>
      </c>
      <c r="S39" s="190">
        <v>19.332849999999997</v>
      </c>
      <c r="T39" s="190">
        <v>6.37479</v>
      </c>
      <c r="U39" s="190">
        <v>9.2942099999999996</v>
      </c>
      <c r="V39" s="190">
        <v>12.6425</v>
      </c>
      <c r="W39" s="190">
        <v>6.9273500000000006</v>
      </c>
      <c r="X39" s="190">
        <v>-7.20953</v>
      </c>
      <c r="Y39" s="190">
        <v>6.0791599999999999</v>
      </c>
      <c r="Z39" s="190">
        <v>6.5443199999999999</v>
      </c>
      <c r="AA39" s="190">
        <v>12.9016643799678</v>
      </c>
      <c r="AB39" s="190">
        <v>7.2940712366949301</v>
      </c>
      <c r="AC39" s="190">
        <v>35.068694212232302</v>
      </c>
      <c r="AD39" s="190">
        <v>6.2901128095215002</v>
      </c>
      <c r="AE39" s="190">
        <v>18.741606197686799</v>
      </c>
      <c r="AF39" s="190">
        <v>26.794340000000005</v>
      </c>
      <c r="AG39" s="190">
        <v>39.915998000000002</v>
      </c>
      <c r="AH39" s="190">
        <v>66.375816</v>
      </c>
      <c r="AI39" s="203"/>
      <c r="AJ39" s="203"/>
      <c r="AK39" s="203"/>
      <c r="AL39" s="203"/>
      <c r="AM39" s="203"/>
      <c r="AN39" s="167"/>
      <c r="AO39" s="167"/>
      <c r="AP39" s="167"/>
      <c r="AQ39" s="167"/>
      <c r="AR39" s="167"/>
      <c r="AS39" s="167"/>
      <c r="AT39" s="167"/>
      <c r="AU39" s="167"/>
      <c r="AV39" s="167"/>
      <c r="AW39" s="167"/>
      <c r="AX39" s="167"/>
      <c r="AY39" s="167"/>
    </row>
    <row r="40" spans="1:51" ht="15" x14ac:dyDescent="0.25">
      <c r="A40" s="189">
        <f>YampaRiverInflow.TotalOutflow!A40</f>
        <v>45748</v>
      </c>
      <c r="B40" s="280">
        <v>16.518000000000001</v>
      </c>
      <c r="C40" s="270">
        <v>16.518000000000001</v>
      </c>
      <c r="D40" s="285">
        <v>16.518000000000001</v>
      </c>
      <c r="E40" s="190">
        <v>7.7661820000000006</v>
      </c>
      <c r="F40" s="190">
        <v>14.708754000000001</v>
      </c>
      <c r="G40" s="190">
        <v>23.635946000000001</v>
      </c>
      <c r="H40" s="190">
        <v>6.8406400000000005</v>
      </c>
      <c r="I40" s="190">
        <v>-2.2138499999999999</v>
      </c>
      <c r="J40" s="190">
        <v>19.547470000000001</v>
      </c>
      <c r="K40" s="190">
        <v>11.52768</v>
      </c>
      <c r="L40" s="190">
        <v>17.343669999999999</v>
      </c>
      <c r="M40" s="190">
        <v>13.49269</v>
      </c>
      <c r="N40" s="190">
        <v>4.6643299999999996</v>
      </c>
      <c r="O40" s="190">
        <v>2.3306399999999998</v>
      </c>
      <c r="P40" s="190">
        <v>9.179590000000001</v>
      </c>
      <c r="Q40" s="190">
        <v>14.534559999999999</v>
      </c>
      <c r="R40" s="190">
        <v>4.0880400000000003</v>
      </c>
      <c r="S40" s="190">
        <v>12.77216</v>
      </c>
      <c r="T40" s="190">
        <v>7.4774700000000003</v>
      </c>
      <c r="U40" s="190">
        <v>12.525</v>
      </c>
      <c r="V40" s="190">
        <v>22.5366</v>
      </c>
      <c r="W40" s="190">
        <v>5.4246600000000003</v>
      </c>
      <c r="X40" s="190">
        <v>-1.42597</v>
      </c>
      <c r="Y40" s="190">
        <v>9.8915199999999999</v>
      </c>
      <c r="Z40" s="190">
        <v>9.72743</v>
      </c>
      <c r="AA40" s="190">
        <v>15.713943386447099</v>
      </c>
      <c r="AB40" s="190">
        <v>6.6015394221493597</v>
      </c>
      <c r="AC40" s="190">
        <v>32.830230167934701</v>
      </c>
      <c r="AD40" s="190">
        <v>14.096756611570999</v>
      </c>
      <c r="AE40" s="190">
        <v>21.908179504132999</v>
      </c>
      <c r="AF40" s="190">
        <v>18.399011999999999</v>
      </c>
      <c r="AG40" s="190">
        <v>29.763325999999999</v>
      </c>
      <c r="AH40" s="190">
        <v>41.261670000000002</v>
      </c>
      <c r="AI40" s="203"/>
      <c r="AJ40" s="203"/>
      <c r="AK40" s="203"/>
      <c r="AL40" s="203"/>
      <c r="AM40" s="203"/>
      <c r="AN40" s="167"/>
      <c r="AO40" s="167"/>
      <c r="AP40" s="167"/>
      <c r="AQ40" s="167"/>
      <c r="AR40" s="167"/>
      <c r="AS40" s="167"/>
      <c r="AT40" s="167"/>
      <c r="AU40" s="167"/>
      <c r="AV40" s="167"/>
      <c r="AW40" s="167"/>
      <c r="AX40" s="167"/>
      <c r="AY40" s="167"/>
    </row>
    <row r="41" spans="1:51" ht="15" x14ac:dyDescent="0.25">
      <c r="A41" s="189">
        <f>YampaRiverInflow.TotalOutflow!A41</f>
        <v>45778</v>
      </c>
      <c r="B41" s="280">
        <v>21.992999999999999</v>
      </c>
      <c r="C41" s="270">
        <v>21.992999999999999</v>
      </c>
      <c r="D41" s="285">
        <v>21.992999999999999</v>
      </c>
      <c r="E41" s="190">
        <v>9.5716059999999992</v>
      </c>
      <c r="F41" s="190">
        <v>29.325434000000005</v>
      </c>
      <c r="G41" s="190">
        <v>5.5503300000000007</v>
      </c>
      <c r="H41" s="190">
        <v>8.0619300000000003</v>
      </c>
      <c r="I41" s="190">
        <v>-4.66012</v>
      </c>
      <c r="J41" s="190">
        <v>9.683209999999999</v>
      </c>
      <c r="K41" s="190">
        <v>23.337949999999999</v>
      </c>
      <c r="L41" s="190">
        <v>11.09249</v>
      </c>
      <c r="M41" s="190">
        <v>14.89179</v>
      </c>
      <c r="N41" s="190">
        <v>9.6852700000000009</v>
      </c>
      <c r="O41" s="190">
        <v>5.5847100000000003</v>
      </c>
      <c r="P41" s="190">
        <v>4.1686000000000005</v>
      </c>
      <c r="Q41" s="190">
        <v>14.016170000000001</v>
      </c>
      <c r="R41" s="190">
        <v>5.02379</v>
      </c>
      <c r="S41" s="190">
        <v>16.882990000000003</v>
      </c>
      <c r="T41" s="190">
        <v>3.9549799999999999</v>
      </c>
      <c r="U41" s="190">
        <v>10.53945</v>
      </c>
      <c r="V41" s="190">
        <v>19.5229</v>
      </c>
      <c r="W41" s="190">
        <v>4.9721899999999994</v>
      </c>
      <c r="X41" s="190">
        <v>1.2309300000000001</v>
      </c>
      <c r="Y41" s="190">
        <v>4.9847600000000005</v>
      </c>
      <c r="Z41" s="190">
        <v>9.3964200000000009</v>
      </c>
      <c r="AA41" s="190">
        <v>9.2539210713396098</v>
      </c>
      <c r="AB41" s="190">
        <v>5.5819525592733701</v>
      </c>
      <c r="AC41" s="190">
        <v>25.107575702810699</v>
      </c>
      <c r="AD41" s="190">
        <v>32.171070661818902</v>
      </c>
      <c r="AE41" s="190">
        <v>22.140587519075002</v>
      </c>
      <c r="AF41" s="190">
        <v>9.3170699999999993</v>
      </c>
      <c r="AG41" s="190">
        <v>17.687328000000001</v>
      </c>
      <c r="AH41" s="190">
        <v>30.256135999999998</v>
      </c>
      <c r="AI41" s="203"/>
      <c r="AJ41" s="203"/>
      <c r="AK41" s="203"/>
      <c r="AL41" s="203"/>
      <c r="AM41" s="203"/>
      <c r="AN41" s="167"/>
      <c r="AO41" s="167"/>
      <c r="AP41" s="167"/>
      <c r="AQ41" s="167"/>
      <c r="AR41" s="167"/>
      <c r="AS41" s="167"/>
      <c r="AT41" s="167"/>
      <c r="AU41" s="167"/>
      <c r="AV41" s="167"/>
      <c r="AW41" s="167"/>
      <c r="AX41" s="167"/>
      <c r="AY41" s="167"/>
    </row>
    <row r="42" spans="1:51" ht="15" x14ac:dyDescent="0.25">
      <c r="A42" s="189">
        <f>YampaRiverInflow.TotalOutflow!A42</f>
        <v>45809</v>
      </c>
      <c r="B42" s="280">
        <v>20.56</v>
      </c>
      <c r="C42" s="270">
        <v>20.56</v>
      </c>
      <c r="D42" s="285">
        <v>20.56</v>
      </c>
      <c r="E42" s="190">
        <v>-1.180104</v>
      </c>
      <c r="F42" s="190">
        <v>16.706314000000003</v>
      </c>
      <c r="G42" s="190">
        <v>1.3633040000000001</v>
      </c>
      <c r="H42" s="190">
        <v>-0.79383999999999999</v>
      </c>
      <c r="I42" s="190">
        <v>-23.251810000000003</v>
      </c>
      <c r="J42" s="190">
        <v>12.69872</v>
      </c>
      <c r="K42" s="190">
        <v>19.039000000000001</v>
      </c>
      <c r="L42" s="190">
        <v>6.8687700000000005</v>
      </c>
      <c r="M42" s="190">
        <v>14.246139999999999</v>
      </c>
      <c r="N42" s="190">
        <v>18.845080000000003</v>
      </c>
      <c r="O42" s="190">
        <v>7.4909099999999995</v>
      </c>
      <c r="P42" s="190">
        <v>13.8124</v>
      </c>
      <c r="Q42" s="190">
        <v>24.775919999999999</v>
      </c>
      <c r="R42" s="190">
        <v>9.7531100000000013</v>
      </c>
      <c r="S42" s="190">
        <v>18.740459999999999</v>
      </c>
      <c r="T42" s="190">
        <v>5.9942099999999998</v>
      </c>
      <c r="U42" s="190">
        <v>10.93661</v>
      </c>
      <c r="V42" s="190">
        <v>14.07673</v>
      </c>
      <c r="W42" s="190">
        <v>3.54962</v>
      </c>
      <c r="X42" s="190">
        <v>6.4226899999999993</v>
      </c>
      <c r="Y42" s="190">
        <v>10.59356</v>
      </c>
      <c r="Z42" s="190">
        <v>1.32226</v>
      </c>
      <c r="AA42" s="190">
        <v>6.9610190102487604</v>
      </c>
      <c r="AB42" s="190">
        <v>13.6235045447941</v>
      </c>
      <c r="AC42" s="190">
        <v>21.1430438016537</v>
      </c>
      <c r="AD42" s="190">
        <v>42.150180575868696</v>
      </c>
      <c r="AE42" s="190">
        <v>13.4754590082651</v>
      </c>
      <c r="AF42" s="190">
        <v>19.542680000000001</v>
      </c>
      <c r="AG42" s="190">
        <v>1.2684000000000002</v>
      </c>
      <c r="AH42" s="190">
        <v>4.9412060000000002</v>
      </c>
      <c r="AI42" s="203"/>
      <c r="AJ42" s="203"/>
      <c r="AK42" s="203"/>
      <c r="AL42" s="203"/>
      <c r="AM42" s="203"/>
      <c r="AN42" s="167"/>
      <c r="AO42" s="167"/>
      <c r="AP42" s="167"/>
      <c r="AQ42" s="167"/>
      <c r="AR42" s="167"/>
      <c r="AS42" s="167"/>
      <c r="AT42" s="167"/>
      <c r="AU42" s="167"/>
      <c r="AV42" s="167"/>
      <c r="AW42" s="167"/>
      <c r="AX42" s="167"/>
      <c r="AY42" s="167"/>
    </row>
    <row r="43" spans="1:51" ht="15" x14ac:dyDescent="0.25">
      <c r="A43" s="189">
        <f>YampaRiverInflow.TotalOutflow!A43</f>
        <v>45839</v>
      </c>
      <c r="B43" s="280">
        <v>20.181999999999999</v>
      </c>
      <c r="C43" s="270">
        <v>20.181999999999999</v>
      </c>
      <c r="D43" s="285">
        <v>20.181999999999999</v>
      </c>
      <c r="E43" s="190">
        <v>8.0089059999999996</v>
      </c>
      <c r="F43" s="190">
        <v>20.697440000000004</v>
      </c>
      <c r="G43" s="190">
        <v>17.755964000000002</v>
      </c>
      <c r="H43" s="190">
        <v>11.63293</v>
      </c>
      <c r="I43" s="190">
        <v>-12.476629999999998</v>
      </c>
      <c r="J43" s="190">
        <v>23.625509999999998</v>
      </c>
      <c r="K43" s="190">
        <v>20.54889</v>
      </c>
      <c r="L43" s="190">
        <v>8.319090000000001</v>
      </c>
      <c r="M43" s="190">
        <v>20.105460000000001</v>
      </c>
      <c r="N43" s="190">
        <v>19.50067</v>
      </c>
      <c r="O43" s="190">
        <v>8.3446700000000007</v>
      </c>
      <c r="P43" s="190">
        <v>18.455950000000001</v>
      </c>
      <c r="Q43" s="190">
        <v>31.79073</v>
      </c>
      <c r="R43" s="190">
        <v>14.55987</v>
      </c>
      <c r="S43" s="190">
        <v>21.886839999999999</v>
      </c>
      <c r="T43" s="190">
        <v>25.583909999999999</v>
      </c>
      <c r="U43" s="190">
        <v>21.074020000000001</v>
      </c>
      <c r="V43" s="190">
        <v>18.544400000000003</v>
      </c>
      <c r="W43" s="190">
        <v>6.5901300000000003</v>
      </c>
      <c r="X43" s="190">
        <v>14.91146</v>
      </c>
      <c r="Y43" s="190">
        <v>14.38373</v>
      </c>
      <c r="Z43" s="190">
        <v>27.614090000000001</v>
      </c>
      <c r="AA43" s="190">
        <v>12.5574148766291</v>
      </c>
      <c r="AB43" s="190">
        <v>24.781192150480202</v>
      </c>
      <c r="AC43" s="190">
        <v>16.943357023537999</v>
      </c>
      <c r="AD43" s="190">
        <v>39.1588780983151</v>
      </c>
      <c r="AE43" s="190">
        <v>23.713968098447001</v>
      </c>
      <c r="AF43" s="190">
        <v>3.5028120000000005</v>
      </c>
      <c r="AG43" s="190">
        <v>15.702810000000001</v>
      </c>
      <c r="AH43" s="190">
        <v>2.0310160000000002</v>
      </c>
      <c r="AI43" s="203"/>
      <c r="AJ43" s="203"/>
      <c r="AK43" s="203"/>
      <c r="AL43" s="203"/>
      <c r="AM43" s="203"/>
      <c r="AN43" s="167"/>
      <c r="AO43" s="167"/>
      <c r="AP43" s="167"/>
      <c r="AQ43" s="167"/>
      <c r="AR43" s="167"/>
      <c r="AS43" s="167"/>
      <c r="AT43" s="167"/>
      <c r="AU43" s="167"/>
      <c r="AV43" s="167"/>
      <c r="AW43" s="167"/>
      <c r="AX43" s="167"/>
      <c r="AY43" s="167"/>
    </row>
    <row r="44" spans="1:51" ht="15" x14ac:dyDescent="0.25">
      <c r="A44" s="189">
        <f>YampaRiverInflow.TotalOutflow!A44</f>
        <v>45870</v>
      </c>
      <c r="B44" s="280">
        <v>17.675000000000001</v>
      </c>
      <c r="C44" s="270">
        <v>17.675000000000001</v>
      </c>
      <c r="D44" s="285">
        <v>17.675000000000001</v>
      </c>
      <c r="E44" s="190">
        <v>11.451958000000001</v>
      </c>
      <c r="F44" s="190">
        <v>20.660824000000002</v>
      </c>
      <c r="G44" s="190">
        <v>13.796706</v>
      </c>
      <c r="H44" s="190">
        <v>9.7706299999999988</v>
      </c>
      <c r="I44" s="190">
        <v>7.4435000000000002</v>
      </c>
      <c r="J44" s="190">
        <v>20.504860000000001</v>
      </c>
      <c r="K44" s="190">
        <v>22.135639999999999</v>
      </c>
      <c r="L44" s="190">
        <v>5.2130799999999997</v>
      </c>
      <c r="M44" s="190">
        <v>14.802440000000001</v>
      </c>
      <c r="N44" s="190">
        <v>21.94164</v>
      </c>
      <c r="O44" s="190">
        <v>8.4181799999999996</v>
      </c>
      <c r="P44" s="190">
        <v>21.659500000000001</v>
      </c>
      <c r="Q44" s="190">
        <v>35.8294</v>
      </c>
      <c r="R44" s="190">
        <v>14.210139999999999</v>
      </c>
      <c r="S44" s="190">
        <v>24.195160000000001</v>
      </c>
      <c r="T44" s="190">
        <v>26.496269999999999</v>
      </c>
      <c r="U44" s="190">
        <v>24.024999999999999</v>
      </c>
      <c r="V44" s="190">
        <v>22.344560000000001</v>
      </c>
      <c r="W44" s="190">
        <v>9.8739599999999985</v>
      </c>
      <c r="X44" s="190">
        <v>13.84548</v>
      </c>
      <c r="Y44" s="190">
        <v>16.93469</v>
      </c>
      <c r="Z44" s="190">
        <v>14.48996</v>
      </c>
      <c r="AA44" s="190">
        <v>14.623601239406</v>
      </c>
      <c r="AB44" s="190">
        <v>29.351938843042298</v>
      </c>
      <c r="AC44" s="190">
        <v>10.6373367791084</v>
      </c>
      <c r="AD44" s="190">
        <v>32.4739838860175</v>
      </c>
      <c r="AE44" s="190">
        <v>32.289258266844001</v>
      </c>
      <c r="AF44" s="190">
        <v>21.988620000000001</v>
      </c>
      <c r="AG44" s="190">
        <v>28.766426000000003</v>
      </c>
      <c r="AH44" s="190">
        <v>19.739957999999998</v>
      </c>
      <c r="AI44" s="203"/>
      <c r="AJ44" s="203"/>
      <c r="AK44" s="203"/>
      <c r="AL44" s="203"/>
      <c r="AM44" s="203"/>
      <c r="AN44" s="167"/>
      <c r="AO44" s="167"/>
      <c r="AP44" s="167"/>
      <c r="AQ44" s="167"/>
      <c r="AR44" s="167"/>
      <c r="AS44" s="167"/>
      <c r="AT44" s="167"/>
      <c r="AU44" s="167"/>
      <c r="AV44" s="167"/>
      <c r="AW44" s="167"/>
      <c r="AX44" s="167"/>
      <c r="AY44" s="167"/>
    </row>
    <row r="45" spans="1:51" ht="15" x14ac:dyDescent="0.25">
      <c r="A45" s="189">
        <f>YampaRiverInflow.TotalOutflow!A45</f>
        <v>45901</v>
      </c>
      <c r="B45" s="280">
        <v>14.701000000000001</v>
      </c>
      <c r="C45" s="270">
        <v>14.701000000000001</v>
      </c>
      <c r="D45" s="285">
        <v>14.701000000000001</v>
      </c>
      <c r="E45" s="190">
        <v>14.914582000000003</v>
      </c>
      <c r="F45" s="190">
        <v>14.839589999999999</v>
      </c>
      <c r="G45" s="190">
        <v>10.647540000000001</v>
      </c>
      <c r="H45" s="190">
        <v>-6.0112700000000006</v>
      </c>
      <c r="I45" s="190">
        <v>19.914009999999998</v>
      </c>
      <c r="J45" s="190">
        <v>13.555149999999999</v>
      </c>
      <c r="K45" s="190">
        <v>15.397549999999999</v>
      </c>
      <c r="L45" s="190">
        <v>7.1036899999999994</v>
      </c>
      <c r="M45" s="190">
        <v>8.6973899999999986</v>
      </c>
      <c r="N45" s="190">
        <v>11.841569999999999</v>
      </c>
      <c r="O45" s="190">
        <v>3.6388400000000001</v>
      </c>
      <c r="P45" s="190">
        <v>18.084299999999999</v>
      </c>
      <c r="Q45" s="190">
        <v>24.926950000000001</v>
      </c>
      <c r="R45" s="190">
        <v>13.032249999999999</v>
      </c>
      <c r="S45" s="190">
        <v>14.707469999999999</v>
      </c>
      <c r="T45" s="190">
        <v>15.101129999999999</v>
      </c>
      <c r="U45" s="190">
        <v>9.3519199999999998</v>
      </c>
      <c r="V45" s="190">
        <v>35.037589999999994</v>
      </c>
      <c r="W45" s="190">
        <v>-2.8639899999999998</v>
      </c>
      <c r="X45" s="190">
        <v>6.7481800000000005</v>
      </c>
      <c r="Y45" s="190">
        <v>15.02529</v>
      </c>
      <c r="Z45" s="190">
        <v>11.451879999999999</v>
      </c>
      <c r="AA45" s="190">
        <v>13.1848636376867</v>
      </c>
      <c r="AB45" s="190">
        <v>8.3238249586783297</v>
      </c>
      <c r="AC45" s="190">
        <v>19.8346958697528</v>
      </c>
      <c r="AD45" s="190">
        <v>16.409711323636998</v>
      </c>
      <c r="AE45" s="190">
        <v>25.7866844641329</v>
      </c>
      <c r="AF45" s="190">
        <v>21.500264000000001</v>
      </c>
      <c r="AG45" s="190">
        <v>26.366382000000002</v>
      </c>
      <c r="AH45" s="190">
        <v>15.737406</v>
      </c>
      <c r="AI45" s="203"/>
      <c r="AJ45" s="203"/>
      <c r="AK45" s="203"/>
      <c r="AL45" s="203"/>
      <c r="AM45" s="203"/>
      <c r="AN45" s="167"/>
      <c r="AO45" s="167"/>
      <c r="AP45" s="167"/>
      <c r="AQ45" s="167"/>
      <c r="AR45" s="167"/>
      <c r="AS45" s="167"/>
      <c r="AT45" s="167"/>
      <c r="AU45" s="167"/>
      <c r="AV45" s="167"/>
      <c r="AW45" s="167"/>
      <c r="AX45" s="167"/>
      <c r="AY45" s="167"/>
    </row>
    <row r="46" spans="1:51" ht="15" x14ac:dyDescent="0.25">
      <c r="A46" s="189">
        <f>YampaRiverInflow.TotalOutflow!A46</f>
        <v>45931</v>
      </c>
      <c r="B46" s="280">
        <v>12.657999999999999</v>
      </c>
      <c r="C46" s="270">
        <v>12.657999999999999</v>
      </c>
      <c r="D46" s="285">
        <v>12.657999999999999</v>
      </c>
      <c r="E46" s="190">
        <v>11.503132000000001</v>
      </c>
      <c r="F46" s="190">
        <v>12.135444000000001</v>
      </c>
      <c r="G46" s="190">
        <v>6.3876860000000004</v>
      </c>
      <c r="H46" s="190">
        <v>-7.82599</v>
      </c>
      <c r="I46" s="190">
        <v>24.362849999999998</v>
      </c>
      <c r="J46" s="190">
        <v>10.95425</v>
      </c>
      <c r="K46" s="190">
        <v>11.723360000000001</v>
      </c>
      <c r="L46" s="190">
        <v>4.6145899999999997</v>
      </c>
      <c r="M46" s="190">
        <v>6.6953500000000004</v>
      </c>
      <c r="N46" s="190">
        <v>9.5123700000000007</v>
      </c>
      <c r="O46" s="190">
        <v>-0.49925999999999998</v>
      </c>
      <c r="P46" s="190">
        <v>18.132660000000001</v>
      </c>
      <c r="Q46" s="190">
        <v>19.22006</v>
      </c>
      <c r="R46" s="190">
        <v>10.97871</v>
      </c>
      <c r="S46" s="190">
        <v>13.21185</v>
      </c>
      <c r="T46" s="190">
        <v>14.04824</v>
      </c>
      <c r="U46" s="190">
        <v>6.9533999999999994</v>
      </c>
      <c r="V46" s="190">
        <v>23.35398</v>
      </c>
      <c r="W46" s="190">
        <v>-2.8656299999999999</v>
      </c>
      <c r="X46" s="190">
        <v>2.3012199999999998</v>
      </c>
      <c r="Y46" s="190">
        <v>14.73507</v>
      </c>
      <c r="Z46" s="190">
        <v>8.505370000000001</v>
      </c>
      <c r="AA46" s="190">
        <v>9.0830627261494108</v>
      </c>
      <c r="AB46" s="190">
        <v>-6.2740460311398598</v>
      </c>
      <c r="AC46" s="190">
        <v>25.002335616926402</v>
      </c>
      <c r="AD46" s="190">
        <v>7.7553593381164196</v>
      </c>
      <c r="AE46" s="190">
        <v>26.857120247405899</v>
      </c>
      <c r="AF46" s="190">
        <v>8.6108960000000003</v>
      </c>
      <c r="AG46" s="190">
        <v>17.934583999999997</v>
      </c>
      <c r="AH46" s="190">
        <v>11.836898000000001</v>
      </c>
      <c r="AI46" s="203"/>
      <c r="AJ46" s="203"/>
      <c r="AK46" s="203"/>
      <c r="AL46" s="203"/>
      <c r="AM46" s="203"/>
      <c r="AN46" s="167"/>
      <c r="AO46" s="167"/>
      <c r="AP46" s="167"/>
      <c r="AQ46" s="167"/>
      <c r="AR46" s="167"/>
      <c r="AS46" s="167"/>
      <c r="AT46" s="167"/>
      <c r="AU46" s="167"/>
      <c r="AV46" s="167"/>
      <c r="AW46" s="167"/>
      <c r="AX46" s="167"/>
      <c r="AY46" s="167"/>
    </row>
    <row r="47" spans="1:51" ht="15" x14ac:dyDescent="0.25">
      <c r="A47" s="189">
        <f>YampaRiverInflow.TotalOutflow!A47</f>
        <v>45962</v>
      </c>
      <c r="B47" s="280">
        <v>1.202</v>
      </c>
      <c r="C47" s="270">
        <v>1.202</v>
      </c>
      <c r="D47" s="285">
        <v>1.202</v>
      </c>
      <c r="E47" s="190">
        <v>3.6625680000000003</v>
      </c>
      <c r="F47" s="190">
        <v>15.820898000000001</v>
      </c>
      <c r="G47" s="190">
        <v>14.533392000000001</v>
      </c>
      <c r="H47" s="190">
        <v>-12.37326</v>
      </c>
      <c r="I47" s="190">
        <v>14.93168</v>
      </c>
      <c r="J47" s="190">
        <v>-5.1652700000000005</v>
      </c>
      <c r="K47" s="190">
        <v>10.395850000000001</v>
      </c>
      <c r="L47" s="190">
        <v>4.0648400000000002</v>
      </c>
      <c r="M47" s="190">
        <v>3.5380700000000003</v>
      </c>
      <c r="N47" s="190">
        <v>7.5272700000000006</v>
      </c>
      <c r="O47" s="190">
        <v>13.11669</v>
      </c>
      <c r="P47" s="190">
        <v>15.47784</v>
      </c>
      <c r="Q47" s="190">
        <v>21.893450000000001</v>
      </c>
      <c r="R47" s="190">
        <v>12.1463</v>
      </c>
      <c r="S47" s="190">
        <v>8.651209999999999</v>
      </c>
      <c r="T47" s="190">
        <v>9.7618099999999988</v>
      </c>
      <c r="U47" s="190">
        <v>16.488720000000001</v>
      </c>
      <c r="V47" s="190">
        <v>4.6226700000000003</v>
      </c>
      <c r="W47" s="190">
        <v>5.9689499999999995</v>
      </c>
      <c r="X47" s="190">
        <v>-1.0023</v>
      </c>
      <c r="Y47" s="190">
        <v>2.8529</v>
      </c>
      <c r="Z47" s="190">
        <v>5.8924399999999997</v>
      </c>
      <c r="AA47" s="190">
        <v>3.9897065276040999</v>
      </c>
      <c r="AB47" s="190">
        <v>-11.4351155371894</v>
      </c>
      <c r="AC47" s="190">
        <v>6.3263246300834401</v>
      </c>
      <c r="AD47" s="190">
        <v>3.8446132224799099</v>
      </c>
      <c r="AE47" s="190">
        <v>10.148976943471901</v>
      </c>
      <c r="AF47" s="190">
        <v>8.991363999999999</v>
      </c>
      <c r="AG47" s="190">
        <v>10.960080000000001</v>
      </c>
      <c r="AH47" s="190">
        <v>12.147136</v>
      </c>
      <c r="AI47" s="203"/>
      <c r="AJ47" s="203"/>
      <c r="AK47" s="203"/>
      <c r="AL47" s="203"/>
      <c r="AM47" s="203"/>
      <c r="AN47" s="167"/>
      <c r="AO47" s="167"/>
      <c r="AP47" s="167"/>
      <c r="AQ47" s="167"/>
      <c r="AR47" s="167"/>
      <c r="AS47" s="167"/>
      <c r="AT47" s="167"/>
      <c r="AU47" s="167"/>
      <c r="AV47" s="167"/>
      <c r="AW47" s="167"/>
      <c r="AX47" s="167"/>
      <c r="AY47" s="167"/>
    </row>
    <row r="48" spans="1:51" ht="15" x14ac:dyDescent="0.25">
      <c r="A48" s="189">
        <f>YampaRiverInflow.TotalOutflow!A48</f>
        <v>45992</v>
      </c>
      <c r="B48" s="280">
        <v>2.335</v>
      </c>
      <c r="C48" s="270">
        <v>2.335</v>
      </c>
      <c r="D48" s="285">
        <v>2.335</v>
      </c>
      <c r="E48" s="190">
        <v>18.697578</v>
      </c>
      <c r="F48" s="190">
        <v>16.272072000000001</v>
      </c>
      <c r="G48" s="190">
        <v>6.2282960000000003</v>
      </c>
      <c r="H48" s="190">
        <v>-16.238409999999998</v>
      </c>
      <c r="I48" s="190">
        <v>12.00187</v>
      </c>
      <c r="J48" s="190">
        <v>6.5915499999999998</v>
      </c>
      <c r="K48" s="190">
        <v>12.228569999999999</v>
      </c>
      <c r="L48" s="190">
        <v>1.01868</v>
      </c>
      <c r="M48" s="190">
        <v>6.6875100000000005</v>
      </c>
      <c r="N48" s="190">
        <v>11.483219999999999</v>
      </c>
      <c r="O48" s="190">
        <v>-2.7016499999999999</v>
      </c>
      <c r="P48" s="190">
        <v>25.948370000000001</v>
      </c>
      <c r="Q48" s="190">
        <v>22.778939999999999</v>
      </c>
      <c r="R48" s="190">
        <v>11.792920000000001</v>
      </c>
      <c r="S48" s="190">
        <v>17.610810000000001</v>
      </c>
      <c r="T48" s="190">
        <v>24.307770000000001</v>
      </c>
      <c r="U48" s="190">
        <v>18.407709999999998</v>
      </c>
      <c r="V48" s="190">
        <v>2.61571</v>
      </c>
      <c r="W48" s="190">
        <v>-1.4079200000000001</v>
      </c>
      <c r="X48" s="190">
        <v>-6.0315000000000003</v>
      </c>
      <c r="Y48" s="190">
        <v>15.691600000000001</v>
      </c>
      <c r="Z48" s="190">
        <v>6.0872700000000002</v>
      </c>
      <c r="AA48" s="190">
        <v>14.668721902282002</v>
      </c>
      <c r="AB48" s="190">
        <v>-6.0504652876024405</v>
      </c>
      <c r="AC48" s="190">
        <v>3.9440781003643801</v>
      </c>
      <c r="AD48" s="190">
        <v>5.96184380284366</v>
      </c>
      <c r="AE48" s="190">
        <v>-3.3022761146438002</v>
      </c>
      <c r="AF48" s="190">
        <v>16.566911999999999</v>
      </c>
      <c r="AG48" s="190">
        <v>23.606604000000004</v>
      </c>
      <c r="AH48" s="190">
        <v>11.927992</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89">
        <f>YampaRiverInflow.TotalOutflow!A49</f>
        <v>46023</v>
      </c>
      <c r="B49" s="280">
        <v>6.62</v>
      </c>
      <c r="C49" s="270">
        <v>6.62</v>
      </c>
      <c r="D49" s="285">
        <v>6.62</v>
      </c>
      <c r="E49" s="190">
        <v>35.531559999999999</v>
      </c>
      <c r="F49" s="190">
        <v>11.366462</v>
      </c>
      <c r="G49" s="190">
        <v>12.906422000000001</v>
      </c>
      <c r="H49" s="190">
        <v>-12.26146</v>
      </c>
      <c r="I49" s="190">
        <v>9.9685600000000001</v>
      </c>
      <c r="J49" s="190">
        <v>3.9182399999999999</v>
      </c>
      <c r="K49" s="190">
        <v>5.2524799999999994</v>
      </c>
      <c r="L49" s="190">
        <v>0.65434000000000003</v>
      </c>
      <c r="M49" s="190">
        <v>10.38495</v>
      </c>
      <c r="N49" s="190">
        <v>14.23559</v>
      </c>
      <c r="O49" s="190">
        <v>9.8203300000000002</v>
      </c>
      <c r="P49" s="190">
        <v>24.700430000000001</v>
      </c>
      <c r="Q49" s="190">
        <v>22.069479999999999</v>
      </c>
      <c r="R49" s="190">
        <v>12.57952</v>
      </c>
      <c r="S49" s="190">
        <v>19.210369999999998</v>
      </c>
      <c r="T49" s="190">
        <v>24.414390000000001</v>
      </c>
      <c r="U49" s="190">
        <v>14.356399999999999</v>
      </c>
      <c r="V49" s="190">
        <v>-5.5168900000000001</v>
      </c>
      <c r="W49" s="190">
        <v>8.7599999999999997E-2</v>
      </c>
      <c r="X49" s="190">
        <v>10.52117</v>
      </c>
      <c r="Y49" s="190">
        <v>15.80128</v>
      </c>
      <c r="Z49" s="190">
        <v>7.4489752076703502</v>
      </c>
      <c r="AA49" s="190">
        <v>19.8163140489265</v>
      </c>
      <c r="AB49" s="190">
        <v>0.31217231431502396</v>
      </c>
      <c r="AC49" s="190">
        <v>11.158060331372901</v>
      </c>
      <c r="AD49" s="190">
        <v>7.7495685923312703</v>
      </c>
      <c r="AE49" s="190">
        <v>16.305914000000001</v>
      </c>
      <c r="AF49" s="190">
        <v>18.317238</v>
      </c>
      <c r="AG49" s="190">
        <v>101.21908400000001</v>
      </c>
      <c r="AH49" s="190">
        <v>14.084605999999999</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89">
        <f>YampaRiverInflow.TotalOutflow!A50</f>
        <v>46054</v>
      </c>
      <c r="B50" s="280">
        <v>9.4120000000000008</v>
      </c>
      <c r="C50" s="270">
        <v>9.4120000000000008</v>
      </c>
      <c r="D50" s="285">
        <v>9.4120000000000008</v>
      </c>
      <c r="E50" s="190">
        <v>33.481140000000003</v>
      </c>
      <c r="F50" s="190">
        <v>10.668854</v>
      </c>
      <c r="G50" s="190">
        <v>-2.5262600000000002</v>
      </c>
      <c r="H50" s="190">
        <v>-10.192350000000001</v>
      </c>
      <c r="I50" s="190">
        <v>6.2821099999999994</v>
      </c>
      <c r="J50" s="190">
        <v>3.13246</v>
      </c>
      <c r="K50" s="190">
        <v>4.1601400000000002</v>
      </c>
      <c r="L50" s="190">
        <v>2.8380700000000001</v>
      </c>
      <c r="M50" s="190">
        <v>9.7490100000000002</v>
      </c>
      <c r="N50" s="190">
        <v>16.001570000000001</v>
      </c>
      <c r="O50" s="190">
        <v>9.5720700000000001</v>
      </c>
      <c r="P50" s="190">
        <v>21.740169999999999</v>
      </c>
      <c r="Q50" s="190">
        <v>14.98456</v>
      </c>
      <c r="R50" s="190">
        <v>10.01197</v>
      </c>
      <c r="S50" s="190">
        <v>10.48507</v>
      </c>
      <c r="T50" s="190">
        <v>13.671299999999999</v>
      </c>
      <c r="U50" s="190">
        <v>11.7835</v>
      </c>
      <c r="V50" s="190">
        <v>1.5763499999999999</v>
      </c>
      <c r="W50" s="190">
        <v>-4.5615100000000002</v>
      </c>
      <c r="X50" s="190">
        <v>4.3772399999999996</v>
      </c>
      <c r="Y50" s="190">
        <v>6.30464</v>
      </c>
      <c r="Z50" s="190">
        <v>4.0539722308107295</v>
      </c>
      <c r="AA50" s="190">
        <v>9.3226595036040596</v>
      </c>
      <c r="AB50" s="190">
        <v>19.796036777389201</v>
      </c>
      <c r="AC50" s="190">
        <v>11.065682646744701</v>
      </c>
      <c r="AD50" s="190">
        <v>11.6148235514056</v>
      </c>
      <c r="AE50" s="190">
        <v>19.425978000000001</v>
      </c>
      <c r="AF50" s="190">
        <v>27.521836</v>
      </c>
      <c r="AG50" s="190">
        <v>75.754664000000005</v>
      </c>
      <c r="AH50" s="190">
        <v>14.718234000000001</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89">
        <f>YampaRiverInflow.TotalOutflow!A51</f>
        <v>46082</v>
      </c>
      <c r="B51" s="280">
        <v>13.116</v>
      </c>
      <c r="C51" s="270">
        <v>13.116</v>
      </c>
      <c r="D51" s="285">
        <v>13.116</v>
      </c>
      <c r="E51" s="190">
        <v>62.605969999999999</v>
      </c>
      <c r="F51" s="190">
        <v>-10.494788</v>
      </c>
      <c r="G51" s="190">
        <v>-5.3588699999999996</v>
      </c>
      <c r="H51" s="190">
        <v>-15.49112</v>
      </c>
      <c r="I51" s="190">
        <v>36.322969999999998</v>
      </c>
      <c r="J51" s="190">
        <v>9.210090000000001</v>
      </c>
      <c r="K51" s="190">
        <v>5.7764899999999999</v>
      </c>
      <c r="L51" s="190">
        <v>9.2872199999999996</v>
      </c>
      <c r="M51" s="190">
        <v>8.1139899999999994</v>
      </c>
      <c r="N51" s="190">
        <v>9.8301200000000009</v>
      </c>
      <c r="O51" s="190">
        <v>14.49926</v>
      </c>
      <c r="P51" s="190">
        <v>12.03308</v>
      </c>
      <c r="Q51" s="190">
        <v>4.5342399999999996</v>
      </c>
      <c r="R51" s="190">
        <v>19.332849999999997</v>
      </c>
      <c r="S51" s="190">
        <v>6.37479</v>
      </c>
      <c r="T51" s="190">
        <v>9.2942099999999996</v>
      </c>
      <c r="U51" s="190">
        <v>12.6425</v>
      </c>
      <c r="V51" s="190">
        <v>6.9273500000000006</v>
      </c>
      <c r="W51" s="190">
        <v>-7.20953</v>
      </c>
      <c r="X51" s="190">
        <v>6.0791599999999999</v>
      </c>
      <c r="Y51" s="190">
        <v>6.5443199999999999</v>
      </c>
      <c r="Z51" s="190">
        <v>12.9016643799678</v>
      </c>
      <c r="AA51" s="190">
        <v>7.2940712366949301</v>
      </c>
      <c r="AB51" s="190">
        <v>35.068694212232302</v>
      </c>
      <c r="AC51" s="190">
        <v>6.2901128095215002</v>
      </c>
      <c r="AD51" s="190">
        <v>18.741606197686799</v>
      </c>
      <c r="AE51" s="190">
        <v>26.794340000000005</v>
      </c>
      <c r="AF51" s="190">
        <v>39.915998000000002</v>
      </c>
      <c r="AG51" s="190">
        <v>66.375816</v>
      </c>
      <c r="AH51" s="190">
        <v>17.63081</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89">
        <f>YampaRiverInflow.TotalOutflow!A52</f>
        <v>46113</v>
      </c>
      <c r="B52" s="280">
        <v>16.518000000000001</v>
      </c>
      <c r="C52" s="270">
        <v>16.518000000000001</v>
      </c>
      <c r="D52" s="285">
        <v>16.518000000000001</v>
      </c>
      <c r="E52" s="190">
        <v>14.708754000000001</v>
      </c>
      <c r="F52" s="190">
        <v>23.635946000000001</v>
      </c>
      <c r="G52" s="190">
        <v>6.8406400000000005</v>
      </c>
      <c r="H52" s="190">
        <v>-2.2138499999999999</v>
      </c>
      <c r="I52" s="190">
        <v>19.547470000000001</v>
      </c>
      <c r="J52" s="190">
        <v>11.52768</v>
      </c>
      <c r="K52" s="190">
        <v>17.343669999999999</v>
      </c>
      <c r="L52" s="190">
        <v>13.49269</v>
      </c>
      <c r="M52" s="190">
        <v>4.6643299999999996</v>
      </c>
      <c r="N52" s="190">
        <v>2.3306399999999998</v>
      </c>
      <c r="O52" s="190">
        <v>9.179590000000001</v>
      </c>
      <c r="P52" s="190">
        <v>14.534559999999999</v>
      </c>
      <c r="Q52" s="190">
        <v>4.0880400000000003</v>
      </c>
      <c r="R52" s="190">
        <v>12.77216</v>
      </c>
      <c r="S52" s="190">
        <v>7.4774700000000003</v>
      </c>
      <c r="T52" s="190">
        <v>12.525</v>
      </c>
      <c r="U52" s="190">
        <v>22.5366</v>
      </c>
      <c r="V52" s="190">
        <v>5.4246600000000003</v>
      </c>
      <c r="W52" s="190">
        <v>-1.42597</v>
      </c>
      <c r="X52" s="190">
        <v>9.8915199999999999</v>
      </c>
      <c r="Y52" s="190">
        <v>9.72743</v>
      </c>
      <c r="Z52" s="190">
        <v>15.713943386447099</v>
      </c>
      <c r="AA52" s="190">
        <v>6.6015394221493597</v>
      </c>
      <c r="AB52" s="190">
        <v>32.830230167934701</v>
      </c>
      <c r="AC52" s="190">
        <v>14.096756611570999</v>
      </c>
      <c r="AD52" s="190">
        <v>21.908179504132999</v>
      </c>
      <c r="AE52" s="190">
        <v>18.399011999999999</v>
      </c>
      <c r="AF52" s="190">
        <v>29.763325999999999</v>
      </c>
      <c r="AG52" s="190">
        <v>41.261670000000002</v>
      </c>
      <c r="AH52" s="190">
        <v>7.7661820000000006</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89">
        <f>YampaRiverInflow.TotalOutflow!A53</f>
        <v>46143</v>
      </c>
      <c r="B53" s="280">
        <v>21.992999999999999</v>
      </c>
      <c r="C53" s="270">
        <v>21.992999999999999</v>
      </c>
      <c r="D53" s="285">
        <v>21.992999999999999</v>
      </c>
      <c r="E53" s="190">
        <v>29.325434000000005</v>
      </c>
      <c r="F53" s="190">
        <v>5.5503300000000007</v>
      </c>
      <c r="G53" s="190">
        <v>8.0619300000000003</v>
      </c>
      <c r="H53" s="190">
        <v>-4.66012</v>
      </c>
      <c r="I53" s="190">
        <v>9.683209999999999</v>
      </c>
      <c r="J53" s="190">
        <v>23.337949999999999</v>
      </c>
      <c r="K53" s="190">
        <v>11.09249</v>
      </c>
      <c r="L53" s="190">
        <v>14.89179</v>
      </c>
      <c r="M53" s="190">
        <v>9.6852700000000009</v>
      </c>
      <c r="N53" s="190">
        <v>5.5847100000000003</v>
      </c>
      <c r="O53" s="190">
        <v>4.1686000000000005</v>
      </c>
      <c r="P53" s="190">
        <v>14.016170000000001</v>
      </c>
      <c r="Q53" s="190">
        <v>5.02379</v>
      </c>
      <c r="R53" s="190">
        <v>16.882990000000003</v>
      </c>
      <c r="S53" s="190">
        <v>3.9549799999999999</v>
      </c>
      <c r="T53" s="190">
        <v>10.53945</v>
      </c>
      <c r="U53" s="190">
        <v>19.5229</v>
      </c>
      <c r="V53" s="190">
        <v>4.9721899999999994</v>
      </c>
      <c r="W53" s="190">
        <v>1.2309300000000001</v>
      </c>
      <c r="X53" s="190">
        <v>4.9847600000000005</v>
      </c>
      <c r="Y53" s="190">
        <v>9.3964200000000009</v>
      </c>
      <c r="Z53" s="190">
        <v>9.2539210713396098</v>
      </c>
      <c r="AA53" s="190">
        <v>5.5819525592733701</v>
      </c>
      <c r="AB53" s="190">
        <v>25.107575702810699</v>
      </c>
      <c r="AC53" s="190">
        <v>32.171070661818902</v>
      </c>
      <c r="AD53" s="190">
        <v>22.140587519075002</v>
      </c>
      <c r="AE53" s="190">
        <v>9.3170699999999993</v>
      </c>
      <c r="AF53" s="190">
        <v>17.687328000000001</v>
      </c>
      <c r="AG53" s="190">
        <v>30.256135999999998</v>
      </c>
      <c r="AH53" s="190">
        <v>9.5716059999999992</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89">
        <f>YampaRiverInflow.TotalOutflow!A54</f>
        <v>46174</v>
      </c>
      <c r="B54" s="280">
        <v>20.56</v>
      </c>
      <c r="C54" s="270">
        <v>20.56</v>
      </c>
      <c r="D54" s="285">
        <v>20.56</v>
      </c>
      <c r="E54" s="190">
        <v>16.706314000000003</v>
      </c>
      <c r="F54" s="190">
        <v>1.3633040000000001</v>
      </c>
      <c r="G54" s="190">
        <v>-0.79383999999999999</v>
      </c>
      <c r="H54" s="190">
        <v>-23.251810000000003</v>
      </c>
      <c r="I54" s="190">
        <v>12.69872</v>
      </c>
      <c r="J54" s="190">
        <v>19.039000000000001</v>
      </c>
      <c r="K54" s="190">
        <v>6.8687700000000005</v>
      </c>
      <c r="L54" s="190">
        <v>14.246139999999999</v>
      </c>
      <c r="M54" s="190">
        <v>18.845080000000003</v>
      </c>
      <c r="N54" s="190">
        <v>7.4909099999999995</v>
      </c>
      <c r="O54" s="190">
        <v>13.8124</v>
      </c>
      <c r="P54" s="190">
        <v>24.775919999999999</v>
      </c>
      <c r="Q54" s="190">
        <v>9.7531100000000013</v>
      </c>
      <c r="R54" s="190">
        <v>18.740459999999999</v>
      </c>
      <c r="S54" s="190">
        <v>5.9942099999999998</v>
      </c>
      <c r="T54" s="190">
        <v>10.93661</v>
      </c>
      <c r="U54" s="190">
        <v>14.07673</v>
      </c>
      <c r="V54" s="190">
        <v>3.54962</v>
      </c>
      <c r="W54" s="190">
        <v>6.4226899999999993</v>
      </c>
      <c r="X54" s="190">
        <v>10.59356</v>
      </c>
      <c r="Y54" s="190">
        <v>1.32226</v>
      </c>
      <c r="Z54" s="190">
        <v>6.9610190102487604</v>
      </c>
      <c r="AA54" s="190">
        <v>13.6235045447941</v>
      </c>
      <c r="AB54" s="190">
        <v>21.1430438016537</v>
      </c>
      <c r="AC54" s="190">
        <v>42.150180575868696</v>
      </c>
      <c r="AD54" s="190">
        <v>13.4754590082651</v>
      </c>
      <c r="AE54" s="190">
        <v>19.542680000000001</v>
      </c>
      <c r="AF54" s="190">
        <v>1.2684000000000002</v>
      </c>
      <c r="AG54" s="190">
        <v>4.9412060000000002</v>
      </c>
      <c r="AH54" s="190">
        <v>-1.180104</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89">
        <f>YampaRiverInflow.TotalOutflow!A55</f>
        <v>46204</v>
      </c>
      <c r="B55" s="280">
        <v>20.181999999999999</v>
      </c>
      <c r="C55" s="270">
        <v>20.181999999999999</v>
      </c>
      <c r="D55" s="285">
        <v>20.181999999999999</v>
      </c>
      <c r="E55" s="190">
        <v>20.697440000000004</v>
      </c>
      <c r="F55" s="190">
        <v>17.755964000000002</v>
      </c>
      <c r="G55" s="190">
        <v>11.63293</v>
      </c>
      <c r="H55" s="190">
        <v>-12.476629999999998</v>
      </c>
      <c r="I55" s="190">
        <v>23.625509999999998</v>
      </c>
      <c r="J55" s="190">
        <v>20.54889</v>
      </c>
      <c r="K55" s="190">
        <v>8.319090000000001</v>
      </c>
      <c r="L55" s="190">
        <v>20.105460000000001</v>
      </c>
      <c r="M55" s="190">
        <v>19.50067</v>
      </c>
      <c r="N55" s="190">
        <v>8.3446700000000007</v>
      </c>
      <c r="O55" s="190">
        <v>18.455950000000001</v>
      </c>
      <c r="P55" s="190">
        <v>31.79073</v>
      </c>
      <c r="Q55" s="190">
        <v>14.55987</v>
      </c>
      <c r="R55" s="190">
        <v>21.886839999999999</v>
      </c>
      <c r="S55" s="190">
        <v>25.583909999999999</v>
      </c>
      <c r="T55" s="190">
        <v>21.074020000000001</v>
      </c>
      <c r="U55" s="190">
        <v>18.544400000000003</v>
      </c>
      <c r="V55" s="190">
        <v>6.5901300000000003</v>
      </c>
      <c r="W55" s="190">
        <v>14.91146</v>
      </c>
      <c r="X55" s="190">
        <v>14.38373</v>
      </c>
      <c r="Y55" s="190">
        <v>27.614090000000001</v>
      </c>
      <c r="Z55" s="190">
        <v>12.5574148766291</v>
      </c>
      <c r="AA55" s="190">
        <v>24.781192150480202</v>
      </c>
      <c r="AB55" s="190">
        <v>16.943357023537999</v>
      </c>
      <c r="AC55" s="190">
        <v>39.1588780983151</v>
      </c>
      <c r="AD55" s="190">
        <v>23.713968098447001</v>
      </c>
      <c r="AE55" s="190">
        <v>3.5028120000000005</v>
      </c>
      <c r="AF55" s="190">
        <v>15.702810000000001</v>
      </c>
      <c r="AG55" s="190">
        <v>2.0310160000000002</v>
      </c>
      <c r="AH55" s="190">
        <v>8.0089059999999996</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89">
        <f>YampaRiverInflow.TotalOutflow!A56</f>
        <v>46235</v>
      </c>
      <c r="B56" s="280">
        <v>17.675000000000001</v>
      </c>
      <c r="C56" s="270">
        <v>17.675000000000001</v>
      </c>
      <c r="D56" s="285">
        <v>17.675000000000001</v>
      </c>
      <c r="E56" s="190">
        <v>20.660824000000002</v>
      </c>
      <c r="F56" s="190">
        <v>13.796706</v>
      </c>
      <c r="G56" s="190">
        <v>9.7706299999999988</v>
      </c>
      <c r="H56" s="190">
        <v>7.4435000000000002</v>
      </c>
      <c r="I56" s="190">
        <v>20.504860000000001</v>
      </c>
      <c r="J56" s="190">
        <v>22.135639999999999</v>
      </c>
      <c r="K56" s="190">
        <v>5.2130799999999997</v>
      </c>
      <c r="L56" s="190">
        <v>14.802440000000001</v>
      </c>
      <c r="M56" s="190">
        <v>21.94164</v>
      </c>
      <c r="N56" s="190">
        <v>8.4181799999999996</v>
      </c>
      <c r="O56" s="190">
        <v>21.659500000000001</v>
      </c>
      <c r="P56" s="190">
        <v>35.8294</v>
      </c>
      <c r="Q56" s="190">
        <v>14.210139999999999</v>
      </c>
      <c r="R56" s="190">
        <v>24.195160000000001</v>
      </c>
      <c r="S56" s="190">
        <v>26.496269999999999</v>
      </c>
      <c r="T56" s="190">
        <v>24.024999999999999</v>
      </c>
      <c r="U56" s="190">
        <v>22.344560000000001</v>
      </c>
      <c r="V56" s="190">
        <v>9.8739599999999985</v>
      </c>
      <c r="W56" s="190">
        <v>13.84548</v>
      </c>
      <c r="X56" s="190">
        <v>16.93469</v>
      </c>
      <c r="Y56" s="190">
        <v>14.48996</v>
      </c>
      <c r="Z56" s="190">
        <v>14.623601239406</v>
      </c>
      <c r="AA56" s="190">
        <v>29.351938843042298</v>
      </c>
      <c r="AB56" s="190">
        <v>10.6373367791084</v>
      </c>
      <c r="AC56" s="190">
        <v>32.4739838860175</v>
      </c>
      <c r="AD56" s="190">
        <v>32.289258266844001</v>
      </c>
      <c r="AE56" s="190">
        <v>21.988620000000001</v>
      </c>
      <c r="AF56" s="190">
        <v>28.766426000000003</v>
      </c>
      <c r="AG56" s="190">
        <v>19.739957999999998</v>
      </c>
      <c r="AH56" s="190">
        <v>11.451958000000001</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89">
        <f>YampaRiverInflow.TotalOutflow!A57</f>
        <v>46266</v>
      </c>
      <c r="B57" s="280">
        <v>14.701000000000001</v>
      </c>
      <c r="C57" s="270">
        <v>14.701000000000001</v>
      </c>
      <c r="D57" s="285">
        <v>14.701000000000001</v>
      </c>
      <c r="E57" s="190">
        <v>14.839589999999999</v>
      </c>
      <c r="F57" s="190">
        <v>10.647540000000001</v>
      </c>
      <c r="G57" s="190">
        <v>-6.0112700000000006</v>
      </c>
      <c r="H57" s="190">
        <v>19.914009999999998</v>
      </c>
      <c r="I57" s="190">
        <v>13.555149999999999</v>
      </c>
      <c r="J57" s="190">
        <v>15.397549999999999</v>
      </c>
      <c r="K57" s="190">
        <v>7.1036899999999994</v>
      </c>
      <c r="L57" s="190">
        <v>8.6973899999999986</v>
      </c>
      <c r="M57" s="190">
        <v>11.841569999999999</v>
      </c>
      <c r="N57" s="190">
        <v>3.6388400000000001</v>
      </c>
      <c r="O57" s="190">
        <v>18.084299999999999</v>
      </c>
      <c r="P57" s="190">
        <v>24.926950000000001</v>
      </c>
      <c r="Q57" s="190">
        <v>13.032249999999999</v>
      </c>
      <c r="R57" s="190">
        <v>14.707469999999999</v>
      </c>
      <c r="S57" s="190">
        <v>15.101129999999999</v>
      </c>
      <c r="T57" s="190">
        <v>9.3519199999999998</v>
      </c>
      <c r="U57" s="190">
        <v>35.037589999999994</v>
      </c>
      <c r="V57" s="190">
        <v>-2.8639899999999998</v>
      </c>
      <c r="W57" s="190">
        <v>6.7481800000000005</v>
      </c>
      <c r="X57" s="190">
        <v>15.02529</v>
      </c>
      <c r="Y57" s="190">
        <v>11.451879999999999</v>
      </c>
      <c r="Z57" s="190">
        <v>13.1848636376867</v>
      </c>
      <c r="AA57" s="190">
        <v>8.3238249586783297</v>
      </c>
      <c r="AB57" s="190">
        <v>19.8346958697528</v>
      </c>
      <c r="AC57" s="190">
        <v>16.409711323636998</v>
      </c>
      <c r="AD57" s="190">
        <v>25.7866844641329</v>
      </c>
      <c r="AE57" s="190">
        <v>21.500264000000001</v>
      </c>
      <c r="AF57" s="190">
        <v>26.366382000000002</v>
      </c>
      <c r="AG57" s="190">
        <v>15.737406</v>
      </c>
      <c r="AH57" s="190">
        <v>14.914582000000003</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89">
        <f>YampaRiverInflow.TotalOutflow!A58</f>
        <v>46296</v>
      </c>
      <c r="B58" s="280">
        <v>12.657999999999999</v>
      </c>
      <c r="C58" s="270">
        <v>12.657999999999999</v>
      </c>
      <c r="D58" s="285">
        <v>12.657999999999999</v>
      </c>
      <c r="E58" s="190">
        <v>12.135444000000001</v>
      </c>
      <c r="F58" s="190">
        <v>6.3876860000000004</v>
      </c>
      <c r="G58" s="190">
        <v>-7.82599</v>
      </c>
      <c r="H58" s="190">
        <v>24.362849999999998</v>
      </c>
      <c r="I58" s="190">
        <v>10.95425</v>
      </c>
      <c r="J58" s="190">
        <v>11.723360000000001</v>
      </c>
      <c r="K58" s="190">
        <v>4.6145899999999997</v>
      </c>
      <c r="L58" s="190">
        <v>6.6953500000000004</v>
      </c>
      <c r="M58" s="190">
        <v>9.5123700000000007</v>
      </c>
      <c r="N58" s="190">
        <v>-0.49925999999999998</v>
      </c>
      <c r="O58" s="190">
        <v>18.132660000000001</v>
      </c>
      <c r="P58" s="190">
        <v>19.22006</v>
      </c>
      <c r="Q58" s="190">
        <v>10.97871</v>
      </c>
      <c r="R58" s="190">
        <v>13.21185</v>
      </c>
      <c r="S58" s="190">
        <v>14.04824</v>
      </c>
      <c r="T58" s="190">
        <v>6.9533999999999994</v>
      </c>
      <c r="U58" s="190">
        <v>23.35398</v>
      </c>
      <c r="V58" s="190">
        <v>-2.8656299999999999</v>
      </c>
      <c r="W58" s="190">
        <v>2.3012199999999998</v>
      </c>
      <c r="X58" s="190">
        <v>14.73507</v>
      </c>
      <c r="Y58" s="190">
        <v>8.505370000000001</v>
      </c>
      <c r="Z58" s="190">
        <v>9.0830627261494108</v>
      </c>
      <c r="AA58" s="190">
        <v>-6.2740460311398598</v>
      </c>
      <c r="AB58" s="190">
        <v>25.002335616926402</v>
      </c>
      <c r="AC58" s="190">
        <v>7.7553593381164196</v>
      </c>
      <c r="AD58" s="190">
        <v>26.857120247405899</v>
      </c>
      <c r="AE58" s="190">
        <v>8.6108960000000003</v>
      </c>
      <c r="AF58" s="190">
        <v>17.934583999999997</v>
      </c>
      <c r="AG58" s="190">
        <v>11.836898000000001</v>
      </c>
      <c r="AH58" s="190">
        <v>11.503132000000001</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89">
        <f>YampaRiverInflow.TotalOutflow!A59</f>
        <v>46327</v>
      </c>
      <c r="B59" s="280">
        <v>1.202</v>
      </c>
      <c r="C59" s="270">
        <v>1.202</v>
      </c>
      <c r="D59" s="285">
        <v>1.202</v>
      </c>
      <c r="E59" s="190">
        <v>15.820898000000001</v>
      </c>
      <c r="F59" s="190">
        <v>14.533392000000001</v>
      </c>
      <c r="G59" s="190">
        <v>-12.37326</v>
      </c>
      <c r="H59" s="190">
        <v>14.93168</v>
      </c>
      <c r="I59" s="190">
        <v>-5.1652700000000005</v>
      </c>
      <c r="J59" s="190">
        <v>10.395850000000001</v>
      </c>
      <c r="K59" s="190">
        <v>4.0648400000000002</v>
      </c>
      <c r="L59" s="190">
        <v>3.5380700000000003</v>
      </c>
      <c r="M59" s="190">
        <v>7.5272700000000006</v>
      </c>
      <c r="N59" s="190">
        <v>13.11669</v>
      </c>
      <c r="O59" s="190">
        <v>15.47784</v>
      </c>
      <c r="P59" s="190">
        <v>21.893450000000001</v>
      </c>
      <c r="Q59" s="190">
        <v>12.1463</v>
      </c>
      <c r="R59" s="190">
        <v>8.651209999999999</v>
      </c>
      <c r="S59" s="190">
        <v>9.7618099999999988</v>
      </c>
      <c r="T59" s="190">
        <v>16.488720000000001</v>
      </c>
      <c r="U59" s="190">
        <v>4.6226700000000003</v>
      </c>
      <c r="V59" s="190">
        <v>5.9689499999999995</v>
      </c>
      <c r="W59" s="190">
        <v>-1.0023</v>
      </c>
      <c r="X59" s="190">
        <v>2.8529</v>
      </c>
      <c r="Y59" s="190">
        <v>5.8924399999999997</v>
      </c>
      <c r="Z59" s="190">
        <v>3.9897065276040999</v>
      </c>
      <c r="AA59" s="190">
        <v>-11.4351155371894</v>
      </c>
      <c r="AB59" s="190">
        <v>6.3263246300834401</v>
      </c>
      <c r="AC59" s="190">
        <v>3.8446132224799099</v>
      </c>
      <c r="AD59" s="190">
        <v>10.148976943471901</v>
      </c>
      <c r="AE59" s="190">
        <v>8.991363999999999</v>
      </c>
      <c r="AF59" s="190">
        <v>10.960080000000001</v>
      </c>
      <c r="AG59" s="190">
        <v>12.147136</v>
      </c>
      <c r="AH59" s="190">
        <v>3.6625680000000003</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89">
        <f>YampaRiverInflow.TotalOutflow!A60</f>
        <v>46357</v>
      </c>
      <c r="B60" s="280">
        <v>2.335</v>
      </c>
      <c r="C60" s="270">
        <v>2.335</v>
      </c>
      <c r="D60" s="285">
        <v>2.335</v>
      </c>
      <c r="E60" s="190">
        <v>16.272072000000001</v>
      </c>
      <c r="F60" s="190">
        <v>6.2282960000000003</v>
      </c>
      <c r="G60" s="190">
        <v>-16.238409999999998</v>
      </c>
      <c r="H60" s="190">
        <v>12.00187</v>
      </c>
      <c r="I60" s="190">
        <v>6.5915499999999998</v>
      </c>
      <c r="J60" s="190">
        <v>12.228569999999999</v>
      </c>
      <c r="K60" s="190">
        <v>1.01868</v>
      </c>
      <c r="L60" s="190">
        <v>6.6875100000000005</v>
      </c>
      <c r="M60" s="190">
        <v>11.483219999999999</v>
      </c>
      <c r="N60" s="190">
        <v>-2.7016499999999999</v>
      </c>
      <c r="O60" s="190">
        <v>25.948370000000001</v>
      </c>
      <c r="P60" s="190">
        <v>22.778939999999999</v>
      </c>
      <c r="Q60" s="190">
        <v>11.792920000000001</v>
      </c>
      <c r="R60" s="190">
        <v>17.610810000000001</v>
      </c>
      <c r="S60" s="190">
        <v>24.307770000000001</v>
      </c>
      <c r="T60" s="190">
        <v>18.407709999999998</v>
      </c>
      <c r="U60" s="190">
        <v>2.61571</v>
      </c>
      <c r="V60" s="190">
        <v>-1.4079200000000001</v>
      </c>
      <c r="W60" s="190">
        <v>-6.0315000000000003</v>
      </c>
      <c r="X60" s="190">
        <v>15.691600000000001</v>
      </c>
      <c r="Y60" s="190">
        <v>6.0872700000000002</v>
      </c>
      <c r="Z60" s="190">
        <v>14.668721902282002</v>
      </c>
      <c r="AA60" s="190">
        <v>-6.0504652876024405</v>
      </c>
      <c r="AB60" s="190">
        <v>3.9440781003643801</v>
      </c>
      <c r="AC60" s="190">
        <v>5.96184380284366</v>
      </c>
      <c r="AD60" s="190">
        <v>-3.3022761146438002</v>
      </c>
      <c r="AE60" s="190">
        <v>16.566911999999999</v>
      </c>
      <c r="AF60" s="190">
        <v>23.606604000000004</v>
      </c>
      <c r="AG60" s="190">
        <v>11.927992</v>
      </c>
      <c r="AH60" s="190">
        <v>18.697578</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89">
        <f>YampaRiverInflow.TotalOutflow!A61</f>
        <v>46388</v>
      </c>
      <c r="B61" s="280">
        <v>6.62</v>
      </c>
      <c r="C61" s="270">
        <v>6.62</v>
      </c>
      <c r="D61" s="285">
        <v>6.62</v>
      </c>
      <c r="E61" s="190">
        <v>11.366462</v>
      </c>
      <c r="F61" s="190">
        <v>12.906422000000001</v>
      </c>
      <c r="G61" s="190">
        <v>-12.26146</v>
      </c>
      <c r="H61" s="190">
        <v>9.9685600000000001</v>
      </c>
      <c r="I61" s="190">
        <v>3.9182399999999999</v>
      </c>
      <c r="J61" s="190">
        <v>5.2524799999999994</v>
      </c>
      <c r="K61" s="190">
        <v>0.65434000000000003</v>
      </c>
      <c r="L61" s="190">
        <v>10.38495</v>
      </c>
      <c r="M61" s="190">
        <v>14.23559</v>
      </c>
      <c r="N61" s="190">
        <v>9.8203300000000002</v>
      </c>
      <c r="O61" s="190">
        <v>24.700430000000001</v>
      </c>
      <c r="P61" s="190">
        <v>22.069479999999999</v>
      </c>
      <c r="Q61" s="190">
        <v>12.57952</v>
      </c>
      <c r="R61" s="190">
        <v>19.210369999999998</v>
      </c>
      <c r="S61" s="190">
        <v>24.414390000000001</v>
      </c>
      <c r="T61" s="190">
        <v>14.356399999999999</v>
      </c>
      <c r="U61" s="190">
        <v>-5.5168900000000001</v>
      </c>
      <c r="V61" s="190">
        <v>8.7599999999999997E-2</v>
      </c>
      <c r="W61" s="190">
        <v>10.52117</v>
      </c>
      <c r="X61" s="190">
        <v>15.80128</v>
      </c>
      <c r="Y61" s="190">
        <v>7.4489752076703502</v>
      </c>
      <c r="Z61" s="190">
        <v>19.8163140489265</v>
      </c>
      <c r="AA61" s="190">
        <v>0.31217231431502396</v>
      </c>
      <c r="AB61" s="190">
        <v>11.158060331372901</v>
      </c>
      <c r="AC61" s="190">
        <v>7.7495685923312703</v>
      </c>
      <c r="AD61" s="190">
        <v>16.305914000000001</v>
      </c>
      <c r="AE61" s="190">
        <v>18.317238</v>
      </c>
      <c r="AF61" s="190">
        <v>101.21908400000001</v>
      </c>
      <c r="AG61" s="190">
        <v>14.084605999999999</v>
      </c>
      <c r="AH61" s="190">
        <v>35.531559999999999</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89">
        <f>YampaRiverInflow.TotalOutflow!A62</f>
        <v>46419</v>
      </c>
      <c r="B62" s="280">
        <v>9.4120000000000008</v>
      </c>
      <c r="C62" s="270">
        <v>9.4120000000000008</v>
      </c>
      <c r="D62" s="285">
        <v>9.4120000000000008</v>
      </c>
      <c r="E62" s="190">
        <v>10.668854</v>
      </c>
      <c r="F62" s="190">
        <v>-2.5262600000000002</v>
      </c>
      <c r="G62" s="190">
        <v>-10.192350000000001</v>
      </c>
      <c r="H62" s="190">
        <v>6.2821099999999994</v>
      </c>
      <c r="I62" s="190">
        <v>3.13246</v>
      </c>
      <c r="J62" s="190">
        <v>4.1601400000000002</v>
      </c>
      <c r="K62" s="190">
        <v>2.8380700000000001</v>
      </c>
      <c r="L62" s="190">
        <v>9.7490100000000002</v>
      </c>
      <c r="M62" s="190">
        <v>16.001570000000001</v>
      </c>
      <c r="N62" s="190">
        <v>9.5720700000000001</v>
      </c>
      <c r="O62" s="190">
        <v>21.740169999999999</v>
      </c>
      <c r="P62" s="190">
        <v>14.98456</v>
      </c>
      <c r="Q62" s="190">
        <v>10.01197</v>
      </c>
      <c r="R62" s="190">
        <v>10.48507</v>
      </c>
      <c r="S62" s="190">
        <v>13.671299999999999</v>
      </c>
      <c r="T62" s="190">
        <v>11.7835</v>
      </c>
      <c r="U62" s="190">
        <v>1.5763499999999999</v>
      </c>
      <c r="V62" s="190">
        <v>-4.5615100000000002</v>
      </c>
      <c r="W62" s="190">
        <v>4.3772399999999996</v>
      </c>
      <c r="X62" s="190">
        <v>6.30464</v>
      </c>
      <c r="Y62" s="190">
        <v>4.0539722308107295</v>
      </c>
      <c r="Z62" s="190">
        <v>9.3226595036040596</v>
      </c>
      <c r="AA62" s="190">
        <v>19.796036777389201</v>
      </c>
      <c r="AB62" s="190">
        <v>11.065682646744701</v>
      </c>
      <c r="AC62" s="190">
        <v>11.6148235514056</v>
      </c>
      <c r="AD62" s="190">
        <v>19.425978000000001</v>
      </c>
      <c r="AE62" s="190">
        <v>27.521836</v>
      </c>
      <c r="AF62" s="190">
        <v>75.754664000000005</v>
      </c>
      <c r="AG62" s="190">
        <v>14.718234000000001</v>
      </c>
      <c r="AH62" s="190">
        <v>33.481140000000003</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89">
        <f>YampaRiverInflow.TotalOutflow!A63</f>
        <v>46447</v>
      </c>
      <c r="B63" s="280">
        <v>13.116</v>
      </c>
      <c r="C63" s="270">
        <v>13.116</v>
      </c>
      <c r="D63" s="285">
        <v>13.116</v>
      </c>
      <c r="E63" s="190">
        <v>-10.494788</v>
      </c>
      <c r="F63" s="190">
        <v>-5.3588699999999996</v>
      </c>
      <c r="G63" s="190">
        <v>-15.49112</v>
      </c>
      <c r="H63" s="190">
        <v>36.322969999999998</v>
      </c>
      <c r="I63" s="190">
        <v>9.210090000000001</v>
      </c>
      <c r="J63" s="190">
        <v>5.7764899999999999</v>
      </c>
      <c r="K63" s="190">
        <v>9.2872199999999996</v>
      </c>
      <c r="L63" s="190">
        <v>8.1139899999999994</v>
      </c>
      <c r="M63" s="190">
        <v>9.8301200000000009</v>
      </c>
      <c r="N63" s="190">
        <v>14.49926</v>
      </c>
      <c r="O63" s="190">
        <v>12.03308</v>
      </c>
      <c r="P63" s="190">
        <v>4.5342399999999996</v>
      </c>
      <c r="Q63" s="190">
        <v>19.332849999999997</v>
      </c>
      <c r="R63" s="190">
        <v>6.37479</v>
      </c>
      <c r="S63" s="190">
        <v>9.2942099999999996</v>
      </c>
      <c r="T63" s="190">
        <v>12.6425</v>
      </c>
      <c r="U63" s="190">
        <v>6.9273500000000006</v>
      </c>
      <c r="V63" s="190">
        <v>-7.20953</v>
      </c>
      <c r="W63" s="190">
        <v>6.0791599999999999</v>
      </c>
      <c r="X63" s="190">
        <v>6.5443199999999999</v>
      </c>
      <c r="Y63" s="190">
        <v>12.9016643799678</v>
      </c>
      <c r="Z63" s="190">
        <v>7.2940712366949301</v>
      </c>
      <c r="AA63" s="190">
        <v>35.068694212232302</v>
      </c>
      <c r="AB63" s="190">
        <v>6.2901128095215002</v>
      </c>
      <c r="AC63" s="190">
        <v>18.741606197686799</v>
      </c>
      <c r="AD63" s="190">
        <v>26.794340000000005</v>
      </c>
      <c r="AE63" s="190">
        <v>39.915998000000002</v>
      </c>
      <c r="AF63" s="190">
        <v>66.375816</v>
      </c>
      <c r="AG63" s="190">
        <v>17.63081</v>
      </c>
      <c r="AH63" s="190">
        <v>62.605969999999999</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89">
        <f>YampaRiverInflow.TotalOutflow!A64</f>
        <v>46478</v>
      </c>
      <c r="B64" s="280">
        <v>16.518000000000001</v>
      </c>
      <c r="C64" s="270">
        <v>16.518000000000001</v>
      </c>
      <c r="D64" s="285">
        <v>16.518000000000001</v>
      </c>
      <c r="E64" s="190">
        <v>23.635946000000001</v>
      </c>
      <c r="F64" s="190">
        <v>6.8406400000000005</v>
      </c>
      <c r="G64" s="190">
        <v>-2.2138499999999999</v>
      </c>
      <c r="H64" s="190">
        <v>19.547470000000001</v>
      </c>
      <c r="I64" s="190">
        <v>11.52768</v>
      </c>
      <c r="J64" s="190">
        <v>17.343669999999999</v>
      </c>
      <c r="K64" s="190">
        <v>13.49269</v>
      </c>
      <c r="L64" s="190">
        <v>4.6643299999999996</v>
      </c>
      <c r="M64" s="190">
        <v>2.3306399999999998</v>
      </c>
      <c r="N64" s="190">
        <v>9.179590000000001</v>
      </c>
      <c r="O64" s="190">
        <v>14.534559999999999</v>
      </c>
      <c r="P64" s="190">
        <v>4.0880400000000003</v>
      </c>
      <c r="Q64" s="190">
        <v>12.77216</v>
      </c>
      <c r="R64" s="190">
        <v>7.4774700000000003</v>
      </c>
      <c r="S64" s="190">
        <v>12.525</v>
      </c>
      <c r="T64" s="190">
        <v>22.5366</v>
      </c>
      <c r="U64" s="190">
        <v>5.4246600000000003</v>
      </c>
      <c r="V64" s="190">
        <v>-1.42597</v>
      </c>
      <c r="W64" s="190">
        <v>9.8915199999999999</v>
      </c>
      <c r="X64" s="190">
        <v>9.72743</v>
      </c>
      <c r="Y64" s="190">
        <v>15.713943386447099</v>
      </c>
      <c r="Z64" s="190">
        <v>6.6015394221493597</v>
      </c>
      <c r="AA64" s="190">
        <v>32.830230167934701</v>
      </c>
      <c r="AB64" s="190">
        <v>14.096756611570999</v>
      </c>
      <c r="AC64" s="190">
        <v>21.908179504132999</v>
      </c>
      <c r="AD64" s="190">
        <v>18.399011999999999</v>
      </c>
      <c r="AE64" s="190">
        <v>29.763325999999999</v>
      </c>
      <c r="AF64" s="190">
        <v>41.261670000000002</v>
      </c>
      <c r="AG64" s="190">
        <v>7.7661820000000006</v>
      </c>
      <c r="AH64" s="190">
        <v>14.708754000000001</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89">
        <f>YampaRiverInflow.TotalOutflow!A65</f>
        <v>46508</v>
      </c>
      <c r="B65" s="280">
        <v>21.992999999999999</v>
      </c>
      <c r="C65" s="270">
        <v>21.992999999999999</v>
      </c>
      <c r="D65" s="285">
        <v>21.992999999999999</v>
      </c>
      <c r="E65" s="190">
        <v>5.5503300000000007</v>
      </c>
      <c r="F65" s="190">
        <v>8.0619300000000003</v>
      </c>
      <c r="G65" s="190">
        <v>-4.66012</v>
      </c>
      <c r="H65" s="190">
        <v>9.683209999999999</v>
      </c>
      <c r="I65" s="190">
        <v>23.337949999999999</v>
      </c>
      <c r="J65" s="190">
        <v>11.09249</v>
      </c>
      <c r="K65" s="190">
        <v>14.89179</v>
      </c>
      <c r="L65" s="190">
        <v>9.6852700000000009</v>
      </c>
      <c r="M65" s="190">
        <v>5.5847100000000003</v>
      </c>
      <c r="N65" s="190">
        <v>4.1686000000000005</v>
      </c>
      <c r="O65" s="190">
        <v>14.016170000000001</v>
      </c>
      <c r="P65" s="190">
        <v>5.02379</v>
      </c>
      <c r="Q65" s="190">
        <v>16.882990000000003</v>
      </c>
      <c r="R65" s="190">
        <v>3.9549799999999999</v>
      </c>
      <c r="S65" s="190">
        <v>10.53945</v>
      </c>
      <c r="T65" s="190">
        <v>19.5229</v>
      </c>
      <c r="U65" s="190">
        <v>4.9721899999999994</v>
      </c>
      <c r="V65" s="190">
        <v>1.2309300000000001</v>
      </c>
      <c r="W65" s="190">
        <v>4.9847600000000005</v>
      </c>
      <c r="X65" s="190">
        <v>9.3964200000000009</v>
      </c>
      <c r="Y65" s="190">
        <v>9.2539210713396098</v>
      </c>
      <c r="Z65" s="190">
        <v>5.5819525592733701</v>
      </c>
      <c r="AA65" s="190">
        <v>25.107575702810699</v>
      </c>
      <c r="AB65" s="190">
        <v>32.171070661818902</v>
      </c>
      <c r="AC65" s="190">
        <v>22.140587519075002</v>
      </c>
      <c r="AD65" s="190">
        <v>9.3170699999999993</v>
      </c>
      <c r="AE65" s="190">
        <v>17.687328000000001</v>
      </c>
      <c r="AF65" s="190">
        <v>30.256135999999998</v>
      </c>
      <c r="AG65" s="190">
        <v>9.5716059999999992</v>
      </c>
      <c r="AH65" s="190">
        <v>29.325434000000005</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89">
        <f>YampaRiverInflow.TotalOutflow!A66</f>
        <v>46539</v>
      </c>
      <c r="B66" s="280">
        <v>20.56</v>
      </c>
      <c r="C66" s="270">
        <v>20.56</v>
      </c>
      <c r="D66" s="285">
        <v>20.56</v>
      </c>
      <c r="E66" s="190">
        <v>1.3633040000000001</v>
      </c>
      <c r="F66" s="190">
        <v>-0.79383999999999999</v>
      </c>
      <c r="G66" s="190">
        <v>-23.251810000000003</v>
      </c>
      <c r="H66" s="190">
        <v>12.69872</v>
      </c>
      <c r="I66" s="190">
        <v>19.039000000000001</v>
      </c>
      <c r="J66" s="190">
        <v>6.8687700000000005</v>
      </c>
      <c r="K66" s="190">
        <v>14.246139999999999</v>
      </c>
      <c r="L66" s="190">
        <v>18.845080000000003</v>
      </c>
      <c r="M66" s="190">
        <v>7.4909099999999995</v>
      </c>
      <c r="N66" s="190">
        <v>13.8124</v>
      </c>
      <c r="O66" s="190">
        <v>24.775919999999999</v>
      </c>
      <c r="P66" s="190">
        <v>9.7531100000000013</v>
      </c>
      <c r="Q66" s="190">
        <v>18.740459999999999</v>
      </c>
      <c r="R66" s="190">
        <v>5.9942099999999998</v>
      </c>
      <c r="S66" s="190">
        <v>10.93661</v>
      </c>
      <c r="T66" s="190">
        <v>14.07673</v>
      </c>
      <c r="U66" s="190">
        <v>3.54962</v>
      </c>
      <c r="V66" s="190">
        <v>6.4226899999999993</v>
      </c>
      <c r="W66" s="190">
        <v>10.59356</v>
      </c>
      <c r="X66" s="190">
        <v>1.32226</v>
      </c>
      <c r="Y66" s="190">
        <v>6.9610190102487604</v>
      </c>
      <c r="Z66" s="190">
        <v>13.6235045447941</v>
      </c>
      <c r="AA66" s="190">
        <v>21.1430438016537</v>
      </c>
      <c r="AB66" s="190">
        <v>42.150180575868696</v>
      </c>
      <c r="AC66" s="190">
        <v>13.4754590082651</v>
      </c>
      <c r="AD66" s="190">
        <v>19.542680000000001</v>
      </c>
      <c r="AE66" s="190">
        <v>1.2684000000000002</v>
      </c>
      <c r="AF66" s="190">
        <v>4.9412060000000002</v>
      </c>
      <c r="AG66" s="190">
        <v>-1.180104</v>
      </c>
      <c r="AH66" s="190">
        <v>16.706314000000003</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89">
        <f>YampaRiverInflow.TotalOutflow!A67</f>
        <v>46569</v>
      </c>
      <c r="B67" s="280">
        <v>20.181999999999999</v>
      </c>
      <c r="C67" s="270">
        <v>20.181999999999999</v>
      </c>
      <c r="D67" s="285">
        <v>20.181999999999999</v>
      </c>
      <c r="E67" s="190">
        <v>17.755964000000002</v>
      </c>
      <c r="F67" s="190">
        <v>11.63293</v>
      </c>
      <c r="G67" s="190">
        <v>-12.476629999999998</v>
      </c>
      <c r="H67" s="190">
        <v>23.625509999999998</v>
      </c>
      <c r="I67" s="190">
        <v>20.54889</v>
      </c>
      <c r="J67" s="190">
        <v>8.319090000000001</v>
      </c>
      <c r="K67" s="190">
        <v>20.105460000000001</v>
      </c>
      <c r="L67" s="190">
        <v>19.50067</v>
      </c>
      <c r="M67" s="190">
        <v>8.3446700000000007</v>
      </c>
      <c r="N67" s="190">
        <v>18.455950000000001</v>
      </c>
      <c r="O67" s="190">
        <v>31.79073</v>
      </c>
      <c r="P67" s="190">
        <v>14.55987</v>
      </c>
      <c r="Q67" s="190">
        <v>21.886839999999999</v>
      </c>
      <c r="R67" s="190">
        <v>25.583909999999999</v>
      </c>
      <c r="S67" s="190">
        <v>21.074020000000001</v>
      </c>
      <c r="T67" s="190">
        <v>18.544400000000003</v>
      </c>
      <c r="U67" s="190">
        <v>6.5901300000000003</v>
      </c>
      <c r="V67" s="190">
        <v>14.91146</v>
      </c>
      <c r="W67" s="190">
        <v>14.38373</v>
      </c>
      <c r="X67" s="190">
        <v>27.614090000000001</v>
      </c>
      <c r="Y67" s="190">
        <v>12.5574148766291</v>
      </c>
      <c r="Z67" s="190">
        <v>24.781192150480202</v>
      </c>
      <c r="AA67" s="190">
        <v>16.943357023537999</v>
      </c>
      <c r="AB67" s="190">
        <v>39.1588780983151</v>
      </c>
      <c r="AC67" s="190">
        <v>23.713968098447001</v>
      </c>
      <c r="AD67" s="190">
        <v>3.5028120000000005</v>
      </c>
      <c r="AE67" s="190">
        <v>15.702810000000001</v>
      </c>
      <c r="AF67" s="190">
        <v>2.0310160000000002</v>
      </c>
      <c r="AG67" s="190">
        <v>8.0089059999999996</v>
      </c>
      <c r="AH67" s="190">
        <v>20.697440000000004</v>
      </c>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89">
        <f>YampaRiverInflow.TotalOutflow!A68</f>
        <v>46600</v>
      </c>
      <c r="B68" s="280">
        <v>17.675000000000001</v>
      </c>
      <c r="C68" s="270">
        <v>17.675000000000001</v>
      </c>
      <c r="D68" s="285">
        <v>17.675000000000001</v>
      </c>
      <c r="E68" s="190">
        <v>13.796706</v>
      </c>
      <c r="F68" s="190">
        <v>9.7706299999999988</v>
      </c>
      <c r="G68" s="190">
        <v>7.4435000000000002</v>
      </c>
      <c r="H68" s="190">
        <v>20.504860000000001</v>
      </c>
      <c r="I68" s="190">
        <v>22.135639999999999</v>
      </c>
      <c r="J68" s="190">
        <v>5.2130799999999997</v>
      </c>
      <c r="K68" s="190">
        <v>14.802440000000001</v>
      </c>
      <c r="L68" s="190">
        <v>21.94164</v>
      </c>
      <c r="M68" s="190">
        <v>8.4181799999999996</v>
      </c>
      <c r="N68" s="190">
        <v>21.659500000000001</v>
      </c>
      <c r="O68" s="190">
        <v>35.8294</v>
      </c>
      <c r="P68" s="190">
        <v>14.210139999999999</v>
      </c>
      <c r="Q68" s="190">
        <v>24.195160000000001</v>
      </c>
      <c r="R68" s="190">
        <v>26.496269999999999</v>
      </c>
      <c r="S68" s="190">
        <v>24.024999999999999</v>
      </c>
      <c r="T68" s="190">
        <v>22.344560000000001</v>
      </c>
      <c r="U68" s="190">
        <v>9.8739599999999985</v>
      </c>
      <c r="V68" s="190">
        <v>13.84548</v>
      </c>
      <c r="W68" s="190">
        <v>16.93469</v>
      </c>
      <c r="X68" s="190">
        <v>14.48996</v>
      </c>
      <c r="Y68" s="190">
        <v>14.623601239406</v>
      </c>
      <c r="Z68" s="190">
        <v>29.351938843042298</v>
      </c>
      <c r="AA68" s="190">
        <v>10.6373367791084</v>
      </c>
      <c r="AB68" s="190">
        <v>32.4739838860175</v>
      </c>
      <c r="AC68" s="190">
        <v>32.289258266844001</v>
      </c>
      <c r="AD68" s="190">
        <v>21.988620000000001</v>
      </c>
      <c r="AE68" s="190">
        <v>28.766426000000003</v>
      </c>
      <c r="AF68" s="190">
        <v>19.739957999999998</v>
      </c>
      <c r="AG68" s="190">
        <v>11.451958000000001</v>
      </c>
      <c r="AH68" s="190">
        <v>20.660824000000002</v>
      </c>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89">
        <f>YampaRiverInflow.TotalOutflow!A69</f>
        <v>46631</v>
      </c>
      <c r="B69" s="280">
        <v>14.701000000000001</v>
      </c>
      <c r="C69" s="270">
        <v>14.701000000000001</v>
      </c>
      <c r="D69" s="285">
        <v>14.701000000000001</v>
      </c>
      <c r="E69" s="190">
        <v>10.647540000000001</v>
      </c>
      <c r="F69" s="190">
        <v>-6.0112700000000006</v>
      </c>
      <c r="G69" s="190">
        <v>19.914009999999998</v>
      </c>
      <c r="H69" s="190">
        <v>13.555149999999999</v>
      </c>
      <c r="I69" s="190">
        <v>15.397549999999999</v>
      </c>
      <c r="J69" s="190">
        <v>7.1036899999999994</v>
      </c>
      <c r="K69" s="190">
        <v>8.6973899999999986</v>
      </c>
      <c r="L69" s="190">
        <v>11.841569999999999</v>
      </c>
      <c r="M69" s="190">
        <v>3.6388400000000001</v>
      </c>
      <c r="N69" s="190">
        <v>18.084299999999999</v>
      </c>
      <c r="O69" s="190">
        <v>24.926950000000001</v>
      </c>
      <c r="P69" s="190">
        <v>13.032249999999999</v>
      </c>
      <c r="Q69" s="190">
        <v>14.707469999999999</v>
      </c>
      <c r="R69" s="190">
        <v>15.101129999999999</v>
      </c>
      <c r="S69" s="190">
        <v>9.3519199999999998</v>
      </c>
      <c r="T69" s="190">
        <v>35.037589999999994</v>
      </c>
      <c r="U69" s="190">
        <v>-2.8639899999999998</v>
      </c>
      <c r="V69" s="190">
        <v>6.7481800000000005</v>
      </c>
      <c r="W69" s="190">
        <v>15.02529</v>
      </c>
      <c r="X69" s="190">
        <v>11.451879999999999</v>
      </c>
      <c r="Y69" s="190">
        <v>13.1848636376867</v>
      </c>
      <c r="Z69" s="190">
        <v>8.3238249586783297</v>
      </c>
      <c r="AA69" s="190">
        <v>19.8346958697528</v>
      </c>
      <c r="AB69" s="190">
        <v>16.409711323636998</v>
      </c>
      <c r="AC69" s="190">
        <v>25.7866844641329</v>
      </c>
      <c r="AD69" s="190">
        <v>21.500264000000001</v>
      </c>
      <c r="AE69" s="190">
        <v>26.366382000000002</v>
      </c>
      <c r="AF69" s="190">
        <v>15.737406</v>
      </c>
      <c r="AG69" s="190">
        <v>14.914582000000003</v>
      </c>
      <c r="AH69" s="190">
        <v>14.839589999999999</v>
      </c>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8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8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89"/>
      <c r="B72" s="279"/>
      <c r="C72" s="269"/>
      <c r="D72" s="296"/>
      <c r="ALQ72" s="172" t="e">
        <v>#N/A</v>
      </c>
    </row>
    <row r="73" spans="1:1005" ht="12.75" customHeight="1" x14ac:dyDescent="0.25">
      <c r="A73" s="189"/>
      <c r="B73" s="279"/>
      <c r="C73" s="269"/>
      <c r="D73" s="296"/>
    </row>
    <row r="74" spans="1:1005" ht="12.75" customHeight="1" x14ac:dyDescent="0.25">
      <c r="A74" s="189"/>
      <c r="B74" s="279"/>
      <c r="C74" s="269"/>
      <c r="D74" s="296"/>
    </row>
    <row r="75" spans="1:1005" ht="12.75" customHeight="1" x14ac:dyDescent="0.25">
      <c r="A75" s="189"/>
      <c r="B75" s="279"/>
      <c r="C75" s="269"/>
      <c r="D75" s="296"/>
    </row>
    <row r="76" spans="1:1005" ht="12.75" customHeight="1" x14ac:dyDescent="0.25">
      <c r="A76" s="189"/>
      <c r="B76" s="279"/>
      <c r="C76" s="269"/>
      <c r="D76" s="296"/>
    </row>
    <row r="77" spans="1:1005" ht="12.75" customHeight="1" x14ac:dyDescent="0.25">
      <c r="A77" s="189"/>
      <c r="B77" s="279"/>
      <c r="C77" s="269"/>
      <c r="D77" s="296"/>
    </row>
    <row r="78" spans="1:1005" ht="12.75" customHeight="1" x14ac:dyDescent="0.25">
      <c r="A78" s="189"/>
      <c r="B78" s="279"/>
      <c r="C78" s="269"/>
      <c r="D78" s="296"/>
    </row>
    <row r="79" spans="1:1005" ht="12.75" customHeight="1" x14ac:dyDescent="0.25">
      <c r="A79" s="189"/>
      <c r="B79" s="279"/>
      <c r="C79" s="269"/>
      <c r="D79" s="296"/>
    </row>
    <row r="80" spans="1:1005" ht="12.75" customHeight="1" x14ac:dyDescent="0.25">
      <c r="A80" s="189"/>
      <c r="B80" s="279"/>
      <c r="C80" s="269"/>
      <c r="D80" s="296"/>
    </row>
    <row r="81" spans="1:4" ht="12.75" customHeight="1" x14ac:dyDescent="0.25">
      <c r="A81" s="189"/>
      <c r="B81" s="279"/>
      <c r="C81" s="269"/>
      <c r="D81" s="296"/>
    </row>
    <row r="82" spans="1:4" ht="12.75" customHeight="1" x14ac:dyDescent="0.25">
      <c r="A82" s="189"/>
      <c r="B82" s="279"/>
      <c r="C82" s="269"/>
      <c r="D82" s="296"/>
    </row>
    <row r="83" spans="1:4" ht="12.75" customHeight="1" x14ac:dyDescent="0.25">
      <c r="A83" s="189"/>
      <c r="B83" s="279"/>
      <c r="C83" s="269"/>
      <c r="D83" s="296"/>
    </row>
    <row r="84" spans="1:4" ht="12.75" customHeight="1" x14ac:dyDescent="0.25">
      <c r="A84" s="189"/>
      <c r="B84" s="279"/>
      <c r="C84" s="269"/>
      <c r="D84" s="296"/>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84"/>
  <sheetViews>
    <sheetView workbookViewId="0">
      <selection activeCell="B4" sqref="B4"/>
    </sheetView>
  </sheetViews>
  <sheetFormatPr defaultColWidth="18.7109375" defaultRowHeight="12.75" customHeight="1" x14ac:dyDescent="0.25"/>
  <cols>
    <col min="1" max="1" width="14.28515625" style="172" customWidth="1"/>
    <col min="2" max="2" width="9.140625" style="172" customWidth="1"/>
    <col min="3" max="3" width="9.7109375" style="172" bestFit="1" customWidth="1"/>
    <col min="4" max="54" width="9.140625" style="172" customWidth="1"/>
    <col min="55" max="16384" width="18.7109375" style="172"/>
  </cols>
  <sheetData>
    <row r="1" spans="1:51" ht="15" x14ac:dyDescent="0.25">
      <c r="A1" s="132"/>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338"/>
      <c r="AG1" s="338"/>
      <c r="AH1" s="338"/>
      <c r="AI1" s="162"/>
      <c r="AJ1" s="162"/>
      <c r="AK1" s="162"/>
      <c r="AL1" s="162"/>
      <c r="AM1" s="162"/>
    </row>
    <row r="2" spans="1:51" ht="15" x14ac:dyDescent="0.25">
      <c r="A2" s="132" t="s">
        <v>174</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5" x14ac:dyDescent="0.25">
      <c r="A3" s="134" t="str">
        <f>A2&amp;"_"&amp;"Time"</f>
        <v>ImpToMex_In_Time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5" x14ac:dyDescent="0.25">
      <c r="A4" s="149">
        <f>YampaRiverInflow.TotalOutflow!A4</f>
        <v>44652</v>
      </c>
      <c r="B4" s="292">
        <v>-8.6609999999999996</v>
      </c>
      <c r="C4" s="293">
        <v>-8.6609999999999996</v>
      </c>
      <c r="D4" s="303">
        <v>-8.6609999999999996</v>
      </c>
      <c r="E4" s="190">
        <f ca="1">INDEX(INDIRECT("ImpToMex_"&amp;E$2+YEAR($A4)-YEAR($A$4)),MONTH($A4))/1000</f>
        <v>5.76356</v>
      </c>
      <c r="F4" s="190">
        <f t="shared" ref="F4:AH12" ca="1" si="0">INDEX(INDIRECT("ImpToMex_"&amp;F$2+YEAR($A4)-YEAR($A$4)),MONTH($A4))/1000</f>
        <v>12.84352</v>
      </c>
      <c r="G4" s="190">
        <f t="shared" ca="1" si="0"/>
        <v>-51.0623</v>
      </c>
      <c r="H4" s="190">
        <f t="shared" ca="1" si="0"/>
        <v>-15.1135</v>
      </c>
      <c r="I4" s="190">
        <f t="shared" ca="1" si="0"/>
        <v>-4.2431000000000001</v>
      </c>
      <c r="J4" s="190">
        <f t="shared" ca="1" si="0"/>
        <v>-7.57599</v>
      </c>
      <c r="K4" s="190">
        <f t="shared" ca="1" si="0"/>
        <v>15.395820000000001</v>
      </c>
      <c r="L4" s="190">
        <f t="shared" ca="1" si="0"/>
        <v>39.174210000000002</v>
      </c>
      <c r="M4" s="190">
        <f t="shared" ca="1" si="0"/>
        <v>-0.41738999999999998</v>
      </c>
      <c r="N4" s="190">
        <f t="shared" ca="1" si="0"/>
        <v>-3.9382700000000002</v>
      </c>
      <c r="O4" s="190">
        <f t="shared" ca="1" si="0"/>
        <v>0.93055999999999994</v>
      </c>
      <c r="P4" s="190">
        <f t="shared" ca="1" si="0"/>
        <v>-11.8729</v>
      </c>
      <c r="Q4" s="190">
        <f t="shared" ca="1" si="0"/>
        <v>-13.3843</v>
      </c>
      <c r="R4" s="190">
        <f t="shared" ca="1" si="0"/>
        <v>-6.9093299999999997</v>
      </c>
      <c r="S4" s="190">
        <f t="shared" ca="1" si="0"/>
        <v>4.2983100000000007</v>
      </c>
      <c r="T4" s="190">
        <f t="shared" ca="1" si="0"/>
        <v>-1.6048699999999998</v>
      </c>
      <c r="U4" s="190">
        <f t="shared" ca="1" si="0"/>
        <v>-3.3881199999999998</v>
      </c>
      <c r="V4" s="190">
        <f t="shared" ca="1" si="0"/>
        <v>-8.2623700000000007</v>
      </c>
      <c r="W4" s="190">
        <f t="shared" ca="1" si="0"/>
        <v>-14.0764</v>
      </c>
      <c r="X4" s="190">
        <f t="shared" ca="1" si="0"/>
        <v>-15.644399999999999</v>
      </c>
      <c r="Y4" s="190">
        <f t="shared" ca="1" si="0"/>
        <v>-20.3934</v>
      </c>
      <c r="Z4" s="190">
        <f t="shared" ca="1" si="0"/>
        <v>-12.2591</v>
      </c>
      <c r="AA4" s="190">
        <f t="shared" ca="1" si="0"/>
        <v>-6.0398699999999996</v>
      </c>
      <c r="AB4" s="190">
        <f t="shared" ca="1" si="0"/>
        <v>14.186459999999999</v>
      </c>
      <c r="AC4" s="190">
        <f t="shared" ca="1" si="0"/>
        <v>-9.3056399999999986</v>
      </c>
      <c r="AD4" s="190">
        <f t="shared" ca="1" si="0"/>
        <v>-4.80497</v>
      </c>
      <c r="AE4" s="190">
        <f t="shared" ca="1" si="0"/>
        <v>-4.7238199999999999</v>
      </c>
      <c r="AF4" s="190">
        <f t="shared" ca="1" si="0"/>
        <v>-4.9565900000000003</v>
      </c>
      <c r="AG4" s="190">
        <f t="shared" ca="1" si="0"/>
        <v>-3.62934</v>
      </c>
      <c r="AH4" s="190">
        <f t="shared" ca="1" si="0"/>
        <v>-36.724299999999999</v>
      </c>
      <c r="AI4" s="190"/>
      <c r="AJ4" s="190"/>
      <c r="AK4" s="190"/>
      <c r="AL4" s="190"/>
      <c r="AM4" s="190"/>
      <c r="AN4" s="167"/>
      <c r="AO4" s="167"/>
      <c r="AP4" s="167"/>
      <c r="AQ4" s="167"/>
      <c r="AR4" s="167"/>
      <c r="AS4" s="167"/>
      <c r="AT4" s="167"/>
      <c r="AU4" s="167"/>
      <c r="AV4" s="167"/>
      <c r="AW4" s="167"/>
      <c r="AX4" s="167"/>
      <c r="AY4" s="167"/>
    </row>
    <row r="5" spans="1:51" ht="15" x14ac:dyDescent="0.25">
      <c r="A5" s="149">
        <f>YampaRiverInflow.TotalOutflow!A5</f>
        <v>44682</v>
      </c>
      <c r="B5" s="280">
        <v>-3.11</v>
      </c>
      <c r="C5" s="270">
        <v>-3.11</v>
      </c>
      <c r="D5" s="285">
        <v>-3.11</v>
      </c>
      <c r="E5" s="190">
        <v>7.5992100000000002</v>
      </c>
      <c r="F5" s="190">
        <v>4.7034399999999996</v>
      </c>
      <c r="G5" s="190">
        <v>-61.748899999999999</v>
      </c>
      <c r="H5" s="190">
        <v>-4.7955200000000007</v>
      </c>
      <c r="I5" s="190">
        <v>-13.974399999999999</v>
      </c>
      <c r="J5" s="190">
        <v>-8.2093600000000002</v>
      </c>
      <c r="K5" s="190">
        <v>11.730090000000001</v>
      </c>
      <c r="L5" s="190">
        <v>21.999099999999999</v>
      </c>
      <c r="M5" s="190">
        <v>0.11092</v>
      </c>
      <c r="N5" s="190">
        <v>-14.867799999999999</v>
      </c>
      <c r="O5" s="190">
        <v>-7.1809500000000002</v>
      </c>
      <c r="P5" s="190">
        <v>-5.66974</v>
      </c>
      <c r="Q5" s="190">
        <v>-33.700400000000002</v>
      </c>
      <c r="R5" s="190">
        <v>-4.7220800000000001</v>
      </c>
      <c r="S5" s="190">
        <v>-17.381799999999998</v>
      </c>
      <c r="T5" s="190">
        <v>-33.279300000000006</v>
      </c>
      <c r="U5" s="190">
        <v>-5.4207200000000002</v>
      </c>
      <c r="V5" s="190">
        <v>-5.2464300000000001</v>
      </c>
      <c r="W5" s="190">
        <v>3.1493000000000002</v>
      </c>
      <c r="X5" s="190">
        <v>-9.5569299999999995</v>
      </c>
      <c r="Y5" s="190">
        <v>4.5381899999999993</v>
      </c>
      <c r="Z5" s="190">
        <v>2.7454499999999999</v>
      </c>
      <c r="AA5" s="190">
        <v>4.5651899999999994</v>
      </c>
      <c r="AB5" s="190">
        <v>0.1095455</v>
      </c>
      <c r="AC5" s="190">
        <v>7.3637499999999996</v>
      </c>
      <c r="AD5" s="190">
        <v>8.667313</v>
      </c>
      <c r="AE5" s="190">
        <v>9.6379000000000001</v>
      </c>
      <c r="AF5" s="190">
        <v>-0.59501400000000004</v>
      </c>
      <c r="AG5" s="190">
        <v>-7.1286899999999997</v>
      </c>
      <c r="AH5" s="190">
        <v>13.089129999999999</v>
      </c>
      <c r="AI5" s="203"/>
      <c r="AJ5" s="203"/>
      <c r="AK5" s="203"/>
      <c r="AL5" s="203"/>
      <c r="AM5" s="203"/>
      <c r="AN5" s="167"/>
      <c r="AO5" s="167"/>
      <c r="AP5" s="167"/>
      <c r="AQ5" s="167"/>
      <c r="AR5" s="167"/>
      <c r="AS5" s="167"/>
      <c r="AT5" s="167"/>
      <c r="AU5" s="167"/>
      <c r="AV5" s="167"/>
      <c r="AW5" s="167"/>
      <c r="AX5" s="167"/>
      <c r="AY5" s="167"/>
    </row>
    <row r="6" spans="1:51" ht="15" x14ac:dyDescent="0.25">
      <c r="A6" s="149">
        <f>YampaRiverInflow.TotalOutflow!A6</f>
        <v>44713</v>
      </c>
      <c r="B6" s="280">
        <v>-7.532</v>
      </c>
      <c r="C6" s="270">
        <v>-7.532</v>
      </c>
      <c r="D6" s="285">
        <v>-7.532</v>
      </c>
      <c r="E6" s="190">
        <v>4.59762</v>
      </c>
      <c r="F6" s="190">
        <v>13.497540000000001</v>
      </c>
      <c r="G6" s="190">
        <v>-26.186700000000002</v>
      </c>
      <c r="H6" s="190">
        <v>-3.3491300000000002</v>
      </c>
      <c r="I6" s="190">
        <v>4.0840300000000003</v>
      </c>
      <c r="J6" s="190">
        <v>-11.6759</v>
      </c>
      <c r="K6" s="190">
        <v>-4.1159999999999995E-2</v>
      </c>
      <c r="L6" s="190">
        <v>5.6090299999999997</v>
      </c>
      <c r="M6" s="190">
        <v>-3.69754</v>
      </c>
      <c r="N6" s="190">
        <v>-11.8339</v>
      </c>
      <c r="O6" s="190">
        <v>-9.2286099999999998</v>
      </c>
      <c r="P6" s="190">
        <v>-8.5176200000000009</v>
      </c>
      <c r="Q6" s="190">
        <v>-26.906099999999999</v>
      </c>
      <c r="R6" s="190">
        <v>-30.0809</v>
      </c>
      <c r="S6" s="190">
        <v>1.8562000000000001</v>
      </c>
      <c r="T6" s="190">
        <v>-14.7171</v>
      </c>
      <c r="U6" s="190">
        <v>-14.012499999999999</v>
      </c>
      <c r="V6" s="190">
        <v>-1.51996</v>
      </c>
      <c r="W6" s="190">
        <v>-16.566500000000001</v>
      </c>
      <c r="X6" s="190">
        <v>-17.7789</v>
      </c>
      <c r="Y6" s="190">
        <v>-8.3348700000000004</v>
      </c>
      <c r="Z6" s="190">
        <v>-5.4185299999999996</v>
      </c>
      <c r="AA6" s="190">
        <v>-7.2006999999999994</v>
      </c>
      <c r="AB6" s="190">
        <v>-0.73851199999999995</v>
      </c>
      <c r="AC6" s="190">
        <v>2.2777600000000002</v>
      </c>
      <c r="AD6" s="190">
        <v>-1.24882</v>
      </c>
      <c r="AE6" s="190">
        <v>-2.2548400000000002</v>
      </c>
      <c r="AF6" s="190">
        <v>-7.8657200000000005</v>
      </c>
      <c r="AG6" s="190">
        <v>-7.5185699999999995</v>
      </c>
      <c r="AH6" s="190">
        <v>-7.5434399999999995</v>
      </c>
      <c r="AI6" s="203"/>
      <c r="AJ6" s="203"/>
      <c r="AK6" s="203"/>
      <c r="AL6" s="203"/>
      <c r="AM6" s="203"/>
      <c r="AN6" s="167"/>
      <c r="AO6" s="167"/>
      <c r="AP6" s="167"/>
      <c r="AQ6" s="167"/>
      <c r="AR6" s="167"/>
      <c r="AS6" s="167"/>
      <c r="AT6" s="167"/>
      <c r="AU6" s="167"/>
      <c r="AV6" s="167"/>
      <c r="AW6" s="167"/>
      <c r="AX6" s="167"/>
      <c r="AY6" s="167"/>
    </row>
    <row r="7" spans="1:51" ht="15" x14ac:dyDescent="0.25">
      <c r="A7" s="149">
        <f>YampaRiverInflow.TotalOutflow!A7</f>
        <v>44743</v>
      </c>
      <c r="B7" s="280">
        <v>-8.2880000000000003</v>
      </c>
      <c r="C7" s="270">
        <v>-8.2880000000000003</v>
      </c>
      <c r="D7" s="285">
        <v>-8.2880000000000003</v>
      </c>
      <c r="E7" s="190">
        <v>1.85019</v>
      </c>
      <c r="F7" s="190">
        <v>3.09552</v>
      </c>
      <c r="G7" s="190">
        <v>-10.6083</v>
      </c>
      <c r="H7" s="190">
        <v>-7.64445</v>
      </c>
      <c r="I7" s="190">
        <v>8.1272700000000011</v>
      </c>
      <c r="J7" s="190">
        <v>-11.493399999999999</v>
      </c>
      <c r="K7" s="190">
        <v>10.728009999999999</v>
      </c>
      <c r="L7" s="190">
        <v>8.7200199999999999</v>
      </c>
      <c r="M7" s="190">
        <v>-1.2666099999999998</v>
      </c>
      <c r="N7" s="190">
        <v>-11.347200000000001</v>
      </c>
      <c r="O7" s="190">
        <v>-18.336200000000002</v>
      </c>
      <c r="P7" s="190">
        <v>-2.94312</v>
      </c>
      <c r="Q7" s="190">
        <v>-31.489599999999999</v>
      </c>
      <c r="R7" s="190">
        <v>-20.471400000000003</v>
      </c>
      <c r="S7" s="190">
        <v>-11.8964</v>
      </c>
      <c r="T7" s="190">
        <v>-5.89581</v>
      </c>
      <c r="U7" s="190">
        <v>-9.4188299999999998</v>
      </c>
      <c r="V7" s="190">
        <v>-9.6500499999999985</v>
      </c>
      <c r="W7" s="190">
        <v>-13.497399999999999</v>
      </c>
      <c r="X7" s="190">
        <v>-20.7821</v>
      </c>
      <c r="Y7" s="190">
        <v>-5.3935699999999995</v>
      </c>
      <c r="Z7" s="190">
        <v>-16.034399999999998</v>
      </c>
      <c r="AA7" s="190">
        <v>-7.2505600000000001</v>
      </c>
      <c r="AB7" s="190">
        <v>-12.2248</v>
      </c>
      <c r="AC7" s="190">
        <v>-2.5033499999999997</v>
      </c>
      <c r="AD7" s="190">
        <v>-0.440502</v>
      </c>
      <c r="AE7" s="190">
        <v>11.24718</v>
      </c>
      <c r="AF7" s="190">
        <v>-1.8387200000000001</v>
      </c>
      <c r="AG7" s="190">
        <v>-11.0794</v>
      </c>
      <c r="AH7" s="190">
        <v>-4.7515900000000002</v>
      </c>
      <c r="AI7" s="203"/>
      <c r="AJ7" s="203"/>
      <c r="AK7" s="203"/>
      <c r="AL7" s="203"/>
      <c r="AM7" s="203"/>
      <c r="AN7" s="167"/>
      <c r="AO7" s="167"/>
      <c r="AP7" s="167"/>
      <c r="AQ7" s="167"/>
      <c r="AR7" s="167"/>
      <c r="AS7" s="167"/>
      <c r="AT7" s="167"/>
      <c r="AU7" s="167"/>
      <c r="AV7" s="167"/>
      <c r="AW7" s="167"/>
      <c r="AX7" s="167"/>
      <c r="AY7" s="167"/>
    </row>
    <row r="8" spans="1:51" ht="15" x14ac:dyDescent="0.25">
      <c r="A8" s="149">
        <f>YampaRiverInflow.TotalOutflow!A8</f>
        <v>44774</v>
      </c>
      <c r="B8" s="280">
        <v>-5.89</v>
      </c>
      <c r="C8" s="270">
        <v>-5.89</v>
      </c>
      <c r="D8" s="285">
        <v>-5.89</v>
      </c>
      <c r="E8" s="190">
        <v>4.3259999999999996</v>
      </c>
      <c r="F8" s="190">
        <v>3.7869800000000002</v>
      </c>
      <c r="G8" s="190">
        <v>-3.9497499999999999</v>
      </c>
      <c r="H8" s="190">
        <v>-0.94598000000000004</v>
      </c>
      <c r="I8" s="190">
        <v>2.1968100000000002</v>
      </c>
      <c r="J8" s="190">
        <v>-4.3264100000000001</v>
      </c>
      <c r="K8" s="190">
        <v>-10.6752</v>
      </c>
      <c r="L8" s="190">
        <v>1.8042</v>
      </c>
      <c r="M8" s="190">
        <v>4.2788000000000004</v>
      </c>
      <c r="N8" s="190">
        <v>-12.226000000000001</v>
      </c>
      <c r="O8" s="190">
        <v>-3.8130300000000004</v>
      </c>
      <c r="P8" s="190">
        <v>-0.78469000000000011</v>
      </c>
      <c r="Q8" s="190">
        <v>-7.6042100000000001</v>
      </c>
      <c r="R8" s="190">
        <v>-5.4120699999999999</v>
      </c>
      <c r="S8" s="190">
        <v>-13.8598</v>
      </c>
      <c r="T8" s="190">
        <v>-14.737</v>
      </c>
      <c r="U8" s="190">
        <v>-6.2569600000000003</v>
      </c>
      <c r="V8" s="190">
        <v>-22.553799999999999</v>
      </c>
      <c r="W8" s="190">
        <v>-2.4493899999999997</v>
      </c>
      <c r="X8" s="190">
        <v>-15.1355</v>
      </c>
      <c r="Y8" s="190">
        <v>2.9768400000000002</v>
      </c>
      <c r="Z8" s="190">
        <v>5.9177799999999996</v>
      </c>
      <c r="AA8" s="190">
        <v>3.3304999999999998</v>
      </c>
      <c r="AB8" s="190">
        <v>10.576969999999999</v>
      </c>
      <c r="AC8" s="190">
        <v>-7.4222299999999999</v>
      </c>
      <c r="AD8" s="190">
        <v>-2.7236199999999999</v>
      </c>
      <c r="AE8" s="190">
        <v>11.2767</v>
      </c>
      <c r="AF8" s="190">
        <v>-2.6559499999999998</v>
      </c>
      <c r="AG8" s="190">
        <v>3.1679930000000001</v>
      </c>
      <c r="AH8" s="190">
        <v>-8.08446</v>
      </c>
      <c r="AI8" s="203"/>
      <c r="AJ8" s="203"/>
      <c r="AK8" s="203"/>
      <c r="AL8" s="203"/>
      <c r="AM8" s="203"/>
      <c r="AN8" s="167"/>
      <c r="AO8" s="167"/>
      <c r="AP8" s="167"/>
      <c r="AQ8" s="167"/>
      <c r="AR8" s="167"/>
      <c r="AS8" s="167"/>
      <c r="AT8" s="167"/>
      <c r="AU8" s="167"/>
      <c r="AV8" s="167"/>
      <c r="AW8" s="167"/>
      <c r="AX8" s="167"/>
      <c r="AY8" s="167"/>
    </row>
    <row r="9" spans="1:51" ht="15" x14ac:dyDescent="0.25">
      <c r="A9" s="149">
        <f>YampaRiverInflow.TotalOutflow!A9</f>
        <v>44805</v>
      </c>
      <c r="B9" s="280">
        <v>-9.9890000000000008</v>
      </c>
      <c r="C9" s="270">
        <v>-9.9890000000000008</v>
      </c>
      <c r="D9" s="285">
        <v>-9.9890000000000008</v>
      </c>
      <c r="E9" s="190">
        <v>2.4840100000000001</v>
      </c>
      <c r="F9" s="190">
        <v>5.2410399999999999</v>
      </c>
      <c r="G9" s="190">
        <v>-12.903600000000001</v>
      </c>
      <c r="H9" s="190">
        <v>8.5776000000000003</v>
      </c>
      <c r="I9" s="190">
        <v>15.860709999999999</v>
      </c>
      <c r="J9" s="190">
        <v>4.2184399999999993</v>
      </c>
      <c r="K9" s="190">
        <v>2.1504499999999998</v>
      </c>
      <c r="L9" s="190">
        <v>-6.8963000000000001</v>
      </c>
      <c r="M9" s="190">
        <v>-12.975100000000001</v>
      </c>
      <c r="N9" s="190">
        <v>-7.1190200000000008</v>
      </c>
      <c r="O9" s="190">
        <v>-2.2877899999999998</v>
      </c>
      <c r="P9" s="190">
        <v>-15.519200000000001</v>
      </c>
      <c r="Q9" s="190">
        <v>-21.1785</v>
      </c>
      <c r="R9" s="190">
        <v>-6.0739200000000002</v>
      </c>
      <c r="S9" s="190">
        <v>-3.6959299999999997</v>
      </c>
      <c r="T9" s="190">
        <v>0.22959000000000002</v>
      </c>
      <c r="U9" s="190">
        <v>-2.0469200000000001</v>
      </c>
      <c r="V9" s="190">
        <v>-1.55017</v>
      </c>
      <c r="W9" s="190">
        <v>8.7733099999999986</v>
      </c>
      <c r="X9" s="190">
        <v>-8.4957199999999986</v>
      </c>
      <c r="Y9" s="190">
        <v>10.460270000000001</v>
      </c>
      <c r="Z9" s="190">
        <v>-5.7617600000000007</v>
      </c>
      <c r="AA9" s="190">
        <v>-2.9507099999999999</v>
      </c>
      <c r="AB9" s="190">
        <v>5.573264</v>
      </c>
      <c r="AC9" s="190">
        <v>6.7049099999999999</v>
      </c>
      <c r="AD9" s="190">
        <v>-0.37902999999999998</v>
      </c>
      <c r="AE9" s="190">
        <v>1.002618</v>
      </c>
      <c r="AF9" s="190">
        <v>4.0797420000000004</v>
      </c>
      <c r="AG9" s="190">
        <v>-5.3277200000000002</v>
      </c>
      <c r="AH9" s="190">
        <v>-6.2411499999999993</v>
      </c>
      <c r="AI9" s="203"/>
      <c r="AJ9" s="203"/>
      <c r="AK9" s="203"/>
      <c r="AL9" s="203"/>
      <c r="AM9" s="203"/>
      <c r="AN9" s="167"/>
      <c r="AO9" s="167"/>
      <c r="AP9" s="167"/>
      <c r="AQ9" s="167"/>
      <c r="AR9" s="167"/>
      <c r="AS9" s="167"/>
      <c r="AT9" s="167"/>
      <c r="AU9" s="167"/>
      <c r="AV9" s="167"/>
      <c r="AW9" s="167"/>
      <c r="AX9" s="167"/>
      <c r="AY9" s="167"/>
    </row>
    <row r="10" spans="1:51" ht="15" x14ac:dyDescent="0.25">
      <c r="A10" s="149">
        <f>YampaRiverInflow.TotalOutflow!A10</f>
        <v>44835</v>
      </c>
      <c r="B10" s="280">
        <v>-1.8360000000000001</v>
      </c>
      <c r="C10" s="270">
        <v>-1.8360000000000001</v>
      </c>
      <c r="D10" s="285">
        <v>-1.8360000000000001</v>
      </c>
      <c r="E10" s="190">
        <v>4.5726499999999994</v>
      </c>
      <c r="F10" s="190">
        <v>16.06822</v>
      </c>
      <c r="G10" s="190">
        <v>-0.16736000000000001</v>
      </c>
      <c r="H10" s="190">
        <v>3.9343000000000004</v>
      </c>
      <c r="I10" s="190">
        <v>-8.1954599999999989</v>
      </c>
      <c r="J10" s="190">
        <v>1.15303</v>
      </c>
      <c r="K10" s="190">
        <v>4.8546899999999997</v>
      </c>
      <c r="L10" s="190">
        <v>-2.7721900000000002</v>
      </c>
      <c r="M10" s="190">
        <v>10.111030000000001</v>
      </c>
      <c r="N10" s="190">
        <v>-7.8798000000000004</v>
      </c>
      <c r="O10" s="190">
        <v>4.2608300000000003</v>
      </c>
      <c r="P10" s="190">
        <v>-9.0296399999999988</v>
      </c>
      <c r="Q10" s="190">
        <v>-19.219099999999997</v>
      </c>
      <c r="R10" s="190">
        <v>-22.1523</v>
      </c>
      <c r="S10" s="190">
        <v>1.00861</v>
      </c>
      <c r="T10" s="190">
        <v>-7.54697</v>
      </c>
      <c r="U10" s="190">
        <v>3.05389</v>
      </c>
      <c r="V10" s="190">
        <v>-0.55309000000000008</v>
      </c>
      <c r="W10" s="190">
        <v>-10.613</v>
      </c>
      <c r="X10" s="190">
        <v>-11.085899999999999</v>
      </c>
      <c r="Y10" s="190">
        <v>5.77902</v>
      </c>
      <c r="Z10" s="190">
        <v>-2.5799099999999999</v>
      </c>
      <c r="AA10" s="190">
        <v>11.36007</v>
      </c>
      <c r="AB10" s="190">
        <v>13.28439</v>
      </c>
      <c r="AC10" s="190">
        <v>-1.07623</v>
      </c>
      <c r="AD10" s="190">
        <v>6.7392950000000003</v>
      </c>
      <c r="AE10" s="190">
        <v>9.3276970000000006</v>
      </c>
      <c r="AF10" s="190">
        <v>9.8532309999999992</v>
      </c>
      <c r="AG10" s="190">
        <v>2.3867620000000001</v>
      </c>
      <c r="AH10" s="190">
        <v>-14.003299999999999</v>
      </c>
      <c r="AI10" s="203"/>
      <c r="AJ10" s="203"/>
      <c r="AK10" s="203"/>
      <c r="AL10" s="203"/>
      <c r="AM10" s="203"/>
      <c r="AN10" s="167"/>
      <c r="AO10" s="167"/>
      <c r="AP10" s="167"/>
      <c r="AQ10" s="167"/>
      <c r="AR10" s="167"/>
      <c r="AS10" s="167"/>
      <c r="AT10" s="167"/>
      <c r="AU10" s="167"/>
      <c r="AV10" s="167"/>
      <c r="AW10" s="167"/>
      <c r="AX10" s="167"/>
      <c r="AY10" s="167"/>
    </row>
    <row r="11" spans="1:51" ht="15" x14ac:dyDescent="0.25">
      <c r="A11" s="149">
        <f>YampaRiverInflow.TotalOutflow!A11</f>
        <v>44866</v>
      </c>
      <c r="B11" s="280">
        <v>-5.6420000000000003</v>
      </c>
      <c r="C11" s="270">
        <v>-5.6420000000000003</v>
      </c>
      <c r="D11" s="285">
        <v>-5.6420000000000003</v>
      </c>
      <c r="E11" s="190">
        <v>6.7825500000000005</v>
      </c>
      <c r="F11" s="190">
        <v>12.2211</v>
      </c>
      <c r="G11" s="190">
        <v>-13.3376</v>
      </c>
      <c r="H11" s="190">
        <v>4.8029599999999997</v>
      </c>
      <c r="I11" s="190">
        <v>7.5139499999999995</v>
      </c>
      <c r="J11" s="190">
        <v>2.73468</v>
      </c>
      <c r="K11" s="190">
        <v>6.6013000000000002</v>
      </c>
      <c r="L11" s="190">
        <v>0.97684000000000004</v>
      </c>
      <c r="M11" s="190">
        <v>8.3629300000000004</v>
      </c>
      <c r="N11" s="190">
        <v>1.9108499999999999</v>
      </c>
      <c r="O11" s="190">
        <v>-3.2407300000000001</v>
      </c>
      <c r="P11" s="190">
        <v>2.9348700000000001</v>
      </c>
      <c r="Q11" s="190">
        <v>-7.6372900000000001</v>
      </c>
      <c r="R11" s="190">
        <v>3.4327800000000002</v>
      </c>
      <c r="S11" s="190">
        <v>5.0682</v>
      </c>
      <c r="T11" s="190">
        <v>-2.44712</v>
      </c>
      <c r="U11" s="190">
        <v>9.4311000000000007</v>
      </c>
      <c r="V11" s="190">
        <v>-7.2890100000000002</v>
      </c>
      <c r="W11" s="190">
        <v>-3.6388499999999997</v>
      </c>
      <c r="X11" s="190">
        <v>0.89403999999999995</v>
      </c>
      <c r="Y11" s="190">
        <v>10.06827</v>
      </c>
      <c r="Z11" s="190">
        <v>6.3182299999999998</v>
      </c>
      <c r="AA11" s="190">
        <v>14.429110000000001</v>
      </c>
      <c r="AB11" s="190">
        <v>13.14282</v>
      </c>
      <c r="AC11" s="190">
        <v>0.30604999999999999</v>
      </c>
      <c r="AD11" s="190">
        <v>3.2879200000000002</v>
      </c>
      <c r="AE11" s="190">
        <v>9.6716720000000009</v>
      </c>
      <c r="AF11" s="190">
        <v>20.124560000000002</v>
      </c>
      <c r="AG11" s="190">
        <v>-11.070600000000001</v>
      </c>
      <c r="AH11" s="190">
        <v>-13.8909</v>
      </c>
      <c r="AI11" s="203"/>
      <c r="AJ11" s="203"/>
      <c r="AK11" s="203"/>
      <c r="AL11" s="203"/>
      <c r="AM11" s="203"/>
      <c r="AN11" s="167"/>
      <c r="AO11" s="167"/>
      <c r="AP11" s="167"/>
      <c r="AQ11" s="167"/>
      <c r="AR11" s="167"/>
      <c r="AS11" s="167"/>
      <c r="AT11" s="167"/>
      <c r="AU11" s="167"/>
      <c r="AV11" s="167"/>
      <c r="AW11" s="167"/>
      <c r="AX11" s="167"/>
      <c r="AY11" s="167"/>
    </row>
    <row r="12" spans="1:51" ht="15" x14ac:dyDescent="0.25">
      <c r="A12" s="149">
        <f>YampaRiverInflow.TotalOutflow!A12</f>
        <v>44896</v>
      </c>
      <c r="B12" s="280">
        <v>0.45500000000000002</v>
      </c>
      <c r="C12" s="270">
        <v>0.45500000000000002</v>
      </c>
      <c r="D12" s="285">
        <v>0.45500000000000002</v>
      </c>
      <c r="E12" s="190">
        <v>8.3700100000000006</v>
      </c>
      <c r="F12" s="190">
        <v>26.24044</v>
      </c>
      <c r="G12" s="190">
        <v>9.7062999999999988</v>
      </c>
      <c r="H12" s="190">
        <v>15.84782</v>
      </c>
      <c r="I12" s="190">
        <v>94.941029999999998</v>
      </c>
      <c r="J12" s="190">
        <v>-1.6679900000000001</v>
      </c>
      <c r="K12" s="190">
        <v>27.110379999999999</v>
      </c>
      <c r="L12" s="190">
        <v>15.47331</v>
      </c>
      <c r="M12" s="190">
        <v>23.397189999999998</v>
      </c>
      <c r="N12" s="190">
        <v>-21.467200000000002</v>
      </c>
      <c r="O12" s="190">
        <v>-1.96912</v>
      </c>
      <c r="P12" s="190">
        <v>6.1689999999999996</v>
      </c>
      <c r="Q12" s="190">
        <v>-8.7340999999999998</v>
      </c>
      <c r="R12" s="190">
        <v>2.1890200000000002</v>
      </c>
      <c r="S12" s="190">
        <v>6.2199300000000006</v>
      </c>
      <c r="T12" s="190">
        <v>-1.9193900000000002</v>
      </c>
      <c r="U12" s="190">
        <v>-0.40073999999999999</v>
      </c>
      <c r="V12" s="190">
        <v>-10.7593</v>
      </c>
      <c r="W12" s="190">
        <v>-7.3306499999999994</v>
      </c>
      <c r="X12" s="190">
        <v>7.5781999999999998</v>
      </c>
      <c r="Y12" s="190">
        <v>10.29767</v>
      </c>
      <c r="Z12" s="190">
        <v>-5.8699700000000004</v>
      </c>
      <c r="AA12" s="190">
        <v>24.633080000000003</v>
      </c>
      <c r="AB12" s="190">
        <v>23.363189999999999</v>
      </c>
      <c r="AC12" s="190">
        <v>-1.2471300000000001</v>
      </c>
      <c r="AD12" s="190">
        <v>-6.3736999999999995</v>
      </c>
      <c r="AE12" s="190">
        <v>5.9137360000000001</v>
      </c>
      <c r="AF12" s="190">
        <v>15.60941</v>
      </c>
      <c r="AG12" s="190">
        <v>24.042540000000002</v>
      </c>
      <c r="AH12" s="190">
        <v>-3.4043299999999999</v>
      </c>
      <c r="AI12" s="203"/>
      <c r="AJ12" s="203"/>
      <c r="AK12" s="203"/>
      <c r="AL12" s="203"/>
      <c r="AM12" s="203"/>
      <c r="AN12" s="167"/>
      <c r="AO12" s="167"/>
      <c r="AP12" s="167"/>
      <c r="AQ12" s="167"/>
      <c r="AR12" s="167"/>
      <c r="AS12" s="167"/>
      <c r="AT12" s="167"/>
      <c r="AU12" s="167"/>
      <c r="AV12" s="167"/>
      <c r="AW12" s="167"/>
      <c r="AX12" s="167"/>
      <c r="AY12" s="167"/>
    </row>
    <row r="13" spans="1:51" ht="15" x14ac:dyDescent="0.25">
      <c r="A13" s="149">
        <f>YampaRiverInflow.TotalOutflow!A13</f>
        <v>44927</v>
      </c>
      <c r="B13" s="280">
        <v>3.9950000000000001</v>
      </c>
      <c r="C13" s="270">
        <v>3.9950000000000001</v>
      </c>
      <c r="D13" s="285">
        <v>3.9950000000000001</v>
      </c>
      <c r="E13" s="190">
        <v>6.9913500000000006</v>
      </c>
      <c r="F13" s="190">
        <v>-30.0366</v>
      </c>
      <c r="G13" s="190">
        <v>0.34805000000000003</v>
      </c>
      <c r="H13" s="190">
        <v>8.1073400000000007</v>
      </c>
      <c r="I13" s="190">
        <v>-4.0167999999999999</v>
      </c>
      <c r="J13" s="190">
        <v>-0.42529</v>
      </c>
      <c r="K13" s="190">
        <v>-9.22471</v>
      </c>
      <c r="L13" s="190">
        <v>16.908450000000002</v>
      </c>
      <c r="M13" s="190">
        <v>1.48193</v>
      </c>
      <c r="N13" s="190">
        <v>-11.1562</v>
      </c>
      <c r="O13" s="190">
        <v>-10.2127</v>
      </c>
      <c r="P13" s="190">
        <v>-20.743200000000002</v>
      </c>
      <c r="Q13" s="190">
        <v>-9.2751999999999999</v>
      </c>
      <c r="R13" s="190">
        <v>-13.9984</v>
      </c>
      <c r="S13" s="190">
        <v>-0.47846</v>
      </c>
      <c r="T13" s="190">
        <v>-2.4032600000000004</v>
      </c>
      <c r="U13" s="190">
        <v>3.4120999999999997</v>
      </c>
      <c r="V13" s="190">
        <v>-10.2646</v>
      </c>
      <c r="W13" s="190">
        <v>17.93282</v>
      </c>
      <c r="X13" s="190">
        <v>-2.55436</v>
      </c>
      <c r="Y13" s="190">
        <v>-2.7433800000000002</v>
      </c>
      <c r="Z13" s="190">
        <v>-21.323400000000003</v>
      </c>
      <c r="AA13" s="190">
        <v>2.622719</v>
      </c>
      <c r="AB13" s="190">
        <v>3.4634200000000002</v>
      </c>
      <c r="AC13" s="190">
        <v>7.8842790000000003</v>
      </c>
      <c r="AD13" s="190">
        <v>16.61054</v>
      </c>
      <c r="AE13" s="190">
        <v>8.8169590000000007</v>
      </c>
      <c r="AF13" s="190">
        <v>17.907229999999998</v>
      </c>
      <c r="AG13" s="190">
        <v>12.460120000000002</v>
      </c>
      <c r="AH13" s="190">
        <v>7.4652799999999999</v>
      </c>
      <c r="AI13" s="203"/>
      <c r="AJ13" s="203"/>
      <c r="AK13" s="203"/>
      <c r="AL13" s="203"/>
      <c r="AM13" s="203"/>
      <c r="AN13" s="167"/>
      <c r="AO13" s="167"/>
      <c r="AP13" s="167"/>
      <c r="AQ13" s="167"/>
      <c r="AR13" s="167"/>
      <c r="AS13" s="167"/>
      <c r="AT13" s="167"/>
      <c r="AU13" s="167"/>
      <c r="AV13" s="167"/>
      <c r="AW13" s="167"/>
      <c r="AX13" s="167"/>
      <c r="AY13" s="167"/>
    </row>
    <row r="14" spans="1:51" ht="15" x14ac:dyDescent="0.25">
      <c r="A14" s="149">
        <f>YampaRiverInflow.TotalOutflow!A14</f>
        <v>44958</v>
      </c>
      <c r="B14" s="280">
        <v>-2.7010000000000001</v>
      </c>
      <c r="C14" s="270">
        <v>-2.7010000000000001</v>
      </c>
      <c r="D14" s="285">
        <v>-2.7010000000000001</v>
      </c>
      <c r="E14" s="190">
        <v>4.1059299999999999</v>
      </c>
      <c r="F14" s="190">
        <v>-45.490699999999997</v>
      </c>
      <c r="G14" s="190">
        <v>-8.9389900000000004</v>
      </c>
      <c r="H14" s="190">
        <v>14.93486</v>
      </c>
      <c r="I14" s="190">
        <v>-2.7169299999999996</v>
      </c>
      <c r="J14" s="190">
        <v>1.1206400000000001</v>
      </c>
      <c r="K14" s="190">
        <v>-12.965299999999999</v>
      </c>
      <c r="L14" s="190">
        <v>0.91830999999999996</v>
      </c>
      <c r="M14" s="190">
        <v>1.91351</v>
      </c>
      <c r="N14" s="190">
        <v>-9.2040600000000001</v>
      </c>
      <c r="O14" s="190">
        <v>-8.6602700000000006</v>
      </c>
      <c r="P14" s="190">
        <v>-7.7134099999999997</v>
      </c>
      <c r="Q14" s="190">
        <v>-7.8451700000000004</v>
      </c>
      <c r="R14" s="190">
        <v>-18.252200000000002</v>
      </c>
      <c r="S14" s="190">
        <v>-3.1171700000000002</v>
      </c>
      <c r="T14" s="190">
        <v>-7.3280799999999999</v>
      </c>
      <c r="U14" s="190">
        <v>1.02014</v>
      </c>
      <c r="V14" s="190">
        <v>-14.3032</v>
      </c>
      <c r="W14" s="190">
        <v>-13.955</v>
      </c>
      <c r="X14" s="190">
        <v>-11.963200000000001</v>
      </c>
      <c r="Y14" s="190">
        <v>-5.2006099999999993</v>
      </c>
      <c r="Z14" s="190">
        <v>-1.8404100000000001</v>
      </c>
      <c r="AA14" s="190">
        <v>4.1879590000000002</v>
      </c>
      <c r="AB14" s="190">
        <v>8.0341699999999996</v>
      </c>
      <c r="AC14" s="190">
        <v>-3.2283200000000001</v>
      </c>
      <c r="AD14" s="190">
        <v>-5.3345600000000006</v>
      </c>
      <c r="AE14" s="190">
        <v>-3.9803500000000001</v>
      </c>
      <c r="AF14" s="190">
        <v>3.725031</v>
      </c>
      <c r="AG14" s="190">
        <v>11.38289</v>
      </c>
      <c r="AH14" s="190">
        <v>9.9543199999999992</v>
      </c>
      <c r="AI14" s="203"/>
      <c r="AJ14" s="203"/>
      <c r="AK14" s="203"/>
      <c r="AL14" s="203"/>
      <c r="AM14" s="203"/>
      <c r="AN14" s="167"/>
      <c r="AO14" s="167"/>
      <c r="AP14" s="167"/>
      <c r="AQ14" s="167"/>
      <c r="AR14" s="167"/>
      <c r="AS14" s="167"/>
      <c r="AT14" s="167"/>
      <c r="AU14" s="167"/>
      <c r="AV14" s="167"/>
      <c r="AW14" s="167"/>
      <c r="AX14" s="167"/>
      <c r="AY14" s="167"/>
    </row>
    <row r="15" spans="1:51" ht="15" x14ac:dyDescent="0.25">
      <c r="A15" s="149">
        <f>YampaRiverInflow.TotalOutflow!A15</f>
        <v>44986</v>
      </c>
      <c r="B15" s="280">
        <v>-3.2639999999999998</v>
      </c>
      <c r="C15" s="270">
        <v>-3.2639999999999998</v>
      </c>
      <c r="D15" s="285">
        <v>-3.2639999999999998</v>
      </c>
      <c r="E15" s="190">
        <v>-1.48194</v>
      </c>
      <c r="F15" s="190">
        <v>-85.616900000000001</v>
      </c>
      <c r="G15" s="190">
        <v>-18.977</v>
      </c>
      <c r="H15" s="190">
        <v>-3.0748000000000002</v>
      </c>
      <c r="I15" s="190">
        <v>33.225720000000003</v>
      </c>
      <c r="J15" s="190">
        <v>11.037510000000001</v>
      </c>
      <c r="K15" s="190">
        <v>4.6733700000000002</v>
      </c>
      <c r="L15" s="190">
        <v>4.0890000000000003E-2</v>
      </c>
      <c r="M15" s="190">
        <v>8.1969799999999999</v>
      </c>
      <c r="N15" s="190">
        <v>5.5769299999999999</v>
      </c>
      <c r="O15" s="190">
        <v>-5.0199499999999997</v>
      </c>
      <c r="P15" s="190">
        <v>-3.68032</v>
      </c>
      <c r="Q15" s="190">
        <v>-25.690300000000001</v>
      </c>
      <c r="R15" s="190">
        <v>16.045670000000001</v>
      </c>
      <c r="S15" s="190">
        <v>-10.3043</v>
      </c>
      <c r="T15" s="190">
        <v>-11.892200000000001</v>
      </c>
      <c r="U15" s="190">
        <v>0.31795999999999996</v>
      </c>
      <c r="V15" s="190">
        <v>-9.7432599999999994</v>
      </c>
      <c r="W15" s="190">
        <v>-12.145200000000001</v>
      </c>
      <c r="X15" s="190">
        <v>-6.3741000000000003</v>
      </c>
      <c r="Y15" s="190">
        <v>-11.247</v>
      </c>
      <c r="Z15" s="190">
        <v>-5.8244099999999994</v>
      </c>
      <c r="AA15" s="190">
        <v>-14.067500000000001</v>
      </c>
      <c r="AB15" s="190">
        <v>-1.27335</v>
      </c>
      <c r="AC15" s="190">
        <v>-1.8987400000000001</v>
      </c>
      <c r="AD15" s="190">
        <v>-12.0581</v>
      </c>
      <c r="AE15" s="190">
        <v>-1.39941</v>
      </c>
      <c r="AF15" s="190">
        <v>3.0619520000000002</v>
      </c>
      <c r="AG15" s="190">
        <v>0.5556236</v>
      </c>
      <c r="AH15" s="190">
        <v>2.51511</v>
      </c>
      <c r="AI15" s="203"/>
      <c r="AJ15" s="203"/>
      <c r="AK15" s="203"/>
      <c r="AL15" s="203"/>
      <c r="AM15" s="203"/>
      <c r="AN15" s="167"/>
      <c r="AO15" s="167"/>
      <c r="AP15" s="167"/>
      <c r="AQ15" s="167"/>
      <c r="AR15" s="167"/>
      <c r="AS15" s="167"/>
      <c r="AT15" s="167"/>
      <c r="AU15" s="167"/>
      <c r="AV15" s="167"/>
      <c r="AW15" s="167"/>
      <c r="AX15" s="167"/>
      <c r="AY15" s="167"/>
    </row>
    <row r="16" spans="1:51" ht="15" x14ac:dyDescent="0.25">
      <c r="A16" s="149">
        <f>YampaRiverInflow.TotalOutflow!A16</f>
        <v>45017</v>
      </c>
      <c r="B16" s="280">
        <v>-8.6609999999999996</v>
      </c>
      <c r="C16" s="270">
        <v>-8.6609999999999996</v>
      </c>
      <c r="D16" s="285">
        <v>-8.6609999999999996</v>
      </c>
      <c r="E16" s="190">
        <v>12.84352</v>
      </c>
      <c r="F16" s="190">
        <v>-51.0623</v>
      </c>
      <c r="G16" s="190">
        <v>-15.1135</v>
      </c>
      <c r="H16" s="190">
        <v>-4.2431000000000001</v>
      </c>
      <c r="I16" s="190">
        <v>-7.57599</v>
      </c>
      <c r="J16" s="190">
        <v>15.395820000000001</v>
      </c>
      <c r="K16" s="190">
        <v>39.174210000000002</v>
      </c>
      <c r="L16" s="190">
        <v>-0.41738999999999998</v>
      </c>
      <c r="M16" s="190">
        <v>-3.9382700000000002</v>
      </c>
      <c r="N16" s="190">
        <v>0.93055999999999994</v>
      </c>
      <c r="O16" s="190">
        <v>-11.8729</v>
      </c>
      <c r="P16" s="190">
        <v>-13.3843</v>
      </c>
      <c r="Q16" s="190">
        <v>-6.9093299999999997</v>
      </c>
      <c r="R16" s="190">
        <v>4.2983100000000007</v>
      </c>
      <c r="S16" s="190">
        <v>-1.6048699999999998</v>
      </c>
      <c r="T16" s="190">
        <v>-3.3881199999999998</v>
      </c>
      <c r="U16" s="190">
        <v>-8.2623700000000007</v>
      </c>
      <c r="V16" s="190">
        <v>-14.0764</v>
      </c>
      <c r="W16" s="190">
        <v>-15.644399999999999</v>
      </c>
      <c r="X16" s="190">
        <v>-20.3934</v>
      </c>
      <c r="Y16" s="190">
        <v>-12.2591</v>
      </c>
      <c r="Z16" s="190">
        <v>-6.0398699999999996</v>
      </c>
      <c r="AA16" s="190">
        <v>14.186459999999999</v>
      </c>
      <c r="AB16" s="190">
        <v>-9.3056399999999986</v>
      </c>
      <c r="AC16" s="190">
        <v>-4.80497</v>
      </c>
      <c r="AD16" s="190">
        <v>-4.7238199999999999</v>
      </c>
      <c r="AE16" s="190">
        <v>-4.9565900000000003</v>
      </c>
      <c r="AF16" s="190">
        <v>-3.62934</v>
      </c>
      <c r="AG16" s="190">
        <v>-36.724299999999999</v>
      </c>
      <c r="AH16" s="190">
        <v>5.76356</v>
      </c>
      <c r="AI16" s="203"/>
      <c r="AJ16" s="203"/>
      <c r="AK16" s="203"/>
      <c r="AL16" s="203"/>
      <c r="AM16" s="203"/>
      <c r="AN16" s="167"/>
      <c r="AO16" s="167"/>
      <c r="AP16" s="167"/>
      <c r="AQ16" s="167"/>
      <c r="AR16" s="167"/>
      <c r="AS16" s="167"/>
      <c r="AT16" s="167"/>
      <c r="AU16" s="167"/>
      <c r="AV16" s="167"/>
      <c r="AW16" s="167"/>
      <c r="AX16" s="167"/>
      <c r="AY16" s="167"/>
    </row>
    <row r="17" spans="1:51" ht="15" x14ac:dyDescent="0.25">
      <c r="A17" s="149">
        <f>YampaRiverInflow.TotalOutflow!A17</f>
        <v>45047</v>
      </c>
      <c r="B17" s="280">
        <v>-3.11</v>
      </c>
      <c r="C17" s="270">
        <v>-3.11</v>
      </c>
      <c r="D17" s="285">
        <v>-3.11</v>
      </c>
      <c r="E17" s="190">
        <v>4.7034399999999996</v>
      </c>
      <c r="F17" s="190">
        <v>-61.748899999999999</v>
      </c>
      <c r="G17" s="190">
        <v>-4.7955200000000007</v>
      </c>
      <c r="H17" s="190">
        <v>-13.974399999999999</v>
      </c>
      <c r="I17" s="190">
        <v>-8.2093600000000002</v>
      </c>
      <c r="J17" s="190">
        <v>11.730090000000001</v>
      </c>
      <c r="K17" s="190">
        <v>21.999099999999999</v>
      </c>
      <c r="L17" s="190">
        <v>0.11092</v>
      </c>
      <c r="M17" s="190">
        <v>-14.867799999999999</v>
      </c>
      <c r="N17" s="190">
        <v>-7.1809500000000002</v>
      </c>
      <c r="O17" s="190">
        <v>-5.66974</v>
      </c>
      <c r="P17" s="190">
        <v>-33.700400000000002</v>
      </c>
      <c r="Q17" s="190">
        <v>-4.7220800000000001</v>
      </c>
      <c r="R17" s="190">
        <v>-17.381799999999998</v>
      </c>
      <c r="S17" s="190">
        <v>-33.279300000000006</v>
      </c>
      <c r="T17" s="190">
        <v>-5.4207200000000002</v>
      </c>
      <c r="U17" s="190">
        <v>-5.2464300000000001</v>
      </c>
      <c r="V17" s="190">
        <v>3.1493000000000002</v>
      </c>
      <c r="W17" s="190">
        <v>-9.5569299999999995</v>
      </c>
      <c r="X17" s="190">
        <v>4.5381899999999993</v>
      </c>
      <c r="Y17" s="190">
        <v>2.7454499999999999</v>
      </c>
      <c r="Z17" s="190">
        <v>4.5651899999999994</v>
      </c>
      <c r="AA17" s="190">
        <v>0.1095455</v>
      </c>
      <c r="AB17" s="190">
        <v>7.3637499999999996</v>
      </c>
      <c r="AC17" s="190">
        <v>8.667313</v>
      </c>
      <c r="AD17" s="190">
        <v>9.6379000000000001</v>
      </c>
      <c r="AE17" s="190">
        <v>-0.59501400000000004</v>
      </c>
      <c r="AF17" s="190">
        <v>-7.1286899999999997</v>
      </c>
      <c r="AG17" s="190">
        <v>13.089129999999999</v>
      </c>
      <c r="AH17" s="190">
        <v>7.5992100000000002</v>
      </c>
      <c r="AI17" s="203"/>
      <c r="AJ17" s="203"/>
      <c r="AK17" s="203"/>
      <c r="AL17" s="203"/>
      <c r="AM17" s="203"/>
      <c r="AN17" s="167"/>
      <c r="AO17" s="167"/>
      <c r="AP17" s="167"/>
      <c r="AQ17" s="167"/>
      <c r="AR17" s="167"/>
      <c r="AS17" s="167"/>
      <c r="AT17" s="167"/>
      <c r="AU17" s="167"/>
      <c r="AV17" s="167"/>
      <c r="AW17" s="167"/>
      <c r="AX17" s="167"/>
      <c r="AY17" s="167"/>
    </row>
    <row r="18" spans="1:51" ht="15" x14ac:dyDescent="0.25">
      <c r="A18" s="149">
        <f>YampaRiverInflow.TotalOutflow!A18</f>
        <v>45078</v>
      </c>
      <c r="B18" s="280">
        <v>-7.532</v>
      </c>
      <c r="C18" s="270">
        <v>-7.532</v>
      </c>
      <c r="D18" s="285">
        <v>-7.532</v>
      </c>
      <c r="E18" s="190">
        <v>13.497540000000001</v>
      </c>
      <c r="F18" s="190">
        <v>-26.186700000000002</v>
      </c>
      <c r="G18" s="190">
        <v>-3.3491300000000002</v>
      </c>
      <c r="H18" s="190">
        <v>4.0840300000000003</v>
      </c>
      <c r="I18" s="190">
        <v>-11.6759</v>
      </c>
      <c r="J18" s="190">
        <v>-4.1159999999999995E-2</v>
      </c>
      <c r="K18" s="190">
        <v>5.6090299999999997</v>
      </c>
      <c r="L18" s="190">
        <v>-3.69754</v>
      </c>
      <c r="M18" s="190">
        <v>-11.8339</v>
      </c>
      <c r="N18" s="190">
        <v>-9.2286099999999998</v>
      </c>
      <c r="O18" s="190">
        <v>-8.5176200000000009</v>
      </c>
      <c r="P18" s="190">
        <v>-26.906099999999999</v>
      </c>
      <c r="Q18" s="190">
        <v>-30.0809</v>
      </c>
      <c r="R18" s="190">
        <v>1.8562000000000001</v>
      </c>
      <c r="S18" s="190">
        <v>-14.7171</v>
      </c>
      <c r="T18" s="190">
        <v>-14.012499999999999</v>
      </c>
      <c r="U18" s="190">
        <v>-1.51996</v>
      </c>
      <c r="V18" s="190">
        <v>-16.566500000000001</v>
      </c>
      <c r="W18" s="190">
        <v>-17.7789</v>
      </c>
      <c r="X18" s="190">
        <v>-8.3348700000000004</v>
      </c>
      <c r="Y18" s="190">
        <v>-5.4185299999999996</v>
      </c>
      <c r="Z18" s="190">
        <v>-7.2006999999999994</v>
      </c>
      <c r="AA18" s="190">
        <v>-0.73851199999999995</v>
      </c>
      <c r="AB18" s="190">
        <v>2.2777600000000002</v>
      </c>
      <c r="AC18" s="190">
        <v>-1.24882</v>
      </c>
      <c r="AD18" s="190">
        <v>-2.2548400000000002</v>
      </c>
      <c r="AE18" s="190">
        <v>-7.8657200000000005</v>
      </c>
      <c r="AF18" s="190">
        <v>-7.5185699999999995</v>
      </c>
      <c r="AG18" s="190">
        <v>-7.5434399999999995</v>
      </c>
      <c r="AH18" s="190">
        <v>4.59762</v>
      </c>
      <c r="AI18" s="203"/>
      <c r="AJ18" s="203"/>
      <c r="AK18" s="203"/>
      <c r="AL18" s="203"/>
      <c r="AM18" s="203"/>
      <c r="AN18" s="167"/>
      <c r="AO18" s="167"/>
      <c r="AP18" s="167"/>
      <c r="AQ18" s="167"/>
      <c r="AR18" s="167"/>
      <c r="AS18" s="167"/>
      <c r="AT18" s="167"/>
      <c r="AU18" s="167"/>
      <c r="AV18" s="167"/>
      <c r="AW18" s="167"/>
      <c r="AX18" s="167"/>
      <c r="AY18" s="167"/>
    </row>
    <row r="19" spans="1:51" ht="15" x14ac:dyDescent="0.25">
      <c r="A19" s="149">
        <f>YampaRiverInflow.TotalOutflow!A19</f>
        <v>45108</v>
      </c>
      <c r="B19" s="280">
        <v>-8.2880000000000003</v>
      </c>
      <c r="C19" s="270">
        <v>-8.2880000000000003</v>
      </c>
      <c r="D19" s="285">
        <v>-8.2880000000000003</v>
      </c>
      <c r="E19" s="190">
        <v>3.09552</v>
      </c>
      <c r="F19" s="190">
        <v>-10.6083</v>
      </c>
      <c r="G19" s="190">
        <v>-7.64445</v>
      </c>
      <c r="H19" s="190">
        <v>8.1272700000000011</v>
      </c>
      <c r="I19" s="190">
        <v>-11.493399999999999</v>
      </c>
      <c r="J19" s="190">
        <v>10.728009999999999</v>
      </c>
      <c r="K19" s="190">
        <v>8.7200199999999999</v>
      </c>
      <c r="L19" s="190">
        <v>-1.2666099999999998</v>
      </c>
      <c r="M19" s="190">
        <v>-11.347200000000001</v>
      </c>
      <c r="N19" s="190">
        <v>-18.336200000000002</v>
      </c>
      <c r="O19" s="190">
        <v>-2.94312</v>
      </c>
      <c r="P19" s="190">
        <v>-31.489599999999999</v>
      </c>
      <c r="Q19" s="190">
        <v>-20.471400000000003</v>
      </c>
      <c r="R19" s="190">
        <v>-11.8964</v>
      </c>
      <c r="S19" s="190">
        <v>-5.89581</v>
      </c>
      <c r="T19" s="190">
        <v>-9.4188299999999998</v>
      </c>
      <c r="U19" s="190">
        <v>-9.6500499999999985</v>
      </c>
      <c r="V19" s="190">
        <v>-13.497399999999999</v>
      </c>
      <c r="W19" s="190">
        <v>-20.7821</v>
      </c>
      <c r="X19" s="190">
        <v>-5.3935699999999995</v>
      </c>
      <c r="Y19" s="190">
        <v>-16.034399999999998</v>
      </c>
      <c r="Z19" s="190">
        <v>-7.2505600000000001</v>
      </c>
      <c r="AA19" s="190">
        <v>-12.2248</v>
      </c>
      <c r="AB19" s="190">
        <v>-2.5033499999999997</v>
      </c>
      <c r="AC19" s="190">
        <v>-0.440502</v>
      </c>
      <c r="AD19" s="190">
        <v>11.24718</v>
      </c>
      <c r="AE19" s="190">
        <v>-1.8387200000000001</v>
      </c>
      <c r="AF19" s="190">
        <v>-11.0794</v>
      </c>
      <c r="AG19" s="190">
        <v>-4.7515900000000002</v>
      </c>
      <c r="AH19" s="190">
        <v>1.85019</v>
      </c>
      <c r="AI19" s="203"/>
      <c r="AJ19" s="203"/>
      <c r="AK19" s="203"/>
      <c r="AL19" s="203"/>
      <c r="AM19" s="203"/>
      <c r="AN19" s="167"/>
      <c r="AO19" s="167"/>
      <c r="AP19" s="167"/>
      <c r="AQ19" s="167"/>
      <c r="AR19" s="167"/>
      <c r="AS19" s="167"/>
      <c r="AT19" s="167"/>
      <c r="AU19" s="167"/>
      <c r="AV19" s="167"/>
      <c r="AW19" s="167"/>
      <c r="AX19" s="167"/>
      <c r="AY19" s="167"/>
    </row>
    <row r="20" spans="1:51" ht="15" x14ac:dyDescent="0.25">
      <c r="A20" s="149">
        <f>YampaRiverInflow.TotalOutflow!A20</f>
        <v>45139</v>
      </c>
      <c r="B20" s="280">
        <v>-5.89</v>
      </c>
      <c r="C20" s="270">
        <v>-5.89</v>
      </c>
      <c r="D20" s="285">
        <v>-5.89</v>
      </c>
      <c r="E20" s="190">
        <v>3.7869800000000002</v>
      </c>
      <c r="F20" s="190">
        <v>-3.9497499999999999</v>
      </c>
      <c r="G20" s="190">
        <v>-0.94598000000000004</v>
      </c>
      <c r="H20" s="190">
        <v>2.1968100000000002</v>
      </c>
      <c r="I20" s="190">
        <v>-4.3264100000000001</v>
      </c>
      <c r="J20" s="190">
        <v>-10.6752</v>
      </c>
      <c r="K20" s="190">
        <v>1.8042</v>
      </c>
      <c r="L20" s="190">
        <v>4.2788000000000004</v>
      </c>
      <c r="M20" s="190">
        <v>-12.226000000000001</v>
      </c>
      <c r="N20" s="190">
        <v>-3.8130300000000004</v>
      </c>
      <c r="O20" s="190">
        <v>-0.78469000000000011</v>
      </c>
      <c r="P20" s="190">
        <v>-7.6042100000000001</v>
      </c>
      <c r="Q20" s="190">
        <v>-5.4120699999999999</v>
      </c>
      <c r="R20" s="190">
        <v>-13.8598</v>
      </c>
      <c r="S20" s="190">
        <v>-14.737</v>
      </c>
      <c r="T20" s="190">
        <v>-6.2569600000000003</v>
      </c>
      <c r="U20" s="190">
        <v>-22.553799999999999</v>
      </c>
      <c r="V20" s="190">
        <v>-2.4493899999999997</v>
      </c>
      <c r="W20" s="190">
        <v>-15.1355</v>
      </c>
      <c r="X20" s="190">
        <v>2.9768400000000002</v>
      </c>
      <c r="Y20" s="190">
        <v>5.9177799999999996</v>
      </c>
      <c r="Z20" s="190">
        <v>3.3304999999999998</v>
      </c>
      <c r="AA20" s="190">
        <v>10.576969999999999</v>
      </c>
      <c r="AB20" s="190">
        <v>-7.4222299999999999</v>
      </c>
      <c r="AC20" s="190">
        <v>-2.7236199999999999</v>
      </c>
      <c r="AD20" s="190">
        <v>11.2767</v>
      </c>
      <c r="AE20" s="190">
        <v>-2.6559499999999998</v>
      </c>
      <c r="AF20" s="190">
        <v>3.1679930000000001</v>
      </c>
      <c r="AG20" s="190">
        <v>-8.08446</v>
      </c>
      <c r="AH20" s="190">
        <v>4.3259999999999996</v>
      </c>
      <c r="AI20" s="203"/>
      <c r="AJ20" s="203"/>
      <c r="AK20" s="203"/>
      <c r="AL20" s="203"/>
      <c r="AM20" s="203"/>
      <c r="AN20" s="167"/>
      <c r="AO20" s="167"/>
      <c r="AP20" s="167"/>
      <c r="AQ20" s="167"/>
      <c r="AR20" s="167"/>
      <c r="AS20" s="167"/>
      <c r="AT20" s="167"/>
      <c r="AU20" s="167"/>
      <c r="AV20" s="167"/>
      <c r="AW20" s="167"/>
      <c r="AX20" s="167"/>
      <c r="AY20" s="167"/>
    </row>
    <row r="21" spans="1:51" ht="15" x14ac:dyDescent="0.25">
      <c r="A21" s="149">
        <f>YampaRiverInflow.TotalOutflow!A21</f>
        <v>45170</v>
      </c>
      <c r="B21" s="280">
        <v>-9.9890000000000008</v>
      </c>
      <c r="C21" s="270">
        <v>-9.9890000000000008</v>
      </c>
      <c r="D21" s="285">
        <v>-9.9890000000000008</v>
      </c>
      <c r="E21" s="190">
        <v>5.2410399999999999</v>
      </c>
      <c r="F21" s="190">
        <v>-12.903600000000001</v>
      </c>
      <c r="G21" s="190">
        <v>8.5776000000000003</v>
      </c>
      <c r="H21" s="190">
        <v>15.860709999999999</v>
      </c>
      <c r="I21" s="190">
        <v>4.2184399999999993</v>
      </c>
      <c r="J21" s="190">
        <v>2.1504499999999998</v>
      </c>
      <c r="K21" s="190">
        <v>-6.8963000000000001</v>
      </c>
      <c r="L21" s="190">
        <v>-12.975100000000001</v>
      </c>
      <c r="M21" s="190">
        <v>-7.1190200000000008</v>
      </c>
      <c r="N21" s="190">
        <v>-2.2877899999999998</v>
      </c>
      <c r="O21" s="190">
        <v>-15.519200000000001</v>
      </c>
      <c r="P21" s="190">
        <v>-21.1785</v>
      </c>
      <c r="Q21" s="190">
        <v>-6.0739200000000002</v>
      </c>
      <c r="R21" s="190">
        <v>-3.6959299999999997</v>
      </c>
      <c r="S21" s="190">
        <v>0.22959000000000002</v>
      </c>
      <c r="T21" s="190">
        <v>-2.0469200000000001</v>
      </c>
      <c r="U21" s="190">
        <v>-1.55017</v>
      </c>
      <c r="V21" s="190">
        <v>8.7733099999999986</v>
      </c>
      <c r="W21" s="190">
        <v>-8.4957199999999986</v>
      </c>
      <c r="X21" s="190">
        <v>10.460270000000001</v>
      </c>
      <c r="Y21" s="190">
        <v>-5.7617600000000007</v>
      </c>
      <c r="Z21" s="190">
        <v>-2.9507099999999999</v>
      </c>
      <c r="AA21" s="190">
        <v>5.573264</v>
      </c>
      <c r="AB21" s="190">
        <v>6.7049099999999999</v>
      </c>
      <c r="AC21" s="190">
        <v>-0.37902999999999998</v>
      </c>
      <c r="AD21" s="190">
        <v>1.002618</v>
      </c>
      <c r="AE21" s="190">
        <v>4.0797420000000004</v>
      </c>
      <c r="AF21" s="190">
        <v>-5.3277200000000002</v>
      </c>
      <c r="AG21" s="190">
        <v>-6.2411499999999993</v>
      </c>
      <c r="AH21" s="190">
        <v>2.4840100000000001</v>
      </c>
      <c r="AI21" s="203"/>
      <c r="AJ21" s="203"/>
      <c r="AK21" s="203"/>
      <c r="AL21" s="203"/>
      <c r="AM21" s="203"/>
      <c r="AN21" s="167"/>
      <c r="AO21" s="167"/>
      <c r="AP21" s="167"/>
      <c r="AQ21" s="167"/>
      <c r="AR21" s="167"/>
      <c r="AS21" s="167"/>
      <c r="AT21" s="167"/>
      <c r="AU21" s="167"/>
      <c r="AV21" s="167"/>
      <c r="AW21" s="167"/>
      <c r="AX21" s="167"/>
      <c r="AY21" s="167"/>
    </row>
    <row r="22" spans="1:51" ht="15" x14ac:dyDescent="0.25">
      <c r="A22" s="149">
        <f>YampaRiverInflow.TotalOutflow!A22</f>
        <v>45200</v>
      </c>
      <c r="B22" s="280">
        <v>-1.8360000000000001</v>
      </c>
      <c r="C22" s="270">
        <v>-1.8360000000000001</v>
      </c>
      <c r="D22" s="285">
        <v>-1.8360000000000001</v>
      </c>
      <c r="E22" s="190">
        <v>16.06822</v>
      </c>
      <c r="F22" s="190">
        <v>-0.16736000000000001</v>
      </c>
      <c r="G22" s="190">
        <v>3.9343000000000004</v>
      </c>
      <c r="H22" s="190">
        <v>-8.1954599999999989</v>
      </c>
      <c r="I22" s="190">
        <v>1.15303</v>
      </c>
      <c r="J22" s="190">
        <v>4.8546899999999997</v>
      </c>
      <c r="K22" s="190">
        <v>-2.7721900000000002</v>
      </c>
      <c r="L22" s="190">
        <v>10.111030000000001</v>
      </c>
      <c r="M22" s="190">
        <v>-7.8798000000000004</v>
      </c>
      <c r="N22" s="190">
        <v>4.2608300000000003</v>
      </c>
      <c r="O22" s="190">
        <v>-9.0296399999999988</v>
      </c>
      <c r="P22" s="190">
        <v>-19.219099999999997</v>
      </c>
      <c r="Q22" s="190">
        <v>-22.1523</v>
      </c>
      <c r="R22" s="190">
        <v>1.00861</v>
      </c>
      <c r="S22" s="190">
        <v>-7.54697</v>
      </c>
      <c r="T22" s="190">
        <v>3.05389</v>
      </c>
      <c r="U22" s="190">
        <v>-0.55309000000000008</v>
      </c>
      <c r="V22" s="190">
        <v>-10.613</v>
      </c>
      <c r="W22" s="190">
        <v>-11.085899999999999</v>
      </c>
      <c r="X22" s="190">
        <v>5.77902</v>
      </c>
      <c r="Y22" s="190">
        <v>-2.5799099999999999</v>
      </c>
      <c r="Z22" s="190">
        <v>11.36007</v>
      </c>
      <c r="AA22" s="190">
        <v>13.28439</v>
      </c>
      <c r="AB22" s="190">
        <v>-1.07623</v>
      </c>
      <c r="AC22" s="190">
        <v>6.7392950000000003</v>
      </c>
      <c r="AD22" s="190">
        <v>9.3276970000000006</v>
      </c>
      <c r="AE22" s="190">
        <v>9.8532309999999992</v>
      </c>
      <c r="AF22" s="190">
        <v>2.3867620000000001</v>
      </c>
      <c r="AG22" s="190">
        <v>-14.003299999999999</v>
      </c>
      <c r="AH22" s="190">
        <v>4.5726499999999994</v>
      </c>
      <c r="AI22" s="203"/>
      <c r="AJ22" s="203"/>
      <c r="AK22" s="203"/>
      <c r="AL22" s="203"/>
      <c r="AM22" s="203"/>
      <c r="AN22" s="167"/>
      <c r="AO22" s="167"/>
      <c r="AP22" s="167"/>
      <c r="AQ22" s="167"/>
      <c r="AR22" s="167"/>
      <c r="AS22" s="167"/>
      <c r="AT22" s="167"/>
      <c r="AU22" s="167"/>
      <c r="AV22" s="167"/>
      <c r="AW22" s="167"/>
      <c r="AX22" s="167"/>
      <c r="AY22" s="167"/>
    </row>
    <row r="23" spans="1:51" ht="15" x14ac:dyDescent="0.25">
      <c r="A23" s="149">
        <f>YampaRiverInflow.TotalOutflow!A23</f>
        <v>45231</v>
      </c>
      <c r="B23" s="280">
        <v>-5.6420000000000003</v>
      </c>
      <c r="C23" s="270">
        <v>-5.6420000000000003</v>
      </c>
      <c r="D23" s="285">
        <v>-5.6420000000000003</v>
      </c>
      <c r="E23" s="190">
        <v>12.2211</v>
      </c>
      <c r="F23" s="190">
        <v>-13.3376</v>
      </c>
      <c r="G23" s="190">
        <v>4.8029599999999997</v>
      </c>
      <c r="H23" s="190">
        <v>7.5139499999999995</v>
      </c>
      <c r="I23" s="190">
        <v>2.73468</v>
      </c>
      <c r="J23" s="190">
        <v>6.6013000000000002</v>
      </c>
      <c r="K23" s="190">
        <v>0.97684000000000004</v>
      </c>
      <c r="L23" s="190">
        <v>8.3629300000000004</v>
      </c>
      <c r="M23" s="190">
        <v>1.9108499999999999</v>
      </c>
      <c r="N23" s="190">
        <v>-3.2407300000000001</v>
      </c>
      <c r="O23" s="190">
        <v>2.9348700000000001</v>
      </c>
      <c r="P23" s="190">
        <v>-7.6372900000000001</v>
      </c>
      <c r="Q23" s="190">
        <v>3.4327800000000002</v>
      </c>
      <c r="R23" s="190">
        <v>5.0682</v>
      </c>
      <c r="S23" s="190">
        <v>-2.44712</v>
      </c>
      <c r="T23" s="190">
        <v>9.4311000000000007</v>
      </c>
      <c r="U23" s="190">
        <v>-7.2890100000000002</v>
      </c>
      <c r="V23" s="190">
        <v>-3.6388499999999997</v>
      </c>
      <c r="W23" s="190">
        <v>0.89403999999999995</v>
      </c>
      <c r="X23" s="190">
        <v>10.06827</v>
      </c>
      <c r="Y23" s="190">
        <v>6.3182299999999998</v>
      </c>
      <c r="Z23" s="190">
        <v>14.429110000000001</v>
      </c>
      <c r="AA23" s="190">
        <v>13.14282</v>
      </c>
      <c r="AB23" s="190">
        <v>0.30604999999999999</v>
      </c>
      <c r="AC23" s="190">
        <v>3.2879200000000002</v>
      </c>
      <c r="AD23" s="190">
        <v>9.6716720000000009</v>
      </c>
      <c r="AE23" s="190">
        <v>20.124560000000002</v>
      </c>
      <c r="AF23" s="190">
        <v>-11.070600000000001</v>
      </c>
      <c r="AG23" s="190">
        <v>-13.8909</v>
      </c>
      <c r="AH23" s="190">
        <v>6.7825500000000005</v>
      </c>
      <c r="AI23" s="203"/>
      <c r="AJ23" s="203"/>
      <c r="AK23" s="203"/>
      <c r="AL23" s="203"/>
      <c r="AM23" s="203"/>
      <c r="AN23" s="167"/>
      <c r="AO23" s="167"/>
      <c r="AP23" s="167"/>
      <c r="AQ23" s="167"/>
      <c r="AR23" s="167"/>
      <c r="AS23" s="167"/>
      <c r="AT23" s="167"/>
      <c r="AU23" s="167"/>
      <c r="AV23" s="167"/>
      <c r="AW23" s="167"/>
      <c r="AX23" s="167"/>
      <c r="AY23" s="167"/>
    </row>
    <row r="24" spans="1:51" ht="15" x14ac:dyDescent="0.25">
      <c r="A24" s="149">
        <f>YampaRiverInflow.TotalOutflow!A24</f>
        <v>45261</v>
      </c>
      <c r="B24" s="280">
        <v>0.45500000000000002</v>
      </c>
      <c r="C24" s="270">
        <v>0.45500000000000002</v>
      </c>
      <c r="D24" s="285">
        <v>0.45500000000000002</v>
      </c>
      <c r="E24" s="190">
        <v>26.24044</v>
      </c>
      <c r="F24" s="190">
        <v>9.7062999999999988</v>
      </c>
      <c r="G24" s="190">
        <v>15.84782</v>
      </c>
      <c r="H24" s="190">
        <v>94.941029999999998</v>
      </c>
      <c r="I24" s="190">
        <v>-1.6679900000000001</v>
      </c>
      <c r="J24" s="190">
        <v>27.110379999999999</v>
      </c>
      <c r="K24" s="190">
        <v>15.47331</v>
      </c>
      <c r="L24" s="190">
        <v>23.397189999999998</v>
      </c>
      <c r="M24" s="190">
        <v>-21.467200000000002</v>
      </c>
      <c r="N24" s="190">
        <v>-1.96912</v>
      </c>
      <c r="O24" s="190">
        <v>6.1689999999999996</v>
      </c>
      <c r="P24" s="190">
        <v>-8.7340999999999998</v>
      </c>
      <c r="Q24" s="190">
        <v>2.1890200000000002</v>
      </c>
      <c r="R24" s="190">
        <v>6.2199300000000006</v>
      </c>
      <c r="S24" s="190">
        <v>-1.9193900000000002</v>
      </c>
      <c r="T24" s="190">
        <v>-0.40073999999999999</v>
      </c>
      <c r="U24" s="190">
        <v>-10.7593</v>
      </c>
      <c r="V24" s="190">
        <v>-7.3306499999999994</v>
      </c>
      <c r="W24" s="190">
        <v>7.5781999999999998</v>
      </c>
      <c r="X24" s="190">
        <v>10.29767</v>
      </c>
      <c r="Y24" s="190">
        <v>-5.8699700000000004</v>
      </c>
      <c r="Z24" s="190">
        <v>24.633080000000003</v>
      </c>
      <c r="AA24" s="190">
        <v>23.363189999999999</v>
      </c>
      <c r="AB24" s="190">
        <v>-1.2471300000000001</v>
      </c>
      <c r="AC24" s="190">
        <v>-6.3736999999999995</v>
      </c>
      <c r="AD24" s="190">
        <v>5.9137360000000001</v>
      </c>
      <c r="AE24" s="190">
        <v>15.60941</v>
      </c>
      <c r="AF24" s="190">
        <v>24.042540000000002</v>
      </c>
      <c r="AG24" s="190">
        <v>-3.4043299999999999</v>
      </c>
      <c r="AH24" s="190">
        <v>8.3700100000000006</v>
      </c>
      <c r="AI24" s="203"/>
      <c r="AJ24" s="203"/>
      <c r="AK24" s="203"/>
      <c r="AL24" s="203"/>
      <c r="AM24" s="203"/>
      <c r="AN24" s="167"/>
      <c r="AO24" s="167"/>
      <c r="AP24" s="167"/>
      <c r="AQ24" s="167"/>
      <c r="AR24" s="167"/>
      <c r="AS24" s="167"/>
      <c r="AT24" s="167"/>
      <c r="AU24" s="167"/>
      <c r="AV24" s="167"/>
      <c r="AW24" s="167"/>
      <c r="AX24" s="167"/>
      <c r="AY24" s="167"/>
    </row>
    <row r="25" spans="1:51" ht="15" x14ac:dyDescent="0.25">
      <c r="A25" s="149">
        <f>YampaRiverInflow.TotalOutflow!A25</f>
        <v>45292</v>
      </c>
      <c r="B25" s="280">
        <v>3.9950000000000001</v>
      </c>
      <c r="C25" s="270">
        <v>3.9950000000000001</v>
      </c>
      <c r="D25" s="285">
        <v>3.9950000000000001</v>
      </c>
      <c r="E25" s="190">
        <v>-30.0366</v>
      </c>
      <c r="F25" s="190">
        <v>0.34805000000000003</v>
      </c>
      <c r="G25" s="190">
        <v>8.1073400000000007</v>
      </c>
      <c r="H25" s="190">
        <v>-4.0167999999999999</v>
      </c>
      <c r="I25" s="190">
        <v>-0.42529</v>
      </c>
      <c r="J25" s="190">
        <v>-9.22471</v>
      </c>
      <c r="K25" s="190">
        <v>16.908450000000002</v>
      </c>
      <c r="L25" s="190">
        <v>1.48193</v>
      </c>
      <c r="M25" s="190">
        <v>-11.1562</v>
      </c>
      <c r="N25" s="190">
        <v>-10.2127</v>
      </c>
      <c r="O25" s="190">
        <v>-20.743200000000002</v>
      </c>
      <c r="P25" s="190">
        <v>-9.2751999999999999</v>
      </c>
      <c r="Q25" s="190">
        <v>-13.9984</v>
      </c>
      <c r="R25" s="190">
        <v>-0.47846</v>
      </c>
      <c r="S25" s="190">
        <v>-2.4032600000000004</v>
      </c>
      <c r="T25" s="190">
        <v>3.4120999999999997</v>
      </c>
      <c r="U25" s="190">
        <v>-10.2646</v>
      </c>
      <c r="V25" s="190">
        <v>17.93282</v>
      </c>
      <c r="W25" s="190">
        <v>-2.55436</v>
      </c>
      <c r="X25" s="190">
        <v>-2.7433800000000002</v>
      </c>
      <c r="Y25" s="190">
        <v>-21.323400000000003</v>
      </c>
      <c r="Z25" s="190">
        <v>2.622719</v>
      </c>
      <c r="AA25" s="190">
        <v>3.4634200000000002</v>
      </c>
      <c r="AB25" s="190">
        <v>7.8842790000000003</v>
      </c>
      <c r="AC25" s="190">
        <v>16.61054</v>
      </c>
      <c r="AD25" s="190">
        <v>8.8169590000000007</v>
      </c>
      <c r="AE25" s="190">
        <v>17.907229999999998</v>
      </c>
      <c r="AF25" s="190">
        <v>12.460120000000002</v>
      </c>
      <c r="AG25" s="190">
        <v>7.4652799999999999</v>
      </c>
      <c r="AH25" s="190">
        <v>6.9913500000000006</v>
      </c>
      <c r="AI25" s="203"/>
      <c r="AJ25" s="203"/>
      <c r="AK25" s="203"/>
      <c r="AL25" s="203"/>
      <c r="AM25" s="203"/>
      <c r="AN25" s="167"/>
      <c r="AO25" s="167"/>
      <c r="AP25" s="167"/>
      <c r="AQ25" s="167"/>
      <c r="AR25" s="167"/>
      <c r="AS25" s="167"/>
      <c r="AT25" s="167"/>
      <c r="AU25" s="167"/>
      <c r="AV25" s="167"/>
      <c r="AW25" s="167"/>
      <c r="AX25" s="167"/>
      <c r="AY25" s="167"/>
    </row>
    <row r="26" spans="1:51" ht="15" x14ac:dyDescent="0.25">
      <c r="A26" s="149">
        <f>YampaRiverInflow.TotalOutflow!A26</f>
        <v>45323</v>
      </c>
      <c r="B26" s="280">
        <v>-2.7010000000000001</v>
      </c>
      <c r="C26" s="270">
        <v>-2.7010000000000001</v>
      </c>
      <c r="D26" s="285">
        <v>-2.7010000000000001</v>
      </c>
      <c r="E26" s="190">
        <v>-45.490699999999997</v>
      </c>
      <c r="F26" s="190">
        <v>-8.9389900000000004</v>
      </c>
      <c r="G26" s="190">
        <v>14.93486</v>
      </c>
      <c r="H26" s="190">
        <v>-2.7169299999999996</v>
      </c>
      <c r="I26" s="190">
        <v>1.1206400000000001</v>
      </c>
      <c r="J26" s="190">
        <v>-12.965299999999999</v>
      </c>
      <c r="K26" s="190">
        <v>0.91830999999999996</v>
      </c>
      <c r="L26" s="190">
        <v>1.91351</v>
      </c>
      <c r="M26" s="190">
        <v>-9.2040600000000001</v>
      </c>
      <c r="N26" s="190">
        <v>-8.6602700000000006</v>
      </c>
      <c r="O26" s="190">
        <v>-7.7134099999999997</v>
      </c>
      <c r="P26" s="190">
        <v>-7.8451700000000004</v>
      </c>
      <c r="Q26" s="190">
        <v>-18.252200000000002</v>
      </c>
      <c r="R26" s="190">
        <v>-3.1171700000000002</v>
      </c>
      <c r="S26" s="190">
        <v>-7.3280799999999999</v>
      </c>
      <c r="T26" s="190">
        <v>1.02014</v>
      </c>
      <c r="U26" s="190">
        <v>-14.3032</v>
      </c>
      <c r="V26" s="190">
        <v>-13.955</v>
      </c>
      <c r="W26" s="190">
        <v>-11.963200000000001</v>
      </c>
      <c r="X26" s="190">
        <v>-5.2006099999999993</v>
      </c>
      <c r="Y26" s="190">
        <v>-1.8404100000000001</v>
      </c>
      <c r="Z26" s="190">
        <v>4.1879590000000002</v>
      </c>
      <c r="AA26" s="190">
        <v>8.0341699999999996</v>
      </c>
      <c r="AB26" s="190">
        <v>-3.2283200000000001</v>
      </c>
      <c r="AC26" s="190">
        <v>-5.3345600000000006</v>
      </c>
      <c r="AD26" s="190">
        <v>-3.9803500000000001</v>
      </c>
      <c r="AE26" s="190">
        <v>3.725031</v>
      </c>
      <c r="AF26" s="190">
        <v>11.38289</v>
      </c>
      <c r="AG26" s="190">
        <v>9.9543199999999992</v>
      </c>
      <c r="AH26" s="190">
        <v>4.1059299999999999</v>
      </c>
      <c r="AI26" s="203"/>
      <c r="AJ26" s="203"/>
      <c r="AK26" s="203"/>
      <c r="AL26" s="203"/>
      <c r="AM26" s="203"/>
      <c r="AN26" s="167"/>
      <c r="AO26" s="167"/>
      <c r="AP26" s="167"/>
      <c r="AQ26" s="167"/>
      <c r="AR26" s="167"/>
      <c r="AS26" s="167"/>
      <c r="AT26" s="167"/>
      <c r="AU26" s="167"/>
      <c r="AV26" s="167"/>
      <c r="AW26" s="167"/>
      <c r="AX26" s="167"/>
      <c r="AY26" s="167"/>
    </row>
    <row r="27" spans="1:51" ht="15" x14ac:dyDescent="0.25">
      <c r="A27" s="149">
        <f>YampaRiverInflow.TotalOutflow!A27</f>
        <v>45352</v>
      </c>
      <c r="B27" s="280">
        <v>-3.2639999999999998</v>
      </c>
      <c r="C27" s="270">
        <v>-3.2639999999999998</v>
      </c>
      <c r="D27" s="285">
        <v>-3.2639999999999998</v>
      </c>
      <c r="E27" s="190">
        <v>-85.616900000000001</v>
      </c>
      <c r="F27" s="190">
        <v>-18.977</v>
      </c>
      <c r="G27" s="190">
        <v>-3.0748000000000002</v>
      </c>
      <c r="H27" s="190">
        <v>33.225720000000003</v>
      </c>
      <c r="I27" s="190">
        <v>11.037510000000001</v>
      </c>
      <c r="J27" s="190">
        <v>4.6733700000000002</v>
      </c>
      <c r="K27" s="190">
        <v>4.0890000000000003E-2</v>
      </c>
      <c r="L27" s="190">
        <v>8.1969799999999999</v>
      </c>
      <c r="M27" s="190">
        <v>5.5769299999999999</v>
      </c>
      <c r="N27" s="190">
        <v>-5.0199499999999997</v>
      </c>
      <c r="O27" s="190">
        <v>-3.68032</v>
      </c>
      <c r="P27" s="190">
        <v>-25.690300000000001</v>
      </c>
      <c r="Q27" s="190">
        <v>16.045670000000001</v>
      </c>
      <c r="R27" s="190">
        <v>-10.3043</v>
      </c>
      <c r="S27" s="190">
        <v>-11.892200000000001</v>
      </c>
      <c r="T27" s="190">
        <v>0.31795999999999996</v>
      </c>
      <c r="U27" s="190">
        <v>-9.7432599999999994</v>
      </c>
      <c r="V27" s="190">
        <v>-12.145200000000001</v>
      </c>
      <c r="W27" s="190">
        <v>-6.3741000000000003</v>
      </c>
      <c r="X27" s="190">
        <v>-11.247</v>
      </c>
      <c r="Y27" s="190">
        <v>-5.8244099999999994</v>
      </c>
      <c r="Z27" s="190">
        <v>-14.067500000000001</v>
      </c>
      <c r="AA27" s="190">
        <v>-1.27335</v>
      </c>
      <c r="AB27" s="190">
        <v>-1.8987400000000001</v>
      </c>
      <c r="AC27" s="190">
        <v>-12.0581</v>
      </c>
      <c r="AD27" s="190">
        <v>-1.39941</v>
      </c>
      <c r="AE27" s="190">
        <v>3.0619520000000002</v>
      </c>
      <c r="AF27" s="190">
        <v>0.5556236</v>
      </c>
      <c r="AG27" s="190">
        <v>2.51511</v>
      </c>
      <c r="AH27" s="190">
        <v>-1.48194</v>
      </c>
      <c r="AI27" s="203"/>
      <c r="AJ27" s="203"/>
      <c r="AK27" s="203"/>
      <c r="AL27" s="203"/>
      <c r="AM27" s="203"/>
      <c r="AN27" s="167"/>
      <c r="AO27" s="167"/>
      <c r="AP27" s="167"/>
      <c r="AQ27" s="167"/>
      <c r="AR27" s="167"/>
      <c r="AS27" s="167"/>
      <c r="AT27" s="167"/>
      <c r="AU27" s="167"/>
      <c r="AV27" s="167"/>
      <c r="AW27" s="167"/>
      <c r="AX27" s="167"/>
      <c r="AY27" s="167"/>
    </row>
    <row r="28" spans="1:51" ht="15" x14ac:dyDescent="0.25">
      <c r="A28" s="149">
        <f>YampaRiverInflow.TotalOutflow!A28</f>
        <v>45383</v>
      </c>
      <c r="B28" s="280">
        <v>-8.6609999999999996</v>
      </c>
      <c r="C28" s="270">
        <v>-8.6609999999999996</v>
      </c>
      <c r="D28" s="285">
        <v>-8.6609999999999996</v>
      </c>
      <c r="E28" s="190">
        <v>-51.0623</v>
      </c>
      <c r="F28" s="190">
        <v>-15.1135</v>
      </c>
      <c r="G28" s="190">
        <v>-4.2431000000000001</v>
      </c>
      <c r="H28" s="190">
        <v>-7.57599</v>
      </c>
      <c r="I28" s="190">
        <v>15.395820000000001</v>
      </c>
      <c r="J28" s="190">
        <v>39.174210000000002</v>
      </c>
      <c r="K28" s="190">
        <v>-0.41738999999999998</v>
      </c>
      <c r="L28" s="190">
        <v>-3.9382700000000002</v>
      </c>
      <c r="M28" s="190">
        <v>0.93055999999999994</v>
      </c>
      <c r="N28" s="190">
        <v>-11.8729</v>
      </c>
      <c r="O28" s="190">
        <v>-13.3843</v>
      </c>
      <c r="P28" s="190">
        <v>-6.9093299999999997</v>
      </c>
      <c r="Q28" s="190">
        <v>4.2983100000000007</v>
      </c>
      <c r="R28" s="190">
        <v>-1.6048699999999998</v>
      </c>
      <c r="S28" s="190">
        <v>-3.3881199999999998</v>
      </c>
      <c r="T28" s="190">
        <v>-8.2623700000000007</v>
      </c>
      <c r="U28" s="190">
        <v>-14.0764</v>
      </c>
      <c r="V28" s="190">
        <v>-15.644399999999999</v>
      </c>
      <c r="W28" s="190">
        <v>-20.3934</v>
      </c>
      <c r="X28" s="190">
        <v>-12.2591</v>
      </c>
      <c r="Y28" s="190">
        <v>-6.0398699999999996</v>
      </c>
      <c r="Z28" s="190">
        <v>14.186459999999999</v>
      </c>
      <c r="AA28" s="190">
        <v>-9.3056399999999986</v>
      </c>
      <c r="AB28" s="190">
        <v>-4.80497</v>
      </c>
      <c r="AC28" s="190">
        <v>-4.7238199999999999</v>
      </c>
      <c r="AD28" s="190">
        <v>-4.9565900000000003</v>
      </c>
      <c r="AE28" s="190">
        <v>-3.62934</v>
      </c>
      <c r="AF28" s="190">
        <v>-36.724299999999999</v>
      </c>
      <c r="AG28" s="190">
        <v>5.76356</v>
      </c>
      <c r="AH28" s="190">
        <v>12.84352</v>
      </c>
      <c r="AI28" s="203"/>
      <c r="AJ28" s="203"/>
      <c r="AK28" s="203"/>
      <c r="AL28" s="203"/>
      <c r="AM28" s="203"/>
      <c r="AN28" s="167"/>
      <c r="AO28" s="167"/>
      <c r="AP28" s="167"/>
      <c r="AQ28" s="167"/>
      <c r="AR28" s="167"/>
      <c r="AS28" s="167"/>
      <c r="AT28" s="167"/>
      <c r="AU28" s="167"/>
      <c r="AV28" s="167"/>
      <c r="AW28" s="167"/>
      <c r="AX28" s="167"/>
      <c r="AY28" s="167"/>
    </row>
    <row r="29" spans="1:51" ht="15" x14ac:dyDescent="0.25">
      <c r="A29" s="149">
        <f>YampaRiverInflow.TotalOutflow!A29</f>
        <v>45413</v>
      </c>
      <c r="B29" s="280">
        <v>-3.11</v>
      </c>
      <c r="C29" s="270">
        <v>-3.11</v>
      </c>
      <c r="D29" s="285">
        <v>-3.11</v>
      </c>
      <c r="E29" s="190">
        <v>-61.748899999999999</v>
      </c>
      <c r="F29" s="190">
        <v>-4.7955200000000007</v>
      </c>
      <c r="G29" s="190">
        <v>-13.974399999999999</v>
      </c>
      <c r="H29" s="190">
        <v>-8.2093600000000002</v>
      </c>
      <c r="I29" s="190">
        <v>11.730090000000001</v>
      </c>
      <c r="J29" s="190">
        <v>21.999099999999999</v>
      </c>
      <c r="K29" s="190">
        <v>0.11092</v>
      </c>
      <c r="L29" s="190">
        <v>-14.867799999999999</v>
      </c>
      <c r="M29" s="190">
        <v>-7.1809500000000002</v>
      </c>
      <c r="N29" s="190">
        <v>-5.66974</v>
      </c>
      <c r="O29" s="190">
        <v>-33.700400000000002</v>
      </c>
      <c r="P29" s="190">
        <v>-4.7220800000000001</v>
      </c>
      <c r="Q29" s="190">
        <v>-17.381799999999998</v>
      </c>
      <c r="R29" s="190">
        <v>-33.279300000000006</v>
      </c>
      <c r="S29" s="190">
        <v>-5.4207200000000002</v>
      </c>
      <c r="T29" s="190">
        <v>-5.2464300000000001</v>
      </c>
      <c r="U29" s="190">
        <v>3.1493000000000002</v>
      </c>
      <c r="V29" s="190">
        <v>-9.5569299999999995</v>
      </c>
      <c r="W29" s="190">
        <v>4.5381899999999993</v>
      </c>
      <c r="X29" s="190">
        <v>2.7454499999999999</v>
      </c>
      <c r="Y29" s="190">
        <v>4.5651899999999994</v>
      </c>
      <c r="Z29" s="190">
        <v>0.1095455</v>
      </c>
      <c r="AA29" s="190">
        <v>7.3637499999999996</v>
      </c>
      <c r="AB29" s="190">
        <v>8.667313</v>
      </c>
      <c r="AC29" s="190">
        <v>9.6379000000000001</v>
      </c>
      <c r="AD29" s="190">
        <v>-0.59501400000000004</v>
      </c>
      <c r="AE29" s="190">
        <v>-7.1286899999999997</v>
      </c>
      <c r="AF29" s="190">
        <v>13.089129999999999</v>
      </c>
      <c r="AG29" s="190">
        <v>7.5992100000000002</v>
      </c>
      <c r="AH29" s="190">
        <v>4.7034399999999996</v>
      </c>
      <c r="AI29" s="203"/>
      <c r="AJ29" s="203"/>
      <c r="AK29" s="203"/>
      <c r="AL29" s="203"/>
      <c r="AM29" s="203"/>
      <c r="AN29" s="167"/>
      <c r="AO29" s="167"/>
      <c r="AP29" s="167"/>
      <c r="AQ29" s="167"/>
      <c r="AR29" s="167"/>
      <c r="AS29" s="167"/>
      <c r="AT29" s="167"/>
      <c r="AU29" s="167"/>
      <c r="AV29" s="167"/>
      <c r="AW29" s="167"/>
      <c r="AX29" s="167"/>
      <c r="AY29" s="167"/>
    </row>
    <row r="30" spans="1:51" ht="15" x14ac:dyDescent="0.25">
      <c r="A30" s="149">
        <f>YampaRiverInflow.TotalOutflow!A30</f>
        <v>45444</v>
      </c>
      <c r="B30" s="280">
        <v>-7.532</v>
      </c>
      <c r="C30" s="270">
        <v>-7.532</v>
      </c>
      <c r="D30" s="285">
        <v>-7.532</v>
      </c>
      <c r="E30" s="190">
        <v>-26.186700000000002</v>
      </c>
      <c r="F30" s="190">
        <v>-3.3491300000000002</v>
      </c>
      <c r="G30" s="190">
        <v>4.0840300000000003</v>
      </c>
      <c r="H30" s="190">
        <v>-11.6759</v>
      </c>
      <c r="I30" s="190">
        <v>-4.1159999999999995E-2</v>
      </c>
      <c r="J30" s="190">
        <v>5.6090299999999997</v>
      </c>
      <c r="K30" s="190">
        <v>-3.69754</v>
      </c>
      <c r="L30" s="190">
        <v>-11.8339</v>
      </c>
      <c r="M30" s="190">
        <v>-9.2286099999999998</v>
      </c>
      <c r="N30" s="190">
        <v>-8.5176200000000009</v>
      </c>
      <c r="O30" s="190">
        <v>-26.906099999999999</v>
      </c>
      <c r="P30" s="190">
        <v>-30.0809</v>
      </c>
      <c r="Q30" s="190">
        <v>1.8562000000000001</v>
      </c>
      <c r="R30" s="190">
        <v>-14.7171</v>
      </c>
      <c r="S30" s="190">
        <v>-14.012499999999999</v>
      </c>
      <c r="T30" s="190">
        <v>-1.51996</v>
      </c>
      <c r="U30" s="190">
        <v>-16.566500000000001</v>
      </c>
      <c r="V30" s="190">
        <v>-17.7789</v>
      </c>
      <c r="W30" s="190">
        <v>-8.3348700000000004</v>
      </c>
      <c r="X30" s="190">
        <v>-5.4185299999999996</v>
      </c>
      <c r="Y30" s="190">
        <v>-7.2006999999999994</v>
      </c>
      <c r="Z30" s="190">
        <v>-0.73851199999999995</v>
      </c>
      <c r="AA30" s="190">
        <v>2.2777600000000002</v>
      </c>
      <c r="AB30" s="190">
        <v>-1.24882</v>
      </c>
      <c r="AC30" s="190">
        <v>-2.2548400000000002</v>
      </c>
      <c r="AD30" s="190">
        <v>-7.8657200000000005</v>
      </c>
      <c r="AE30" s="190">
        <v>-7.5185699999999995</v>
      </c>
      <c r="AF30" s="190">
        <v>-7.5434399999999995</v>
      </c>
      <c r="AG30" s="190">
        <v>4.59762</v>
      </c>
      <c r="AH30" s="190">
        <v>13.497540000000001</v>
      </c>
      <c r="AI30" s="203"/>
      <c r="AJ30" s="203"/>
      <c r="AK30" s="203"/>
      <c r="AL30" s="203"/>
      <c r="AM30" s="203"/>
      <c r="AN30" s="167"/>
      <c r="AO30" s="167"/>
      <c r="AP30" s="167"/>
      <c r="AQ30" s="167"/>
      <c r="AR30" s="167"/>
      <c r="AS30" s="167"/>
      <c r="AT30" s="167"/>
      <c r="AU30" s="167"/>
      <c r="AV30" s="167"/>
      <c r="AW30" s="167"/>
      <c r="AX30" s="167"/>
      <c r="AY30" s="167"/>
    </row>
    <row r="31" spans="1:51" ht="15" x14ac:dyDescent="0.25">
      <c r="A31" s="149">
        <f>YampaRiverInflow.TotalOutflow!A31</f>
        <v>45474</v>
      </c>
      <c r="B31" s="280">
        <v>-8.2880000000000003</v>
      </c>
      <c r="C31" s="270">
        <v>-8.2880000000000003</v>
      </c>
      <c r="D31" s="285">
        <v>-8.2880000000000003</v>
      </c>
      <c r="E31" s="190">
        <v>-10.6083</v>
      </c>
      <c r="F31" s="190">
        <v>-7.64445</v>
      </c>
      <c r="G31" s="190">
        <v>8.1272700000000011</v>
      </c>
      <c r="H31" s="190">
        <v>-11.493399999999999</v>
      </c>
      <c r="I31" s="190">
        <v>10.728009999999999</v>
      </c>
      <c r="J31" s="190">
        <v>8.7200199999999999</v>
      </c>
      <c r="K31" s="190">
        <v>-1.2666099999999998</v>
      </c>
      <c r="L31" s="190">
        <v>-11.347200000000001</v>
      </c>
      <c r="M31" s="190">
        <v>-18.336200000000002</v>
      </c>
      <c r="N31" s="190">
        <v>-2.94312</v>
      </c>
      <c r="O31" s="190">
        <v>-31.489599999999999</v>
      </c>
      <c r="P31" s="190">
        <v>-20.471400000000003</v>
      </c>
      <c r="Q31" s="190">
        <v>-11.8964</v>
      </c>
      <c r="R31" s="190">
        <v>-5.89581</v>
      </c>
      <c r="S31" s="190">
        <v>-9.4188299999999998</v>
      </c>
      <c r="T31" s="190">
        <v>-9.6500499999999985</v>
      </c>
      <c r="U31" s="190">
        <v>-13.497399999999999</v>
      </c>
      <c r="V31" s="190">
        <v>-20.7821</v>
      </c>
      <c r="W31" s="190">
        <v>-5.3935699999999995</v>
      </c>
      <c r="X31" s="190">
        <v>-16.034399999999998</v>
      </c>
      <c r="Y31" s="190">
        <v>-7.2505600000000001</v>
      </c>
      <c r="Z31" s="190">
        <v>-12.2248</v>
      </c>
      <c r="AA31" s="190">
        <v>-2.5033499999999997</v>
      </c>
      <c r="AB31" s="190">
        <v>-0.440502</v>
      </c>
      <c r="AC31" s="190">
        <v>11.24718</v>
      </c>
      <c r="AD31" s="190">
        <v>-1.8387200000000001</v>
      </c>
      <c r="AE31" s="190">
        <v>-11.0794</v>
      </c>
      <c r="AF31" s="190">
        <v>-4.7515900000000002</v>
      </c>
      <c r="AG31" s="190">
        <v>1.85019</v>
      </c>
      <c r="AH31" s="190">
        <v>3.09552</v>
      </c>
      <c r="AI31" s="203"/>
      <c r="AJ31" s="203"/>
      <c r="AK31" s="203"/>
      <c r="AL31" s="203"/>
      <c r="AM31" s="203"/>
      <c r="AN31" s="167"/>
      <c r="AO31" s="167"/>
      <c r="AP31" s="167"/>
      <c r="AQ31" s="167"/>
      <c r="AR31" s="167"/>
      <c r="AS31" s="167"/>
      <c r="AT31" s="167"/>
      <c r="AU31" s="167"/>
      <c r="AV31" s="167"/>
      <c r="AW31" s="167"/>
      <c r="AX31" s="167"/>
      <c r="AY31" s="167"/>
    </row>
    <row r="32" spans="1:51" ht="15" x14ac:dyDescent="0.25">
      <c r="A32" s="149">
        <f>YampaRiverInflow.TotalOutflow!A32</f>
        <v>45505</v>
      </c>
      <c r="B32" s="280">
        <v>-5.89</v>
      </c>
      <c r="C32" s="270">
        <v>-5.89</v>
      </c>
      <c r="D32" s="285">
        <v>-5.89</v>
      </c>
      <c r="E32" s="190">
        <v>-3.9497499999999999</v>
      </c>
      <c r="F32" s="190">
        <v>-0.94598000000000004</v>
      </c>
      <c r="G32" s="190">
        <v>2.1968100000000002</v>
      </c>
      <c r="H32" s="190">
        <v>-4.3264100000000001</v>
      </c>
      <c r="I32" s="190">
        <v>-10.6752</v>
      </c>
      <c r="J32" s="190">
        <v>1.8042</v>
      </c>
      <c r="K32" s="190">
        <v>4.2788000000000004</v>
      </c>
      <c r="L32" s="190">
        <v>-12.226000000000001</v>
      </c>
      <c r="M32" s="190">
        <v>-3.8130300000000004</v>
      </c>
      <c r="N32" s="190">
        <v>-0.78469000000000011</v>
      </c>
      <c r="O32" s="190">
        <v>-7.6042100000000001</v>
      </c>
      <c r="P32" s="190">
        <v>-5.4120699999999999</v>
      </c>
      <c r="Q32" s="190">
        <v>-13.8598</v>
      </c>
      <c r="R32" s="190">
        <v>-14.737</v>
      </c>
      <c r="S32" s="190">
        <v>-6.2569600000000003</v>
      </c>
      <c r="T32" s="190">
        <v>-22.553799999999999</v>
      </c>
      <c r="U32" s="190">
        <v>-2.4493899999999997</v>
      </c>
      <c r="V32" s="190">
        <v>-15.1355</v>
      </c>
      <c r="W32" s="190">
        <v>2.9768400000000002</v>
      </c>
      <c r="X32" s="190">
        <v>5.9177799999999996</v>
      </c>
      <c r="Y32" s="190">
        <v>3.3304999999999998</v>
      </c>
      <c r="Z32" s="190">
        <v>10.576969999999999</v>
      </c>
      <c r="AA32" s="190">
        <v>-7.4222299999999999</v>
      </c>
      <c r="AB32" s="190">
        <v>-2.7236199999999999</v>
      </c>
      <c r="AC32" s="190">
        <v>11.2767</v>
      </c>
      <c r="AD32" s="190">
        <v>-2.6559499999999998</v>
      </c>
      <c r="AE32" s="190">
        <v>3.1679930000000001</v>
      </c>
      <c r="AF32" s="190">
        <v>-8.08446</v>
      </c>
      <c r="AG32" s="190">
        <v>4.3259999999999996</v>
      </c>
      <c r="AH32" s="190">
        <v>3.7869800000000002</v>
      </c>
      <c r="AI32" s="203"/>
      <c r="AJ32" s="203"/>
      <c r="AK32" s="203"/>
      <c r="AL32" s="203"/>
      <c r="AM32" s="203"/>
      <c r="AN32" s="167"/>
      <c r="AO32" s="167"/>
      <c r="AP32" s="167"/>
      <c r="AQ32" s="167"/>
      <c r="AR32" s="167"/>
      <c r="AS32" s="167"/>
      <c r="AT32" s="167"/>
      <c r="AU32" s="167"/>
      <c r="AV32" s="167"/>
      <c r="AW32" s="167"/>
      <c r="AX32" s="167"/>
      <c r="AY32" s="167"/>
    </row>
    <row r="33" spans="1:51" ht="15" x14ac:dyDescent="0.25">
      <c r="A33" s="149">
        <f>YampaRiverInflow.TotalOutflow!A33</f>
        <v>45536</v>
      </c>
      <c r="B33" s="280">
        <v>-9.9890000000000008</v>
      </c>
      <c r="C33" s="270">
        <v>-9.9890000000000008</v>
      </c>
      <c r="D33" s="285">
        <v>-9.9890000000000008</v>
      </c>
      <c r="E33" s="190">
        <v>-12.903600000000001</v>
      </c>
      <c r="F33" s="190">
        <v>8.5776000000000003</v>
      </c>
      <c r="G33" s="190">
        <v>15.860709999999999</v>
      </c>
      <c r="H33" s="190">
        <v>4.2184399999999993</v>
      </c>
      <c r="I33" s="190">
        <v>2.1504499999999998</v>
      </c>
      <c r="J33" s="190">
        <v>-6.8963000000000001</v>
      </c>
      <c r="K33" s="190">
        <v>-12.975100000000001</v>
      </c>
      <c r="L33" s="190">
        <v>-7.1190200000000008</v>
      </c>
      <c r="M33" s="190">
        <v>-2.2877899999999998</v>
      </c>
      <c r="N33" s="190">
        <v>-15.519200000000001</v>
      </c>
      <c r="O33" s="190">
        <v>-21.1785</v>
      </c>
      <c r="P33" s="190">
        <v>-6.0739200000000002</v>
      </c>
      <c r="Q33" s="190">
        <v>-3.6959299999999997</v>
      </c>
      <c r="R33" s="190">
        <v>0.22959000000000002</v>
      </c>
      <c r="S33" s="190">
        <v>-2.0469200000000001</v>
      </c>
      <c r="T33" s="190">
        <v>-1.55017</v>
      </c>
      <c r="U33" s="190">
        <v>8.7733099999999986</v>
      </c>
      <c r="V33" s="190">
        <v>-8.4957199999999986</v>
      </c>
      <c r="W33" s="190">
        <v>10.460270000000001</v>
      </c>
      <c r="X33" s="190">
        <v>-5.7617600000000007</v>
      </c>
      <c r="Y33" s="190">
        <v>-2.9507099999999999</v>
      </c>
      <c r="Z33" s="190">
        <v>5.573264</v>
      </c>
      <c r="AA33" s="190">
        <v>6.7049099999999999</v>
      </c>
      <c r="AB33" s="190">
        <v>-0.37902999999999998</v>
      </c>
      <c r="AC33" s="190">
        <v>1.002618</v>
      </c>
      <c r="AD33" s="190">
        <v>4.0797420000000004</v>
      </c>
      <c r="AE33" s="190">
        <v>-5.3277200000000002</v>
      </c>
      <c r="AF33" s="190">
        <v>-6.2411499999999993</v>
      </c>
      <c r="AG33" s="190">
        <v>2.4840100000000001</v>
      </c>
      <c r="AH33" s="190">
        <v>5.2410399999999999</v>
      </c>
      <c r="AI33" s="203"/>
      <c r="AJ33" s="203"/>
      <c r="AK33" s="203"/>
      <c r="AL33" s="203"/>
      <c r="AM33" s="203"/>
      <c r="AN33" s="167"/>
      <c r="AO33" s="167"/>
      <c r="AP33" s="167"/>
      <c r="AQ33" s="167"/>
      <c r="AR33" s="167"/>
      <c r="AS33" s="167"/>
      <c r="AT33" s="167"/>
      <c r="AU33" s="167"/>
      <c r="AV33" s="167"/>
      <c r="AW33" s="167"/>
      <c r="AX33" s="167"/>
      <c r="AY33" s="167"/>
    </row>
    <row r="34" spans="1:51" ht="15" x14ac:dyDescent="0.25">
      <c r="A34" s="149">
        <f>YampaRiverInflow.TotalOutflow!A34</f>
        <v>45566</v>
      </c>
      <c r="B34" s="280">
        <v>-1.8360000000000001</v>
      </c>
      <c r="C34" s="270">
        <v>-1.8360000000000001</v>
      </c>
      <c r="D34" s="285">
        <v>-1.8360000000000001</v>
      </c>
      <c r="E34" s="190">
        <v>-0.16736000000000001</v>
      </c>
      <c r="F34" s="190">
        <v>3.9343000000000004</v>
      </c>
      <c r="G34" s="190">
        <v>-8.1954599999999989</v>
      </c>
      <c r="H34" s="190">
        <v>1.15303</v>
      </c>
      <c r="I34" s="190">
        <v>4.8546899999999997</v>
      </c>
      <c r="J34" s="190">
        <v>-2.7721900000000002</v>
      </c>
      <c r="K34" s="190">
        <v>10.111030000000001</v>
      </c>
      <c r="L34" s="190">
        <v>-7.8798000000000004</v>
      </c>
      <c r="M34" s="190">
        <v>4.2608300000000003</v>
      </c>
      <c r="N34" s="190">
        <v>-9.0296399999999988</v>
      </c>
      <c r="O34" s="190">
        <v>-19.219099999999997</v>
      </c>
      <c r="P34" s="190">
        <v>-22.1523</v>
      </c>
      <c r="Q34" s="190">
        <v>1.00861</v>
      </c>
      <c r="R34" s="190">
        <v>-7.54697</v>
      </c>
      <c r="S34" s="190">
        <v>3.05389</v>
      </c>
      <c r="T34" s="190">
        <v>-0.55309000000000008</v>
      </c>
      <c r="U34" s="190">
        <v>-10.613</v>
      </c>
      <c r="V34" s="190">
        <v>-11.085899999999999</v>
      </c>
      <c r="W34" s="190">
        <v>5.77902</v>
      </c>
      <c r="X34" s="190">
        <v>-2.5799099999999999</v>
      </c>
      <c r="Y34" s="190">
        <v>11.36007</v>
      </c>
      <c r="Z34" s="190">
        <v>13.28439</v>
      </c>
      <c r="AA34" s="190">
        <v>-1.07623</v>
      </c>
      <c r="AB34" s="190">
        <v>6.7392950000000003</v>
      </c>
      <c r="AC34" s="190">
        <v>9.3276970000000006</v>
      </c>
      <c r="AD34" s="190">
        <v>9.8532309999999992</v>
      </c>
      <c r="AE34" s="190">
        <v>2.3867620000000001</v>
      </c>
      <c r="AF34" s="190">
        <v>-14.003299999999999</v>
      </c>
      <c r="AG34" s="190">
        <v>4.5726499999999994</v>
      </c>
      <c r="AH34" s="190">
        <v>16.06822</v>
      </c>
      <c r="AI34" s="203"/>
      <c r="AJ34" s="203"/>
      <c r="AK34" s="203"/>
      <c r="AL34" s="203"/>
      <c r="AM34" s="203"/>
      <c r="AN34" s="167"/>
      <c r="AO34" s="167"/>
      <c r="AP34" s="167"/>
      <c r="AQ34" s="167"/>
      <c r="AR34" s="167"/>
      <c r="AS34" s="167"/>
      <c r="AT34" s="167"/>
      <c r="AU34" s="167"/>
      <c r="AV34" s="167"/>
      <c r="AW34" s="167"/>
      <c r="AX34" s="167"/>
      <c r="AY34" s="167"/>
    </row>
    <row r="35" spans="1:51" ht="15" x14ac:dyDescent="0.25">
      <c r="A35" s="149">
        <f>YampaRiverInflow.TotalOutflow!A35</f>
        <v>45597</v>
      </c>
      <c r="B35" s="280">
        <v>-5.6420000000000003</v>
      </c>
      <c r="C35" s="270">
        <v>-5.6420000000000003</v>
      </c>
      <c r="D35" s="285">
        <v>-5.6420000000000003</v>
      </c>
      <c r="E35" s="190">
        <v>-13.3376</v>
      </c>
      <c r="F35" s="190">
        <v>4.8029599999999997</v>
      </c>
      <c r="G35" s="190">
        <v>7.5139499999999995</v>
      </c>
      <c r="H35" s="190">
        <v>2.73468</v>
      </c>
      <c r="I35" s="190">
        <v>6.6013000000000002</v>
      </c>
      <c r="J35" s="190">
        <v>0.97684000000000004</v>
      </c>
      <c r="K35" s="190">
        <v>8.3629300000000004</v>
      </c>
      <c r="L35" s="190">
        <v>1.9108499999999999</v>
      </c>
      <c r="M35" s="190">
        <v>-3.2407300000000001</v>
      </c>
      <c r="N35" s="190">
        <v>2.9348700000000001</v>
      </c>
      <c r="O35" s="190">
        <v>-7.6372900000000001</v>
      </c>
      <c r="P35" s="190">
        <v>3.4327800000000002</v>
      </c>
      <c r="Q35" s="190">
        <v>5.0682</v>
      </c>
      <c r="R35" s="190">
        <v>-2.44712</v>
      </c>
      <c r="S35" s="190">
        <v>9.4311000000000007</v>
      </c>
      <c r="T35" s="190">
        <v>-7.2890100000000002</v>
      </c>
      <c r="U35" s="190">
        <v>-3.6388499999999997</v>
      </c>
      <c r="V35" s="190">
        <v>0.89403999999999995</v>
      </c>
      <c r="W35" s="190">
        <v>10.06827</v>
      </c>
      <c r="X35" s="190">
        <v>6.3182299999999998</v>
      </c>
      <c r="Y35" s="190">
        <v>14.429110000000001</v>
      </c>
      <c r="Z35" s="190">
        <v>13.14282</v>
      </c>
      <c r="AA35" s="190">
        <v>0.30604999999999999</v>
      </c>
      <c r="AB35" s="190">
        <v>3.2879200000000002</v>
      </c>
      <c r="AC35" s="190">
        <v>9.6716720000000009</v>
      </c>
      <c r="AD35" s="190">
        <v>20.124560000000002</v>
      </c>
      <c r="AE35" s="190">
        <v>-11.070600000000001</v>
      </c>
      <c r="AF35" s="190">
        <v>-13.8909</v>
      </c>
      <c r="AG35" s="190">
        <v>6.7825500000000005</v>
      </c>
      <c r="AH35" s="190">
        <v>12.2211</v>
      </c>
      <c r="AI35" s="203"/>
      <c r="AJ35" s="203"/>
      <c r="AK35" s="203"/>
      <c r="AL35" s="203"/>
      <c r="AM35" s="203"/>
      <c r="AN35" s="167"/>
      <c r="AO35" s="167"/>
      <c r="AP35" s="167"/>
      <c r="AQ35" s="167"/>
      <c r="AR35" s="167"/>
      <c r="AS35" s="167"/>
      <c r="AT35" s="167"/>
      <c r="AU35" s="167"/>
      <c r="AV35" s="167"/>
      <c r="AW35" s="167"/>
      <c r="AX35" s="167"/>
      <c r="AY35" s="167"/>
    </row>
    <row r="36" spans="1:51" ht="15" x14ac:dyDescent="0.25">
      <c r="A36" s="149">
        <f>YampaRiverInflow.TotalOutflow!A36</f>
        <v>45627</v>
      </c>
      <c r="B36" s="280">
        <v>0.45500000000000002</v>
      </c>
      <c r="C36" s="270">
        <v>0.45500000000000002</v>
      </c>
      <c r="D36" s="285">
        <v>0.45500000000000002</v>
      </c>
      <c r="E36" s="190">
        <v>9.7062999999999988</v>
      </c>
      <c r="F36" s="190">
        <v>15.84782</v>
      </c>
      <c r="G36" s="190">
        <v>94.941029999999998</v>
      </c>
      <c r="H36" s="190">
        <v>-1.6679900000000001</v>
      </c>
      <c r="I36" s="190">
        <v>27.110379999999999</v>
      </c>
      <c r="J36" s="190">
        <v>15.47331</v>
      </c>
      <c r="K36" s="190">
        <v>23.397189999999998</v>
      </c>
      <c r="L36" s="190">
        <v>-21.467200000000002</v>
      </c>
      <c r="M36" s="190">
        <v>-1.96912</v>
      </c>
      <c r="N36" s="190">
        <v>6.1689999999999996</v>
      </c>
      <c r="O36" s="190">
        <v>-8.7340999999999998</v>
      </c>
      <c r="P36" s="190">
        <v>2.1890200000000002</v>
      </c>
      <c r="Q36" s="190">
        <v>6.2199300000000006</v>
      </c>
      <c r="R36" s="190">
        <v>-1.9193900000000002</v>
      </c>
      <c r="S36" s="190">
        <v>-0.40073999999999999</v>
      </c>
      <c r="T36" s="190">
        <v>-10.7593</v>
      </c>
      <c r="U36" s="190">
        <v>-7.3306499999999994</v>
      </c>
      <c r="V36" s="190">
        <v>7.5781999999999998</v>
      </c>
      <c r="W36" s="190">
        <v>10.29767</v>
      </c>
      <c r="X36" s="190">
        <v>-5.8699700000000004</v>
      </c>
      <c r="Y36" s="190">
        <v>24.633080000000003</v>
      </c>
      <c r="Z36" s="190">
        <v>23.363189999999999</v>
      </c>
      <c r="AA36" s="190">
        <v>-1.2471300000000001</v>
      </c>
      <c r="AB36" s="190">
        <v>-6.3736999999999995</v>
      </c>
      <c r="AC36" s="190">
        <v>5.9137360000000001</v>
      </c>
      <c r="AD36" s="190">
        <v>15.60941</v>
      </c>
      <c r="AE36" s="190">
        <v>24.042540000000002</v>
      </c>
      <c r="AF36" s="190">
        <v>-3.4043299999999999</v>
      </c>
      <c r="AG36" s="190">
        <v>8.3700100000000006</v>
      </c>
      <c r="AH36" s="190">
        <v>26.24044</v>
      </c>
      <c r="AI36" s="203"/>
      <c r="AJ36" s="203"/>
      <c r="AK36" s="203"/>
      <c r="AL36" s="203"/>
      <c r="AM36" s="203"/>
      <c r="AN36" s="167"/>
      <c r="AO36" s="167"/>
      <c r="AP36" s="167"/>
      <c r="AQ36" s="167"/>
      <c r="AR36" s="167"/>
      <c r="AS36" s="167"/>
      <c r="AT36" s="167"/>
      <c r="AU36" s="167"/>
      <c r="AV36" s="167"/>
      <c r="AW36" s="167"/>
      <c r="AX36" s="167"/>
      <c r="AY36" s="167"/>
    </row>
    <row r="37" spans="1:51" ht="15" x14ac:dyDescent="0.25">
      <c r="A37" s="149">
        <f>YampaRiverInflow.TotalOutflow!A37</f>
        <v>45658</v>
      </c>
      <c r="B37" s="280">
        <v>3.9950000000000001</v>
      </c>
      <c r="C37" s="270">
        <v>3.9950000000000001</v>
      </c>
      <c r="D37" s="285">
        <v>3.9950000000000001</v>
      </c>
      <c r="E37" s="190">
        <v>0.34805000000000003</v>
      </c>
      <c r="F37" s="190">
        <v>8.1073400000000007</v>
      </c>
      <c r="G37" s="190">
        <v>-4.0167999999999999</v>
      </c>
      <c r="H37" s="190">
        <v>-0.42529</v>
      </c>
      <c r="I37" s="190">
        <v>-9.22471</v>
      </c>
      <c r="J37" s="190">
        <v>16.908450000000002</v>
      </c>
      <c r="K37" s="190">
        <v>1.48193</v>
      </c>
      <c r="L37" s="190">
        <v>-11.1562</v>
      </c>
      <c r="M37" s="190">
        <v>-10.2127</v>
      </c>
      <c r="N37" s="190">
        <v>-20.743200000000002</v>
      </c>
      <c r="O37" s="190">
        <v>-9.2751999999999999</v>
      </c>
      <c r="P37" s="190">
        <v>-13.9984</v>
      </c>
      <c r="Q37" s="190">
        <v>-0.47846</v>
      </c>
      <c r="R37" s="190">
        <v>-2.4032600000000004</v>
      </c>
      <c r="S37" s="190">
        <v>3.4120999999999997</v>
      </c>
      <c r="T37" s="190">
        <v>-10.2646</v>
      </c>
      <c r="U37" s="190">
        <v>17.93282</v>
      </c>
      <c r="V37" s="190">
        <v>-2.55436</v>
      </c>
      <c r="W37" s="190">
        <v>-2.7433800000000002</v>
      </c>
      <c r="X37" s="190">
        <v>-21.323400000000003</v>
      </c>
      <c r="Y37" s="190">
        <v>2.622719</v>
      </c>
      <c r="Z37" s="190">
        <v>3.4634200000000002</v>
      </c>
      <c r="AA37" s="190">
        <v>7.8842790000000003</v>
      </c>
      <c r="AB37" s="190">
        <v>16.61054</v>
      </c>
      <c r="AC37" s="190">
        <v>8.8169590000000007</v>
      </c>
      <c r="AD37" s="190">
        <v>17.907229999999998</v>
      </c>
      <c r="AE37" s="190">
        <v>12.460120000000002</v>
      </c>
      <c r="AF37" s="190">
        <v>7.4652799999999999</v>
      </c>
      <c r="AG37" s="190">
        <v>6.9913500000000006</v>
      </c>
      <c r="AH37" s="190">
        <v>-30.0366</v>
      </c>
      <c r="AI37" s="203"/>
      <c r="AJ37" s="203"/>
      <c r="AK37" s="203"/>
      <c r="AL37" s="203"/>
      <c r="AM37" s="203"/>
      <c r="AN37" s="167"/>
      <c r="AO37" s="167"/>
      <c r="AP37" s="167"/>
      <c r="AQ37" s="167"/>
      <c r="AR37" s="167"/>
      <c r="AS37" s="167"/>
      <c r="AT37" s="167"/>
      <c r="AU37" s="167"/>
      <c r="AV37" s="167"/>
      <c r="AW37" s="167"/>
      <c r="AX37" s="167"/>
      <c r="AY37" s="167"/>
    </row>
    <row r="38" spans="1:51" ht="15" x14ac:dyDescent="0.25">
      <c r="A38" s="149">
        <f>YampaRiverInflow.TotalOutflow!A38</f>
        <v>45689</v>
      </c>
      <c r="B38" s="280">
        <v>-2.7010000000000001</v>
      </c>
      <c r="C38" s="270">
        <v>-2.7010000000000001</v>
      </c>
      <c r="D38" s="285">
        <v>-2.7010000000000001</v>
      </c>
      <c r="E38" s="190">
        <v>-8.9389900000000004</v>
      </c>
      <c r="F38" s="190">
        <v>14.93486</v>
      </c>
      <c r="G38" s="190">
        <v>-2.7169299999999996</v>
      </c>
      <c r="H38" s="190">
        <v>1.1206400000000001</v>
      </c>
      <c r="I38" s="190">
        <v>-12.965299999999999</v>
      </c>
      <c r="J38" s="190">
        <v>0.91830999999999996</v>
      </c>
      <c r="K38" s="190">
        <v>1.91351</v>
      </c>
      <c r="L38" s="190">
        <v>-9.2040600000000001</v>
      </c>
      <c r="M38" s="190">
        <v>-8.6602700000000006</v>
      </c>
      <c r="N38" s="190">
        <v>-7.7134099999999997</v>
      </c>
      <c r="O38" s="190">
        <v>-7.8451700000000004</v>
      </c>
      <c r="P38" s="190">
        <v>-18.252200000000002</v>
      </c>
      <c r="Q38" s="190">
        <v>-3.1171700000000002</v>
      </c>
      <c r="R38" s="190">
        <v>-7.3280799999999999</v>
      </c>
      <c r="S38" s="190">
        <v>1.02014</v>
      </c>
      <c r="T38" s="190">
        <v>-14.3032</v>
      </c>
      <c r="U38" s="190">
        <v>-13.955</v>
      </c>
      <c r="V38" s="190">
        <v>-11.963200000000001</v>
      </c>
      <c r="W38" s="190">
        <v>-5.2006099999999993</v>
      </c>
      <c r="X38" s="190">
        <v>-1.8404100000000001</v>
      </c>
      <c r="Y38" s="190">
        <v>4.1879590000000002</v>
      </c>
      <c r="Z38" s="190">
        <v>8.0341699999999996</v>
      </c>
      <c r="AA38" s="190">
        <v>-3.2283200000000001</v>
      </c>
      <c r="AB38" s="190">
        <v>-5.3345600000000006</v>
      </c>
      <c r="AC38" s="190">
        <v>-3.9803500000000001</v>
      </c>
      <c r="AD38" s="190">
        <v>3.725031</v>
      </c>
      <c r="AE38" s="190">
        <v>11.38289</v>
      </c>
      <c r="AF38" s="190">
        <v>9.9543199999999992</v>
      </c>
      <c r="AG38" s="190">
        <v>4.1059299999999999</v>
      </c>
      <c r="AH38" s="190">
        <v>-45.490699999999997</v>
      </c>
      <c r="AI38" s="203"/>
      <c r="AJ38" s="203"/>
      <c r="AK38" s="203"/>
      <c r="AL38" s="203"/>
      <c r="AM38" s="203"/>
      <c r="AN38" s="167"/>
      <c r="AO38" s="167"/>
      <c r="AP38" s="167"/>
      <c r="AQ38" s="167"/>
      <c r="AR38" s="167"/>
      <c r="AS38" s="167"/>
      <c r="AT38" s="167"/>
      <c r="AU38" s="167"/>
      <c r="AV38" s="167"/>
      <c r="AW38" s="167"/>
      <c r="AX38" s="167"/>
      <c r="AY38" s="167"/>
    </row>
    <row r="39" spans="1:51" ht="15" x14ac:dyDescent="0.25">
      <c r="A39" s="149">
        <f>YampaRiverInflow.TotalOutflow!A39</f>
        <v>45717</v>
      </c>
      <c r="B39" s="280">
        <v>-3.2639999999999998</v>
      </c>
      <c r="C39" s="270">
        <v>-3.2639999999999998</v>
      </c>
      <c r="D39" s="285">
        <v>-3.2639999999999998</v>
      </c>
      <c r="E39" s="190">
        <v>-18.977</v>
      </c>
      <c r="F39" s="190">
        <v>-3.0748000000000002</v>
      </c>
      <c r="G39" s="190">
        <v>33.225720000000003</v>
      </c>
      <c r="H39" s="190">
        <v>11.037510000000001</v>
      </c>
      <c r="I39" s="190">
        <v>4.6733700000000002</v>
      </c>
      <c r="J39" s="190">
        <v>4.0890000000000003E-2</v>
      </c>
      <c r="K39" s="190">
        <v>8.1969799999999999</v>
      </c>
      <c r="L39" s="190">
        <v>5.5769299999999999</v>
      </c>
      <c r="M39" s="190">
        <v>-5.0199499999999997</v>
      </c>
      <c r="N39" s="190">
        <v>-3.68032</v>
      </c>
      <c r="O39" s="190">
        <v>-25.690300000000001</v>
      </c>
      <c r="P39" s="190">
        <v>16.045670000000001</v>
      </c>
      <c r="Q39" s="190">
        <v>-10.3043</v>
      </c>
      <c r="R39" s="190">
        <v>-11.892200000000001</v>
      </c>
      <c r="S39" s="190">
        <v>0.31795999999999996</v>
      </c>
      <c r="T39" s="190">
        <v>-9.7432599999999994</v>
      </c>
      <c r="U39" s="190">
        <v>-12.145200000000001</v>
      </c>
      <c r="V39" s="190">
        <v>-6.3741000000000003</v>
      </c>
      <c r="W39" s="190">
        <v>-11.247</v>
      </c>
      <c r="X39" s="190">
        <v>-5.8244099999999994</v>
      </c>
      <c r="Y39" s="190">
        <v>-14.067500000000001</v>
      </c>
      <c r="Z39" s="190">
        <v>-1.27335</v>
      </c>
      <c r="AA39" s="190">
        <v>-1.8987400000000001</v>
      </c>
      <c r="AB39" s="190">
        <v>-12.0581</v>
      </c>
      <c r="AC39" s="190">
        <v>-1.39941</v>
      </c>
      <c r="AD39" s="190">
        <v>3.0619520000000002</v>
      </c>
      <c r="AE39" s="190">
        <v>0.5556236</v>
      </c>
      <c r="AF39" s="190">
        <v>2.51511</v>
      </c>
      <c r="AG39" s="190">
        <v>-1.48194</v>
      </c>
      <c r="AH39" s="190">
        <v>-85.616900000000001</v>
      </c>
      <c r="AI39" s="203"/>
      <c r="AJ39" s="203"/>
      <c r="AK39" s="203"/>
      <c r="AL39" s="203"/>
      <c r="AM39" s="203"/>
      <c r="AN39" s="167"/>
      <c r="AO39" s="167"/>
      <c r="AP39" s="167"/>
      <c r="AQ39" s="167"/>
      <c r="AR39" s="167"/>
      <c r="AS39" s="167"/>
      <c r="AT39" s="167"/>
      <c r="AU39" s="167"/>
      <c r="AV39" s="167"/>
      <c r="AW39" s="167"/>
      <c r="AX39" s="167"/>
      <c r="AY39" s="167"/>
    </row>
    <row r="40" spans="1:51" ht="15" x14ac:dyDescent="0.25">
      <c r="A40" s="149">
        <f>YampaRiverInflow.TotalOutflow!A40</f>
        <v>45748</v>
      </c>
      <c r="B40" s="280">
        <v>-8.6609999999999996</v>
      </c>
      <c r="C40" s="270">
        <v>-8.6609999999999996</v>
      </c>
      <c r="D40" s="285">
        <v>-8.6609999999999996</v>
      </c>
      <c r="E40" s="190">
        <v>-15.1135</v>
      </c>
      <c r="F40" s="190">
        <v>-4.2431000000000001</v>
      </c>
      <c r="G40" s="190">
        <v>-7.57599</v>
      </c>
      <c r="H40" s="190">
        <v>15.395820000000001</v>
      </c>
      <c r="I40" s="190">
        <v>39.174210000000002</v>
      </c>
      <c r="J40" s="190">
        <v>-0.41738999999999998</v>
      </c>
      <c r="K40" s="190">
        <v>-3.9382700000000002</v>
      </c>
      <c r="L40" s="190">
        <v>0.93055999999999994</v>
      </c>
      <c r="M40" s="190">
        <v>-11.8729</v>
      </c>
      <c r="N40" s="190">
        <v>-13.3843</v>
      </c>
      <c r="O40" s="190">
        <v>-6.9093299999999997</v>
      </c>
      <c r="P40" s="190">
        <v>4.2983100000000007</v>
      </c>
      <c r="Q40" s="190">
        <v>-1.6048699999999998</v>
      </c>
      <c r="R40" s="190">
        <v>-3.3881199999999998</v>
      </c>
      <c r="S40" s="190">
        <v>-8.2623700000000007</v>
      </c>
      <c r="T40" s="190">
        <v>-14.0764</v>
      </c>
      <c r="U40" s="190">
        <v>-15.644399999999999</v>
      </c>
      <c r="V40" s="190">
        <v>-20.3934</v>
      </c>
      <c r="W40" s="190">
        <v>-12.2591</v>
      </c>
      <c r="X40" s="190">
        <v>-6.0398699999999996</v>
      </c>
      <c r="Y40" s="190">
        <v>14.186459999999999</v>
      </c>
      <c r="Z40" s="190">
        <v>-9.3056399999999986</v>
      </c>
      <c r="AA40" s="190">
        <v>-4.80497</v>
      </c>
      <c r="AB40" s="190">
        <v>-4.7238199999999999</v>
      </c>
      <c r="AC40" s="190">
        <v>-4.9565900000000003</v>
      </c>
      <c r="AD40" s="190">
        <v>-3.62934</v>
      </c>
      <c r="AE40" s="190">
        <v>-36.724299999999999</v>
      </c>
      <c r="AF40" s="190">
        <v>5.76356</v>
      </c>
      <c r="AG40" s="190">
        <v>12.84352</v>
      </c>
      <c r="AH40" s="190">
        <v>-51.0623</v>
      </c>
      <c r="AI40" s="203"/>
      <c r="AJ40" s="203"/>
      <c r="AK40" s="203"/>
      <c r="AL40" s="203"/>
      <c r="AM40" s="203"/>
      <c r="AN40" s="167"/>
      <c r="AO40" s="167"/>
      <c r="AP40" s="167"/>
      <c r="AQ40" s="167"/>
      <c r="AR40" s="167"/>
      <c r="AS40" s="167"/>
      <c r="AT40" s="167"/>
      <c r="AU40" s="167"/>
      <c r="AV40" s="167"/>
      <c r="AW40" s="167"/>
      <c r="AX40" s="167"/>
      <c r="AY40" s="167"/>
    </row>
    <row r="41" spans="1:51" ht="15" x14ac:dyDescent="0.25">
      <c r="A41" s="149">
        <f>YampaRiverInflow.TotalOutflow!A41</f>
        <v>45778</v>
      </c>
      <c r="B41" s="280">
        <v>-3.11</v>
      </c>
      <c r="C41" s="270">
        <v>-3.11</v>
      </c>
      <c r="D41" s="285">
        <v>-3.11</v>
      </c>
      <c r="E41" s="190">
        <v>-4.7955200000000007</v>
      </c>
      <c r="F41" s="190">
        <v>-13.974399999999999</v>
      </c>
      <c r="G41" s="190">
        <v>-8.2093600000000002</v>
      </c>
      <c r="H41" s="190">
        <v>11.730090000000001</v>
      </c>
      <c r="I41" s="190">
        <v>21.999099999999999</v>
      </c>
      <c r="J41" s="190">
        <v>0.11092</v>
      </c>
      <c r="K41" s="190">
        <v>-14.867799999999999</v>
      </c>
      <c r="L41" s="190">
        <v>-7.1809500000000002</v>
      </c>
      <c r="M41" s="190">
        <v>-5.66974</v>
      </c>
      <c r="N41" s="190">
        <v>-33.700400000000002</v>
      </c>
      <c r="O41" s="190">
        <v>-4.7220800000000001</v>
      </c>
      <c r="P41" s="190">
        <v>-17.381799999999998</v>
      </c>
      <c r="Q41" s="190">
        <v>-33.279300000000006</v>
      </c>
      <c r="R41" s="190">
        <v>-5.4207200000000002</v>
      </c>
      <c r="S41" s="190">
        <v>-5.2464300000000001</v>
      </c>
      <c r="T41" s="190">
        <v>3.1493000000000002</v>
      </c>
      <c r="U41" s="190">
        <v>-9.5569299999999995</v>
      </c>
      <c r="V41" s="190">
        <v>4.5381899999999993</v>
      </c>
      <c r="W41" s="190">
        <v>2.7454499999999999</v>
      </c>
      <c r="X41" s="190">
        <v>4.5651899999999994</v>
      </c>
      <c r="Y41" s="190">
        <v>0.1095455</v>
      </c>
      <c r="Z41" s="190">
        <v>7.3637499999999996</v>
      </c>
      <c r="AA41" s="190">
        <v>8.667313</v>
      </c>
      <c r="AB41" s="190">
        <v>9.6379000000000001</v>
      </c>
      <c r="AC41" s="190">
        <v>-0.59501400000000004</v>
      </c>
      <c r="AD41" s="190">
        <v>-7.1286899999999997</v>
      </c>
      <c r="AE41" s="190">
        <v>13.089129999999999</v>
      </c>
      <c r="AF41" s="190">
        <v>7.5992100000000002</v>
      </c>
      <c r="AG41" s="190">
        <v>4.7034399999999996</v>
      </c>
      <c r="AH41" s="190">
        <v>-61.748899999999999</v>
      </c>
      <c r="AI41" s="203"/>
      <c r="AJ41" s="203"/>
      <c r="AK41" s="203"/>
      <c r="AL41" s="203"/>
      <c r="AM41" s="203"/>
      <c r="AN41" s="167"/>
      <c r="AO41" s="167"/>
      <c r="AP41" s="167"/>
      <c r="AQ41" s="167"/>
      <c r="AR41" s="167"/>
      <c r="AS41" s="167"/>
      <c r="AT41" s="167"/>
      <c r="AU41" s="167"/>
      <c r="AV41" s="167"/>
      <c r="AW41" s="167"/>
      <c r="AX41" s="167"/>
      <c r="AY41" s="167"/>
    </row>
    <row r="42" spans="1:51" ht="15" x14ac:dyDescent="0.25">
      <c r="A42" s="149">
        <f>YampaRiverInflow.TotalOutflow!A42</f>
        <v>45809</v>
      </c>
      <c r="B42" s="280">
        <v>-7.532</v>
      </c>
      <c r="C42" s="270">
        <v>-7.532</v>
      </c>
      <c r="D42" s="285">
        <v>-7.532</v>
      </c>
      <c r="E42" s="190">
        <v>-3.3491300000000002</v>
      </c>
      <c r="F42" s="190">
        <v>4.0840300000000003</v>
      </c>
      <c r="G42" s="190">
        <v>-11.6759</v>
      </c>
      <c r="H42" s="190">
        <v>-4.1159999999999995E-2</v>
      </c>
      <c r="I42" s="190">
        <v>5.6090299999999997</v>
      </c>
      <c r="J42" s="190">
        <v>-3.69754</v>
      </c>
      <c r="K42" s="190">
        <v>-11.8339</v>
      </c>
      <c r="L42" s="190">
        <v>-9.2286099999999998</v>
      </c>
      <c r="M42" s="190">
        <v>-8.5176200000000009</v>
      </c>
      <c r="N42" s="190">
        <v>-26.906099999999999</v>
      </c>
      <c r="O42" s="190">
        <v>-30.0809</v>
      </c>
      <c r="P42" s="190">
        <v>1.8562000000000001</v>
      </c>
      <c r="Q42" s="190">
        <v>-14.7171</v>
      </c>
      <c r="R42" s="190">
        <v>-14.012499999999999</v>
      </c>
      <c r="S42" s="190">
        <v>-1.51996</v>
      </c>
      <c r="T42" s="190">
        <v>-16.566500000000001</v>
      </c>
      <c r="U42" s="190">
        <v>-17.7789</v>
      </c>
      <c r="V42" s="190">
        <v>-8.3348700000000004</v>
      </c>
      <c r="W42" s="190">
        <v>-5.4185299999999996</v>
      </c>
      <c r="X42" s="190">
        <v>-7.2006999999999994</v>
      </c>
      <c r="Y42" s="190">
        <v>-0.73851199999999995</v>
      </c>
      <c r="Z42" s="190">
        <v>2.2777600000000002</v>
      </c>
      <c r="AA42" s="190">
        <v>-1.24882</v>
      </c>
      <c r="AB42" s="190">
        <v>-2.2548400000000002</v>
      </c>
      <c r="AC42" s="190">
        <v>-7.8657200000000005</v>
      </c>
      <c r="AD42" s="190">
        <v>-7.5185699999999995</v>
      </c>
      <c r="AE42" s="190">
        <v>-7.5434399999999995</v>
      </c>
      <c r="AF42" s="190">
        <v>4.59762</v>
      </c>
      <c r="AG42" s="190">
        <v>13.497540000000001</v>
      </c>
      <c r="AH42" s="190">
        <v>-26.186700000000002</v>
      </c>
      <c r="AI42" s="203"/>
      <c r="AJ42" s="203"/>
      <c r="AK42" s="203"/>
      <c r="AL42" s="203"/>
      <c r="AM42" s="203"/>
      <c r="AN42" s="167"/>
      <c r="AO42" s="167"/>
      <c r="AP42" s="167"/>
      <c r="AQ42" s="167"/>
      <c r="AR42" s="167"/>
      <c r="AS42" s="167"/>
      <c r="AT42" s="167"/>
      <c r="AU42" s="167"/>
      <c r="AV42" s="167"/>
      <c r="AW42" s="167"/>
      <c r="AX42" s="167"/>
      <c r="AY42" s="167"/>
    </row>
    <row r="43" spans="1:51" ht="15" x14ac:dyDescent="0.25">
      <c r="A43" s="149">
        <f>YampaRiverInflow.TotalOutflow!A43</f>
        <v>45839</v>
      </c>
      <c r="B43" s="280">
        <v>-8.2880000000000003</v>
      </c>
      <c r="C43" s="270">
        <v>-8.2880000000000003</v>
      </c>
      <c r="D43" s="285">
        <v>-8.2880000000000003</v>
      </c>
      <c r="E43" s="190">
        <v>-7.64445</v>
      </c>
      <c r="F43" s="190">
        <v>8.1272700000000011</v>
      </c>
      <c r="G43" s="190">
        <v>-11.493399999999999</v>
      </c>
      <c r="H43" s="190">
        <v>10.728009999999999</v>
      </c>
      <c r="I43" s="190">
        <v>8.7200199999999999</v>
      </c>
      <c r="J43" s="190">
        <v>-1.2666099999999998</v>
      </c>
      <c r="K43" s="190">
        <v>-11.347200000000001</v>
      </c>
      <c r="L43" s="190">
        <v>-18.336200000000002</v>
      </c>
      <c r="M43" s="190">
        <v>-2.94312</v>
      </c>
      <c r="N43" s="190">
        <v>-31.489599999999999</v>
      </c>
      <c r="O43" s="190">
        <v>-20.471400000000003</v>
      </c>
      <c r="P43" s="190">
        <v>-11.8964</v>
      </c>
      <c r="Q43" s="190">
        <v>-5.89581</v>
      </c>
      <c r="R43" s="190">
        <v>-9.4188299999999998</v>
      </c>
      <c r="S43" s="190">
        <v>-9.6500499999999985</v>
      </c>
      <c r="T43" s="190">
        <v>-13.497399999999999</v>
      </c>
      <c r="U43" s="190">
        <v>-20.7821</v>
      </c>
      <c r="V43" s="190">
        <v>-5.3935699999999995</v>
      </c>
      <c r="W43" s="190">
        <v>-16.034399999999998</v>
      </c>
      <c r="X43" s="190">
        <v>-7.2505600000000001</v>
      </c>
      <c r="Y43" s="190">
        <v>-12.2248</v>
      </c>
      <c r="Z43" s="190">
        <v>-2.5033499999999997</v>
      </c>
      <c r="AA43" s="190">
        <v>-0.440502</v>
      </c>
      <c r="AB43" s="190">
        <v>11.24718</v>
      </c>
      <c r="AC43" s="190">
        <v>-1.8387200000000001</v>
      </c>
      <c r="AD43" s="190">
        <v>-11.0794</v>
      </c>
      <c r="AE43" s="190">
        <v>-4.7515900000000002</v>
      </c>
      <c r="AF43" s="190">
        <v>1.85019</v>
      </c>
      <c r="AG43" s="190">
        <v>3.09552</v>
      </c>
      <c r="AH43" s="190">
        <v>-10.6083</v>
      </c>
      <c r="AI43" s="203"/>
      <c r="AJ43" s="203"/>
      <c r="AK43" s="203"/>
      <c r="AL43" s="203"/>
      <c r="AM43" s="203"/>
      <c r="AN43" s="167"/>
      <c r="AO43" s="167"/>
      <c r="AP43" s="167"/>
      <c r="AQ43" s="167"/>
      <c r="AR43" s="167"/>
      <c r="AS43" s="167"/>
      <c r="AT43" s="167"/>
      <c r="AU43" s="167"/>
      <c r="AV43" s="167"/>
      <c r="AW43" s="167"/>
      <c r="AX43" s="167"/>
      <c r="AY43" s="167"/>
    </row>
    <row r="44" spans="1:51" ht="15" x14ac:dyDescent="0.25">
      <c r="A44" s="149">
        <f>YampaRiverInflow.TotalOutflow!A44</f>
        <v>45870</v>
      </c>
      <c r="B44" s="280">
        <v>-5.89</v>
      </c>
      <c r="C44" s="270">
        <v>-5.89</v>
      </c>
      <c r="D44" s="285">
        <v>-5.89</v>
      </c>
      <c r="E44" s="190">
        <v>-0.94598000000000004</v>
      </c>
      <c r="F44" s="190">
        <v>2.1968100000000002</v>
      </c>
      <c r="G44" s="190">
        <v>-4.3264100000000001</v>
      </c>
      <c r="H44" s="190">
        <v>-10.6752</v>
      </c>
      <c r="I44" s="190">
        <v>1.8042</v>
      </c>
      <c r="J44" s="190">
        <v>4.2788000000000004</v>
      </c>
      <c r="K44" s="190">
        <v>-12.226000000000001</v>
      </c>
      <c r="L44" s="190">
        <v>-3.8130300000000004</v>
      </c>
      <c r="M44" s="190">
        <v>-0.78469000000000011</v>
      </c>
      <c r="N44" s="190">
        <v>-7.6042100000000001</v>
      </c>
      <c r="O44" s="190">
        <v>-5.4120699999999999</v>
      </c>
      <c r="P44" s="190">
        <v>-13.8598</v>
      </c>
      <c r="Q44" s="190">
        <v>-14.737</v>
      </c>
      <c r="R44" s="190">
        <v>-6.2569600000000003</v>
      </c>
      <c r="S44" s="190">
        <v>-22.553799999999999</v>
      </c>
      <c r="T44" s="190">
        <v>-2.4493899999999997</v>
      </c>
      <c r="U44" s="190">
        <v>-15.1355</v>
      </c>
      <c r="V44" s="190">
        <v>2.9768400000000002</v>
      </c>
      <c r="W44" s="190">
        <v>5.9177799999999996</v>
      </c>
      <c r="X44" s="190">
        <v>3.3304999999999998</v>
      </c>
      <c r="Y44" s="190">
        <v>10.576969999999999</v>
      </c>
      <c r="Z44" s="190">
        <v>-7.4222299999999999</v>
      </c>
      <c r="AA44" s="190">
        <v>-2.7236199999999999</v>
      </c>
      <c r="AB44" s="190">
        <v>11.2767</v>
      </c>
      <c r="AC44" s="190">
        <v>-2.6559499999999998</v>
      </c>
      <c r="AD44" s="190">
        <v>3.1679930000000001</v>
      </c>
      <c r="AE44" s="190">
        <v>-8.08446</v>
      </c>
      <c r="AF44" s="190">
        <v>4.3259999999999996</v>
      </c>
      <c r="AG44" s="190">
        <v>3.7869800000000002</v>
      </c>
      <c r="AH44" s="190">
        <v>-3.9497499999999999</v>
      </c>
      <c r="AI44" s="203"/>
      <c r="AJ44" s="203"/>
      <c r="AK44" s="203"/>
      <c r="AL44" s="203"/>
      <c r="AM44" s="203"/>
      <c r="AN44" s="167"/>
      <c r="AO44" s="167"/>
      <c r="AP44" s="167"/>
      <c r="AQ44" s="167"/>
      <c r="AR44" s="167"/>
      <c r="AS44" s="167"/>
      <c r="AT44" s="167"/>
      <c r="AU44" s="167"/>
      <c r="AV44" s="167"/>
      <c r="AW44" s="167"/>
      <c r="AX44" s="167"/>
      <c r="AY44" s="167"/>
    </row>
    <row r="45" spans="1:51" ht="15" x14ac:dyDescent="0.25">
      <c r="A45" s="149">
        <f>YampaRiverInflow.TotalOutflow!A45</f>
        <v>45901</v>
      </c>
      <c r="B45" s="280">
        <v>-9.9890000000000008</v>
      </c>
      <c r="C45" s="270">
        <v>-9.9890000000000008</v>
      </c>
      <c r="D45" s="285">
        <v>-9.9890000000000008</v>
      </c>
      <c r="E45" s="190">
        <v>8.5776000000000003</v>
      </c>
      <c r="F45" s="190">
        <v>15.860709999999999</v>
      </c>
      <c r="G45" s="190">
        <v>4.2184399999999993</v>
      </c>
      <c r="H45" s="190">
        <v>2.1504499999999998</v>
      </c>
      <c r="I45" s="190">
        <v>-6.8963000000000001</v>
      </c>
      <c r="J45" s="190">
        <v>-12.975100000000001</v>
      </c>
      <c r="K45" s="190">
        <v>-7.1190200000000008</v>
      </c>
      <c r="L45" s="190">
        <v>-2.2877899999999998</v>
      </c>
      <c r="M45" s="190">
        <v>-15.519200000000001</v>
      </c>
      <c r="N45" s="190">
        <v>-21.1785</v>
      </c>
      <c r="O45" s="190">
        <v>-6.0739200000000002</v>
      </c>
      <c r="P45" s="190">
        <v>-3.6959299999999997</v>
      </c>
      <c r="Q45" s="190">
        <v>0.22959000000000002</v>
      </c>
      <c r="R45" s="190">
        <v>-2.0469200000000001</v>
      </c>
      <c r="S45" s="190">
        <v>-1.55017</v>
      </c>
      <c r="T45" s="190">
        <v>8.7733099999999986</v>
      </c>
      <c r="U45" s="190">
        <v>-8.4957199999999986</v>
      </c>
      <c r="V45" s="190">
        <v>10.460270000000001</v>
      </c>
      <c r="W45" s="190">
        <v>-5.7617600000000007</v>
      </c>
      <c r="X45" s="190">
        <v>-2.9507099999999999</v>
      </c>
      <c r="Y45" s="190">
        <v>5.573264</v>
      </c>
      <c r="Z45" s="190">
        <v>6.7049099999999999</v>
      </c>
      <c r="AA45" s="190">
        <v>-0.37902999999999998</v>
      </c>
      <c r="AB45" s="190">
        <v>1.002618</v>
      </c>
      <c r="AC45" s="190">
        <v>4.0797420000000004</v>
      </c>
      <c r="AD45" s="190">
        <v>-5.3277200000000002</v>
      </c>
      <c r="AE45" s="190">
        <v>-6.2411499999999993</v>
      </c>
      <c r="AF45" s="190">
        <v>2.4840100000000001</v>
      </c>
      <c r="AG45" s="190">
        <v>5.2410399999999999</v>
      </c>
      <c r="AH45" s="190">
        <v>-12.903600000000001</v>
      </c>
      <c r="AI45" s="203"/>
      <c r="AJ45" s="203"/>
      <c r="AK45" s="203"/>
      <c r="AL45" s="203"/>
      <c r="AM45" s="203"/>
      <c r="AN45" s="167"/>
      <c r="AO45" s="167"/>
      <c r="AP45" s="167"/>
      <c r="AQ45" s="167"/>
      <c r="AR45" s="167"/>
      <c r="AS45" s="167"/>
      <c r="AT45" s="167"/>
      <c r="AU45" s="167"/>
      <c r="AV45" s="167"/>
      <c r="AW45" s="167"/>
      <c r="AX45" s="167"/>
      <c r="AY45" s="167"/>
    </row>
    <row r="46" spans="1:51" ht="15" x14ac:dyDescent="0.25">
      <c r="A46" s="149">
        <f>YampaRiverInflow.TotalOutflow!A46</f>
        <v>45931</v>
      </c>
      <c r="B46" s="280">
        <v>-1.8360000000000001</v>
      </c>
      <c r="C46" s="270">
        <v>-1.8360000000000001</v>
      </c>
      <c r="D46" s="285">
        <v>-1.8360000000000001</v>
      </c>
      <c r="E46" s="190">
        <v>3.9343000000000004</v>
      </c>
      <c r="F46" s="190">
        <v>-8.1954599999999989</v>
      </c>
      <c r="G46" s="190">
        <v>1.15303</v>
      </c>
      <c r="H46" s="190">
        <v>4.8546899999999997</v>
      </c>
      <c r="I46" s="190">
        <v>-2.7721900000000002</v>
      </c>
      <c r="J46" s="190">
        <v>10.111030000000001</v>
      </c>
      <c r="K46" s="190">
        <v>-7.8798000000000004</v>
      </c>
      <c r="L46" s="190">
        <v>4.2608300000000003</v>
      </c>
      <c r="M46" s="190">
        <v>-9.0296399999999988</v>
      </c>
      <c r="N46" s="190">
        <v>-19.219099999999997</v>
      </c>
      <c r="O46" s="190">
        <v>-22.1523</v>
      </c>
      <c r="P46" s="190">
        <v>1.00861</v>
      </c>
      <c r="Q46" s="190">
        <v>-7.54697</v>
      </c>
      <c r="R46" s="190">
        <v>3.05389</v>
      </c>
      <c r="S46" s="190">
        <v>-0.55309000000000008</v>
      </c>
      <c r="T46" s="190">
        <v>-10.613</v>
      </c>
      <c r="U46" s="190">
        <v>-11.085899999999999</v>
      </c>
      <c r="V46" s="190">
        <v>5.77902</v>
      </c>
      <c r="W46" s="190">
        <v>-2.5799099999999999</v>
      </c>
      <c r="X46" s="190">
        <v>11.36007</v>
      </c>
      <c r="Y46" s="190">
        <v>13.28439</v>
      </c>
      <c r="Z46" s="190">
        <v>-1.07623</v>
      </c>
      <c r="AA46" s="190">
        <v>6.7392950000000003</v>
      </c>
      <c r="AB46" s="190">
        <v>9.3276970000000006</v>
      </c>
      <c r="AC46" s="190">
        <v>9.8532309999999992</v>
      </c>
      <c r="AD46" s="190">
        <v>2.3867620000000001</v>
      </c>
      <c r="AE46" s="190">
        <v>-14.003299999999999</v>
      </c>
      <c r="AF46" s="190">
        <v>4.5726499999999994</v>
      </c>
      <c r="AG46" s="190">
        <v>16.06822</v>
      </c>
      <c r="AH46" s="190">
        <v>-0.16736000000000001</v>
      </c>
      <c r="AI46" s="203"/>
      <c r="AJ46" s="203"/>
      <c r="AK46" s="203"/>
      <c r="AL46" s="203"/>
      <c r="AM46" s="203"/>
      <c r="AN46" s="167"/>
      <c r="AO46" s="167"/>
      <c r="AP46" s="167"/>
      <c r="AQ46" s="167"/>
      <c r="AR46" s="167"/>
      <c r="AS46" s="167"/>
      <c r="AT46" s="167"/>
      <c r="AU46" s="167"/>
      <c r="AV46" s="167"/>
      <c r="AW46" s="167"/>
      <c r="AX46" s="167"/>
      <c r="AY46" s="167"/>
    </row>
    <row r="47" spans="1:51" ht="15" x14ac:dyDescent="0.25">
      <c r="A47" s="149">
        <f>YampaRiverInflow.TotalOutflow!A47</f>
        <v>45962</v>
      </c>
      <c r="B47" s="280">
        <v>-5.6420000000000003</v>
      </c>
      <c r="C47" s="270">
        <v>-5.6420000000000003</v>
      </c>
      <c r="D47" s="285">
        <v>-5.6420000000000003</v>
      </c>
      <c r="E47" s="190">
        <v>4.8029599999999997</v>
      </c>
      <c r="F47" s="190">
        <v>7.5139499999999995</v>
      </c>
      <c r="G47" s="190">
        <v>2.73468</v>
      </c>
      <c r="H47" s="190">
        <v>6.6013000000000002</v>
      </c>
      <c r="I47" s="190">
        <v>0.97684000000000004</v>
      </c>
      <c r="J47" s="190">
        <v>8.3629300000000004</v>
      </c>
      <c r="K47" s="190">
        <v>1.9108499999999999</v>
      </c>
      <c r="L47" s="190">
        <v>-3.2407300000000001</v>
      </c>
      <c r="M47" s="190">
        <v>2.9348700000000001</v>
      </c>
      <c r="N47" s="190">
        <v>-7.6372900000000001</v>
      </c>
      <c r="O47" s="190">
        <v>3.4327800000000002</v>
      </c>
      <c r="P47" s="190">
        <v>5.0682</v>
      </c>
      <c r="Q47" s="190">
        <v>-2.44712</v>
      </c>
      <c r="R47" s="190">
        <v>9.4311000000000007</v>
      </c>
      <c r="S47" s="190">
        <v>-7.2890100000000002</v>
      </c>
      <c r="T47" s="190">
        <v>-3.6388499999999997</v>
      </c>
      <c r="U47" s="190">
        <v>0.89403999999999995</v>
      </c>
      <c r="V47" s="190">
        <v>10.06827</v>
      </c>
      <c r="W47" s="190">
        <v>6.3182299999999998</v>
      </c>
      <c r="X47" s="190">
        <v>14.429110000000001</v>
      </c>
      <c r="Y47" s="190">
        <v>13.14282</v>
      </c>
      <c r="Z47" s="190">
        <v>0.30604999999999999</v>
      </c>
      <c r="AA47" s="190">
        <v>3.2879200000000002</v>
      </c>
      <c r="AB47" s="190">
        <v>9.6716720000000009</v>
      </c>
      <c r="AC47" s="190">
        <v>20.124560000000002</v>
      </c>
      <c r="AD47" s="190">
        <v>-11.070600000000001</v>
      </c>
      <c r="AE47" s="190">
        <v>-13.8909</v>
      </c>
      <c r="AF47" s="190">
        <v>6.7825500000000005</v>
      </c>
      <c r="AG47" s="190">
        <v>12.2211</v>
      </c>
      <c r="AH47" s="190">
        <v>-13.3376</v>
      </c>
      <c r="AI47" s="203"/>
      <c r="AJ47" s="203"/>
      <c r="AK47" s="203"/>
      <c r="AL47" s="203"/>
      <c r="AM47" s="203"/>
      <c r="AN47" s="167"/>
      <c r="AO47" s="167"/>
      <c r="AP47" s="167"/>
      <c r="AQ47" s="167"/>
      <c r="AR47" s="167"/>
      <c r="AS47" s="167"/>
      <c r="AT47" s="167"/>
      <c r="AU47" s="167"/>
      <c r="AV47" s="167"/>
      <c r="AW47" s="167"/>
      <c r="AX47" s="167"/>
      <c r="AY47" s="167"/>
    </row>
    <row r="48" spans="1:51" ht="15" x14ac:dyDescent="0.25">
      <c r="A48" s="149">
        <f>YampaRiverInflow.TotalOutflow!A48</f>
        <v>45992</v>
      </c>
      <c r="B48" s="280">
        <v>0.45500000000000002</v>
      </c>
      <c r="C48" s="270">
        <v>0.45500000000000002</v>
      </c>
      <c r="D48" s="285">
        <v>0.45500000000000002</v>
      </c>
      <c r="E48" s="190">
        <v>15.84782</v>
      </c>
      <c r="F48" s="190">
        <v>94.941029999999998</v>
      </c>
      <c r="G48" s="190">
        <v>-1.6679900000000001</v>
      </c>
      <c r="H48" s="190">
        <v>27.110379999999999</v>
      </c>
      <c r="I48" s="190">
        <v>15.47331</v>
      </c>
      <c r="J48" s="190">
        <v>23.397189999999998</v>
      </c>
      <c r="K48" s="190">
        <v>-21.467200000000002</v>
      </c>
      <c r="L48" s="190">
        <v>-1.96912</v>
      </c>
      <c r="M48" s="190">
        <v>6.1689999999999996</v>
      </c>
      <c r="N48" s="190">
        <v>-8.7340999999999998</v>
      </c>
      <c r="O48" s="190">
        <v>2.1890200000000002</v>
      </c>
      <c r="P48" s="190">
        <v>6.2199300000000006</v>
      </c>
      <c r="Q48" s="190">
        <v>-1.9193900000000002</v>
      </c>
      <c r="R48" s="190">
        <v>-0.40073999999999999</v>
      </c>
      <c r="S48" s="190">
        <v>-10.7593</v>
      </c>
      <c r="T48" s="190">
        <v>-7.3306499999999994</v>
      </c>
      <c r="U48" s="190">
        <v>7.5781999999999998</v>
      </c>
      <c r="V48" s="190">
        <v>10.29767</v>
      </c>
      <c r="W48" s="190">
        <v>-5.8699700000000004</v>
      </c>
      <c r="X48" s="190">
        <v>24.633080000000003</v>
      </c>
      <c r="Y48" s="190">
        <v>23.363189999999999</v>
      </c>
      <c r="Z48" s="190">
        <v>-1.2471300000000001</v>
      </c>
      <c r="AA48" s="190">
        <v>-6.3736999999999995</v>
      </c>
      <c r="AB48" s="190">
        <v>5.9137360000000001</v>
      </c>
      <c r="AC48" s="190">
        <v>15.60941</v>
      </c>
      <c r="AD48" s="190">
        <v>24.042540000000002</v>
      </c>
      <c r="AE48" s="190">
        <v>-3.4043299999999999</v>
      </c>
      <c r="AF48" s="190">
        <v>8.3700100000000006</v>
      </c>
      <c r="AG48" s="190">
        <v>26.24044</v>
      </c>
      <c r="AH48" s="190">
        <v>9.7062999999999988</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9">
        <f>YampaRiverInflow.TotalOutflow!A49</f>
        <v>46023</v>
      </c>
      <c r="B49" s="280">
        <v>3.9950000000000001</v>
      </c>
      <c r="C49" s="270">
        <v>3.9950000000000001</v>
      </c>
      <c r="D49" s="285">
        <v>3.9950000000000001</v>
      </c>
      <c r="E49" s="190">
        <v>8.1073400000000007</v>
      </c>
      <c r="F49" s="190">
        <v>-4.0167999999999999</v>
      </c>
      <c r="G49" s="190">
        <v>-0.42529</v>
      </c>
      <c r="H49" s="190">
        <v>-9.22471</v>
      </c>
      <c r="I49" s="190">
        <v>16.908450000000002</v>
      </c>
      <c r="J49" s="190">
        <v>1.48193</v>
      </c>
      <c r="K49" s="190">
        <v>-11.1562</v>
      </c>
      <c r="L49" s="190">
        <v>-10.2127</v>
      </c>
      <c r="M49" s="190">
        <v>-20.743200000000002</v>
      </c>
      <c r="N49" s="190">
        <v>-9.2751999999999999</v>
      </c>
      <c r="O49" s="190">
        <v>-13.9984</v>
      </c>
      <c r="P49" s="190">
        <v>-0.47846</v>
      </c>
      <c r="Q49" s="190">
        <v>-2.4032600000000004</v>
      </c>
      <c r="R49" s="190">
        <v>3.4120999999999997</v>
      </c>
      <c r="S49" s="190">
        <v>-10.2646</v>
      </c>
      <c r="T49" s="190">
        <v>17.93282</v>
      </c>
      <c r="U49" s="190">
        <v>-2.55436</v>
      </c>
      <c r="V49" s="190">
        <v>-2.7433800000000002</v>
      </c>
      <c r="W49" s="190">
        <v>-21.323400000000003</v>
      </c>
      <c r="X49" s="190">
        <v>2.622719</v>
      </c>
      <c r="Y49" s="190">
        <v>3.4634200000000002</v>
      </c>
      <c r="Z49" s="190">
        <v>7.8842790000000003</v>
      </c>
      <c r="AA49" s="190">
        <v>16.61054</v>
      </c>
      <c r="AB49" s="190">
        <v>8.8169590000000007</v>
      </c>
      <c r="AC49" s="190">
        <v>17.907229999999998</v>
      </c>
      <c r="AD49" s="190">
        <v>12.460120000000002</v>
      </c>
      <c r="AE49" s="190">
        <v>7.4652799999999999</v>
      </c>
      <c r="AF49" s="190">
        <v>6.9913500000000006</v>
      </c>
      <c r="AG49" s="190">
        <v>-30.0366</v>
      </c>
      <c r="AH49" s="190">
        <v>0.34805000000000003</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9">
        <f>YampaRiverInflow.TotalOutflow!A50</f>
        <v>46054</v>
      </c>
      <c r="B50" s="280">
        <v>-2.7010000000000001</v>
      </c>
      <c r="C50" s="270">
        <v>-2.7010000000000001</v>
      </c>
      <c r="D50" s="285">
        <v>-2.7010000000000001</v>
      </c>
      <c r="E50" s="190">
        <v>14.93486</v>
      </c>
      <c r="F50" s="190">
        <v>-2.7169299999999996</v>
      </c>
      <c r="G50" s="190">
        <v>1.1206400000000001</v>
      </c>
      <c r="H50" s="190">
        <v>-12.965299999999999</v>
      </c>
      <c r="I50" s="190">
        <v>0.91830999999999996</v>
      </c>
      <c r="J50" s="190">
        <v>1.91351</v>
      </c>
      <c r="K50" s="190">
        <v>-9.2040600000000001</v>
      </c>
      <c r="L50" s="190">
        <v>-8.6602700000000006</v>
      </c>
      <c r="M50" s="190">
        <v>-7.7134099999999997</v>
      </c>
      <c r="N50" s="190">
        <v>-7.8451700000000004</v>
      </c>
      <c r="O50" s="190">
        <v>-18.252200000000002</v>
      </c>
      <c r="P50" s="190">
        <v>-3.1171700000000002</v>
      </c>
      <c r="Q50" s="190">
        <v>-7.3280799999999999</v>
      </c>
      <c r="R50" s="190">
        <v>1.02014</v>
      </c>
      <c r="S50" s="190">
        <v>-14.3032</v>
      </c>
      <c r="T50" s="190">
        <v>-13.955</v>
      </c>
      <c r="U50" s="190">
        <v>-11.963200000000001</v>
      </c>
      <c r="V50" s="190">
        <v>-5.2006099999999993</v>
      </c>
      <c r="W50" s="190">
        <v>-1.8404100000000001</v>
      </c>
      <c r="X50" s="190">
        <v>4.1879590000000002</v>
      </c>
      <c r="Y50" s="190">
        <v>8.0341699999999996</v>
      </c>
      <c r="Z50" s="190">
        <v>-3.2283200000000001</v>
      </c>
      <c r="AA50" s="190">
        <v>-5.3345600000000006</v>
      </c>
      <c r="AB50" s="190">
        <v>-3.9803500000000001</v>
      </c>
      <c r="AC50" s="190">
        <v>3.725031</v>
      </c>
      <c r="AD50" s="190">
        <v>11.38289</v>
      </c>
      <c r="AE50" s="190">
        <v>9.9543199999999992</v>
      </c>
      <c r="AF50" s="190">
        <v>4.1059299999999999</v>
      </c>
      <c r="AG50" s="190">
        <v>-45.490699999999997</v>
      </c>
      <c r="AH50" s="190">
        <v>-8.9389900000000004</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9">
        <f>YampaRiverInflow.TotalOutflow!A51</f>
        <v>46082</v>
      </c>
      <c r="B51" s="280">
        <v>-3.2639999999999998</v>
      </c>
      <c r="C51" s="270">
        <v>-3.2639999999999998</v>
      </c>
      <c r="D51" s="285">
        <v>-3.2639999999999998</v>
      </c>
      <c r="E51" s="190">
        <v>-3.0748000000000002</v>
      </c>
      <c r="F51" s="190">
        <v>33.225720000000003</v>
      </c>
      <c r="G51" s="190">
        <v>11.037510000000001</v>
      </c>
      <c r="H51" s="190">
        <v>4.6733700000000002</v>
      </c>
      <c r="I51" s="190">
        <v>4.0890000000000003E-2</v>
      </c>
      <c r="J51" s="190">
        <v>8.1969799999999999</v>
      </c>
      <c r="K51" s="190">
        <v>5.5769299999999999</v>
      </c>
      <c r="L51" s="190">
        <v>-5.0199499999999997</v>
      </c>
      <c r="M51" s="190">
        <v>-3.68032</v>
      </c>
      <c r="N51" s="190">
        <v>-25.690300000000001</v>
      </c>
      <c r="O51" s="190">
        <v>16.045670000000001</v>
      </c>
      <c r="P51" s="190">
        <v>-10.3043</v>
      </c>
      <c r="Q51" s="190">
        <v>-11.892200000000001</v>
      </c>
      <c r="R51" s="190">
        <v>0.31795999999999996</v>
      </c>
      <c r="S51" s="190">
        <v>-9.7432599999999994</v>
      </c>
      <c r="T51" s="190">
        <v>-12.145200000000001</v>
      </c>
      <c r="U51" s="190">
        <v>-6.3741000000000003</v>
      </c>
      <c r="V51" s="190">
        <v>-11.247</v>
      </c>
      <c r="W51" s="190">
        <v>-5.8244099999999994</v>
      </c>
      <c r="X51" s="190">
        <v>-14.067500000000001</v>
      </c>
      <c r="Y51" s="190">
        <v>-1.27335</v>
      </c>
      <c r="Z51" s="190">
        <v>-1.8987400000000001</v>
      </c>
      <c r="AA51" s="190">
        <v>-12.0581</v>
      </c>
      <c r="AB51" s="190">
        <v>-1.39941</v>
      </c>
      <c r="AC51" s="190">
        <v>3.0619520000000002</v>
      </c>
      <c r="AD51" s="190">
        <v>0.5556236</v>
      </c>
      <c r="AE51" s="190">
        <v>2.51511</v>
      </c>
      <c r="AF51" s="190">
        <v>-1.48194</v>
      </c>
      <c r="AG51" s="190">
        <v>-85.616900000000001</v>
      </c>
      <c r="AH51" s="190">
        <v>-18.977</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9">
        <f>YampaRiverInflow.TotalOutflow!A52</f>
        <v>46113</v>
      </c>
      <c r="B52" s="280">
        <v>-8.6609999999999996</v>
      </c>
      <c r="C52" s="270">
        <v>-8.6609999999999996</v>
      </c>
      <c r="D52" s="285">
        <v>-8.6609999999999996</v>
      </c>
      <c r="E52" s="190">
        <v>-4.2431000000000001</v>
      </c>
      <c r="F52" s="190">
        <v>-7.57599</v>
      </c>
      <c r="G52" s="190">
        <v>15.395820000000001</v>
      </c>
      <c r="H52" s="190">
        <v>39.174210000000002</v>
      </c>
      <c r="I52" s="190">
        <v>-0.41738999999999998</v>
      </c>
      <c r="J52" s="190">
        <v>-3.9382700000000002</v>
      </c>
      <c r="K52" s="190">
        <v>0.93055999999999994</v>
      </c>
      <c r="L52" s="190">
        <v>-11.8729</v>
      </c>
      <c r="M52" s="190">
        <v>-13.3843</v>
      </c>
      <c r="N52" s="190">
        <v>-6.9093299999999997</v>
      </c>
      <c r="O52" s="190">
        <v>4.2983100000000007</v>
      </c>
      <c r="P52" s="190">
        <v>-1.6048699999999998</v>
      </c>
      <c r="Q52" s="190">
        <v>-3.3881199999999998</v>
      </c>
      <c r="R52" s="190">
        <v>-8.2623700000000007</v>
      </c>
      <c r="S52" s="190">
        <v>-14.0764</v>
      </c>
      <c r="T52" s="190">
        <v>-15.644399999999999</v>
      </c>
      <c r="U52" s="190">
        <v>-20.3934</v>
      </c>
      <c r="V52" s="190">
        <v>-12.2591</v>
      </c>
      <c r="W52" s="190">
        <v>-6.0398699999999996</v>
      </c>
      <c r="X52" s="190">
        <v>14.186459999999999</v>
      </c>
      <c r="Y52" s="190">
        <v>-9.3056399999999986</v>
      </c>
      <c r="Z52" s="190">
        <v>-4.80497</v>
      </c>
      <c r="AA52" s="190">
        <v>-4.7238199999999999</v>
      </c>
      <c r="AB52" s="190">
        <v>-4.9565900000000003</v>
      </c>
      <c r="AC52" s="190">
        <v>-3.62934</v>
      </c>
      <c r="AD52" s="190">
        <v>-36.724299999999999</v>
      </c>
      <c r="AE52" s="190">
        <v>5.76356</v>
      </c>
      <c r="AF52" s="190">
        <v>12.84352</v>
      </c>
      <c r="AG52" s="190">
        <v>-51.0623</v>
      </c>
      <c r="AH52" s="190">
        <v>-15.1135</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9">
        <f>YampaRiverInflow.TotalOutflow!A53</f>
        <v>46143</v>
      </c>
      <c r="B53" s="280">
        <v>-3.11</v>
      </c>
      <c r="C53" s="270">
        <v>-3.11</v>
      </c>
      <c r="D53" s="285">
        <v>-3.11</v>
      </c>
      <c r="E53" s="190">
        <v>-13.974399999999999</v>
      </c>
      <c r="F53" s="190">
        <v>-8.2093600000000002</v>
      </c>
      <c r="G53" s="190">
        <v>11.730090000000001</v>
      </c>
      <c r="H53" s="190">
        <v>21.999099999999999</v>
      </c>
      <c r="I53" s="190">
        <v>0.11092</v>
      </c>
      <c r="J53" s="190">
        <v>-14.867799999999999</v>
      </c>
      <c r="K53" s="190">
        <v>-7.1809500000000002</v>
      </c>
      <c r="L53" s="190">
        <v>-5.66974</v>
      </c>
      <c r="M53" s="190">
        <v>-33.700400000000002</v>
      </c>
      <c r="N53" s="190">
        <v>-4.7220800000000001</v>
      </c>
      <c r="O53" s="190">
        <v>-17.381799999999998</v>
      </c>
      <c r="P53" s="190">
        <v>-33.279300000000006</v>
      </c>
      <c r="Q53" s="190">
        <v>-5.4207200000000002</v>
      </c>
      <c r="R53" s="190">
        <v>-5.2464300000000001</v>
      </c>
      <c r="S53" s="190">
        <v>3.1493000000000002</v>
      </c>
      <c r="T53" s="190">
        <v>-9.5569299999999995</v>
      </c>
      <c r="U53" s="190">
        <v>4.5381899999999993</v>
      </c>
      <c r="V53" s="190">
        <v>2.7454499999999999</v>
      </c>
      <c r="W53" s="190">
        <v>4.5651899999999994</v>
      </c>
      <c r="X53" s="190">
        <v>0.1095455</v>
      </c>
      <c r="Y53" s="190">
        <v>7.3637499999999996</v>
      </c>
      <c r="Z53" s="190">
        <v>8.667313</v>
      </c>
      <c r="AA53" s="190">
        <v>9.6379000000000001</v>
      </c>
      <c r="AB53" s="190">
        <v>-0.59501400000000004</v>
      </c>
      <c r="AC53" s="190">
        <v>-7.1286899999999997</v>
      </c>
      <c r="AD53" s="190">
        <v>13.089129999999999</v>
      </c>
      <c r="AE53" s="190">
        <v>7.5992100000000002</v>
      </c>
      <c r="AF53" s="190">
        <v>4.7034399999999996</v>
      </c>
      <c r="AG53" s="190">
        <v>-61.748899999999999</v>
      </c>
      <c r="AH53" s="190">
        <v>-4.7955200000000007</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9">
        <f>YampaRiverInflow.TotalOutflow!A54</f>
        <v>46174</v>
      </c>
      <c r="B54" s="280">
        <v>-7.532</v>
      </c>
      <c r="C54" s="270">
        <v>-7.532</v>
      </c>
      <c r="D54" s="285">
        <v>-7.532</v>
      </c>
      <c r="E54" s="190">
        <v>4.0840300000000003</v>
      </c>
      <c r="F54" s="190">
        <v>-11.6759</v>
      </c>
      <c r="G54" s="190">
        <v>-4.1159999999999995E-2</v>
      </c>
      <c r="H54" s="190">
        <v>5.6090299999999997</v>
      </c>
      <c r="I54" s="190">
        <v>-3.69754</v>
      </c>
      <c r="J54" s="190">
        <v>-11.8339</v>
      </c>
      <c r="K54" s="190">
        <v>-9.2286099999999998</v>
      </c>
      <c r="L54" s="190">
        <v>-8.5176200000000009</v>
      </c>
      <c r="M54" s="190">
        <v>-26.906099999999999</v>
      </c>
      <c r="N54" s="190">
        <v>-30.0809</v>
      </c>
      <c r="O54" s="190">
        <v>1.8562000000000001</v>
      </c>
      <c r="P54" s="190">
        <v>-14.7171</v>
      </c>
      <c r="Q54" s="190">
        <v>-14.012499999999999</v>
      </c>
      <c r="R54" s="190">
        <v>-1.51996</v>
      </c>
      <c r="S54" s="190">
        <v>-16.566500000000001</v>
      </c>
      <c r="T54" s="190">
        <v>-17.7789</v>
      </c>
      <c r="U54" s="190">
        <v>-8.3348700000000004</v>
      </c>
      <c r="V54" s="190">
        <v>-5.4185299999999996</v>
      </c>
      <c r="W54" s="190">
        <v>-7.2006999999999994</v>
      </c>
      <c r="X54" s="190">
        <v>-0.73851199999999995</v>
      </c>
      <c r="Y54" s="190">
        <v>2.2777600000000002</v>
      </c>
      <c r="Z54" s="190">
        <v>-1.24882</v>
      </c>
      <c r="AA54" s="190">
        <v>-2.2548400000000002</v>
      </c>
      <c r="AB54" s="190">
        <v>-7.8657200000000005</v>
      </c>
      <c r="AC54" s="190">
        <v>-7.5185699999999995</v>
      </c>
      <c r="AD54" s="190">
        <v>-7.5434399999999995</v>
      </c>
      <c r="AE54" s="190">
        <v>4.59762</v>
      </c>
      <c r="AF54" s="190">
        <v>13.497540000000001</v>
      </c>
      <c r="AG54" s="190">
        <v>-26.186700000000002</v>
      </c>
      <c r="AH54" s="190">
        <v>-3.3491300000000002</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9">
        <f>YampaRiverInflow.TotalOutflow!A55</f>
        <v>46204</v>
      </c>
      <c r="B55" s="280">
        <v>-8.2880000000000003</v>
      </c>
      <c r="C55" s="270">
        <v>-8.2880000000000003</v>
      </c>
      <c r="D55" s="285">
        <v>-8.2880000000000003</v>
      </c>
      <c r="E55" s="190">
        <v>8.1272700000000011</v>
      </c>
      <c r="F55" s="190">
        <v>-11.493399999999999</v>
      </c>
      <c r="G55" s="190">
        <v>10.728009999999999</v>
      </c>
      <c r="H55" s="190">
        <v>8.7200199999999999</v>
      </c>
      <c r="I55" s="190">
        <v>-1.2666099999999998</v>
      </c>
      <c r="J55" s="190">
        <v>-11.347200000000001</v>
      </c>
      <c r="K55" s="190">
        <v>-18.336200000000002</v>
      </c>
      <c r="L55" s="190">
        <v>-2.94312</v>
      </c>
      <c r="M55" s="190">
        <v>-31.489599999999999</v>
      </c>
      <c r="N55" s="190">
        <v>-20.471400000000003</v>
      </c>
      <c r="O55" s="190">
        <v>-11.8964</v>
      </c>
      <c r="P55" s="190">
        <v>-5.89581</v>
      </c>
      <c r="Q55" s="190">
        <v>-9.4188299999999998</v>
      </c>
      <c r="R55" s="190">
        <v>-9.6500499999999985</v>
      </c>
      <c r="S55" s="190">
        <v>-13.497399999999999</v>
      </c>
      <c r="T55" s="190">
        <v>-20.7821</v>
      </c>
      <c r="U55" s="190">
        <v>-5.3935699999999995</v>
      </c>
      <c r="V55" s="190">
        <v>-16.034399999999998</v>
      </c>
      <c r="W55" s="190">
        <v>-7.2505600000000001</v>
      </c>
      <c r="X55" s="190">
        <v>-12.2248</v>
      </c>
      <c r="Y55" s="190">
        <v>-2.5033499999999997</v>
      </c>
      <c r="Z55" s="190">
        <v>-0.440502</v>
      </c>
      <c r="AA55" s="190">
        <v>11.24718</v>
      </c>
      <c r="AB55" s="190">
        <v>-1.8387200000000001</v>
      </c>
      <c r="AC55" s="190">
        <v>-11.0794</v>
      </c>
      <c r="AD55" s="190">
        <v>-4.7515900000000002</v>
      </c>
      <c r="AE55" s="190">
        <v>1.85019</v>
      </c>
      <c r="AF55" s="190">
        <v>3.09552</v>
      </c>
      <c r="AG55" s="190">
        <v>-10.6083</v>
      </c>
      <c r="AH55" s="190">
        <v>-7.64445</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9">
        <f>YampaRiverInflow.TotalOutflow!A56</f>
        <v>46235</v>
      </c>
      <c r="B56" s="280">
        <v>-5.89</v>
      </c>
      <c r="C56" s="270">
        <v>-5.89</v>
      </c>
      <c r="D56" s="285">
        <v>-5.89</v>
      </c>
      <c r="E56" s="190">
        <v>2.1968100000000002</v>
      </c>
      <c r="F56" s="190">
        <v>-4.3264100000000001</v>
      </c>
      <c r="G56" s="190">
        <v>-10.6752</v>
      </c>
      <c r="H56" s="190">
        <v>1.8042</v>
      </c>
      <c r="I56" s="190">
        <v>4.2788000000000004</v>
      </c>
      <c r="J56" s="190">
        <v>-12.226000000000001</v>
      </c>
      <c r="K56" s="190">
        <v>-3.8130300000000004</v>
      </c>
      <c r="L56" s="190">
        <v>-0.78469000000000011</v>
      </c>
      <c r="M56" s="190">
        <v>-7.6042100000000001</v>
      </c>
      <c r="N56" s="190">
        <v>-5.4120699999999999</v>
      </c>
      <c r="O56" s="190">
        <v>-13.8598</v>
      </c>
      <c r="P56" s="190">
        <v>-14.737</v>
      </c>
      <c r="Q56" s="190">
        <v>-6.2569600000000003</v>
      </c>
      <c r="R56" s="190">
        <v>-22.553799999999999</v>
      </c>
      <c r="S56" s="190">
        <v>-2.4493899999999997</v>
      </c>
      <c r="T56" s="190">
        <v>-15.1355</v>
      </c>
      <c r="U56" s="190">
        <v>2.9768400000000002</v>
      </c>
      <c r="V56" s="190">
        <v>5.9177799999999996</v>
      </c>
      <c r="W56" s="190">
        <v>3.3304999999999998</v>
      </c>
      <c r="X56" s="190">
        <v>10.576969999999999</v>
      </c>
      <c r="Y56" s="190">
        <v>-7.4222299999999999</v>
      </c>
      <c r="Z56" s="190">
        <v>-2.7236199999999999</v>
      </c>
      <c r="AA56" s="190">
        <v>11.2767</v>
      </c>
      <c r="AB56" s="190">
        <v>-2.6559499999999998</v>
      </c>
      <c r="AC56" s="190">
        <v>3.1679930000000001</v>
      </c>
      <c r="AD56" s="190">
        <v>-8.08446</v>
      </c>
      <c r="AE56" s="190">
        <v>4.3259999999999996</v>
      </c>
      <c r="AF56" s="190">
        <v>3.7869800000000002</v>
      </c>
      <c r="AG56" s="190">
        <v>-3.9497499999999999</v>
      </c>
      <c r="AH56" s="190">
        <v>-0.94598000000000004</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9">
        <f>YampaRiverInflow.TotalOutflow!A57</f>
        <v>46266</v>
      </c>
      <c r="B57" s="280">
        <v>-9.9890000000000008</v>
      </c>
      <c r="C57" s="270">
        <v>-9.9890000000000008</v>
      </c>
      <c r="D57" s="285">
        <v>-9.9890000000000008</v>
      </c>
      <c r="E57" s="190">
        <v>15.860709999999999</v>
      </c>
      <c r="F57" s="190">
        <v>4.2184399999999993</v>
      </c>
      <c r="G57" s="190">
        <v>2.1504499999999998</v>
      </c>
      <c r="H57" s="190">
        <v>-6.8963000000000001</v>
      </c>
      <c r="I57" s="190">
        <v>-12.975100000000001</v>
      </c>
      <c r="J57" s="190">
        <v>-7.1190200000000008</v>
      </c>
      <c r="K57" s="190">
        <v>-2.2877899999999998</v>
      </c>
      <c r="L57" s="190">
        <v>-15.519200000000001</v>
      </c>
      <c r="M57" s="190">
        <v>-21.1785</v>
      </c>
      <c r="N57" s="190">
        <v>-6.0739200000000002</v>
      </c>
      <c r="O57" s="190">
        <v>-3.6959299999999997</v>
      </c>
      <c r="P57" s="190">
        <v>0.22959000000000002</v>
      </c>
      <c r="Q57" s="190">
        <v>-2.0469200000000001</v>
      </c>
      <c r="R57" s="190">
        <v>-1.55017</v>
      </c>
      <c r="S57" s="190">
        <v>8.7733099999999986</v>
      </c>
      <c r="T57" s="190">
        <v>-8.4957199999999986</v>
      </c>
      <c r="U57" s="190">
        <v>10.460270000000001</v>
      </c>
      <c r="V57" s="190">
        <v>-5.7617600000000007</v>
      </c>
      <c r="W57" s="190">
        <v>-2.9507099999999999</v>
      </c>
      <c r="X57" s="190">
        <v>5.573264</v>
      </c>
      <c r="Y57" s="190">
        <v>6.7049099999999999</v>
      </c>
      <c r="Z57" s="190">
        <v>-0.37902999999999998</v>
      </c>
      <c r="AA57" s="190">
        <v>1.002618</v>
      </c>
      <c r="AB57" s="190">
        <v>4.0797420000000004</v>
      </c>
      <c r="AC57" s="190">
        <v>-5.3277200000000002</v>
      </c>
      <c r="AD57" s="190">
        <v>-6.2411499999999993</v>
      </c>
      <c r="AE57" s="190">
        <v>2.4840100000000001</v>
      </c>
      <c r="AF57" s="190">
        <v>5.2410399999999999</v>
      </c>
      <c r="AG57" s="190">
        <v>-12.903600000000001</v>
      </c>
      <c r="AH57" s="190">
        <v>8.5776000000000003</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9">
        <f>YampaRiverInflow.TotalOutflow!A58</f>
        <v>46296</v>
      </c>
      <c r="B58" s="280">
        <v>-1.8360000000000001</v>
      </c>
      <c r="C58" s="270">
        <v>-1.8360000000000001</v>
      </c>
      <c r="D58" s="285">
        <v>-1.8360000000000001</v>
      </c>
      <c r="E58" s="190">
        <v>-8.1954599999999989</v>
      </c>
      <c r="F58" s="190">
        <v>1.15303</v>
      </c>
      <c r="G58" s="190">
        <v>4.8546899999999997</v>
      </c>
      <c r="H58" s="190">
        <v>-2.7721900000000002</v>
      </c>
      <c r="I58" s="190">
        <v>10.111030000000001</v>
      </c>
      <c r="J58" s="190">
        <v>-7.8798000000000004</v>
      </c>
      <c r="K58" s="190">
        <v>4.2608300000000003</v>
      </c>
      <c r="L58" s="190">
        <v>-9.0296399999999988</v>
      </c>
      <c r="M58" s="190">
        <v>-19.219099999999997</v>
      </c>
      <c r="N58" s="190">
        <v>-22.1523</v>
      </c>
      <c r="O58" s="190">
        <v>1.00861</v>
      </c>
      <c r="P58" s="190">
        <v>-7.54697</v>
      </c>
      <c r="Q58" s="190">
        <v>3.05389</v>
      </c>
      <c r="R58" s="190">
        <v>-0.55309000000000008</v>
      </c>
      <c r="S58" s="190">
        <v>-10.613</v>
      </c>
      <c r="T58" s="190">
        <v>-11.085899999999999</v>
      </c>
      <c r="U58" s="190">
        <v>5.77902</v>
      </c>
      <c r="V58" s="190">
        <v>-2.5799099999999999</v>
      </c>
      <c r="W58" s="190">
        <v>11.36007</v>
      </c>
      <c r="X58" s="190">
        <v>13.28439</v>
      </c>
      <c r="Y58" s="190">
        <v>-1.07623</v>
      </c>
      <c r="Z58" s="190">
        <v>6.7392950000000003</v>
      </c>
      <c r="AA58" s="190">
        <v>9.3276970000000006</v>
      </c>
      <c r="AB58" s="190">
        <v>9.8532309999999992</v>
      </c>
      <c r="AC58" s="190">
        <v>2.3867620000000001</v>
      </c>
      <c r="AD58" s="190">
        <v>-14.003299999999999</v>
      </c>
      <c r="AE58" s="190">
        <v>4.5726499999999994</v>
      </c>
      <c r="AF58" s="190">
        <v>16.06822</v>
      </c>
      <c r="AG58" s="190">
        <v>-0.16736000000000001</v>
      </c>
      <c r="AH58" s="190">
        <v>3.9343000000000004</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9">
        <f>YampaRiverInflow.TotalOutflow!A59</f>
        <v>46327</v>
      </c>
      <c r="B59" s="280">
        <v>-5.6420000000000003</v>
      </c>
      <c r="C59" s="270">
        <v>-5.6420000000000003</v>
      </c>
      <c r="D59" s="285">
        <v>-5.6420000000000003</v>
      </c>
      <c r="E59" s="190">
        <v>7.5139499999999995</v>
      </c>
      <c r="F59" s="190">
        <v>2.73468</v>
      </c>
      <c r="G59" s="190">
        <v>6.6013000000000002</v>
      </c>
      <c r="H59" s="190">
        <v>0.97684000000000004</v>
      </c>
      <c r="I59" s="190">
        <v>8.3629300000000004</v>
      </c>
      <c r="J59" s="190">
        <v>1.9108499999999999</v>
      </c>
      <c r="K59" s="190">
        <v>-3.2407300000000001</v>
      </c>
      <c r="L59" s="190">
        <v>2.9348700000000001</v>
      </c>
      <c r="M59" s="190">
        <v>-7.6372900000000001</v>
      </c>
      <c r="N59" s="190">
        <v>3.4327800000000002</v>
      </c>
      <c r="O59" s="190">
        <v>5.0682</v>
      </c>
      <c r="P59" s="190">
        <v>-2.44712</v>
      </c>
      <c r="Q59" s="190">
        <v>9.4311000000000007</v>
      </c>
      <c r="R59" s="190">
        <v>-7.2890100000000002</v>
      </c>
      <c r="S59" s="190">
        <v>-3.6388499999999997</v>
      </c>
      <c r="T59" s="190">
        <v>0.89403999999999995</v>
      </c>
      <c r="U59" s="190">
        <v>10.06827</v>
      </c>
      <c r="V59" s="190">
        <v>6.3182299999999998</v>
      </c>
      <c r="W59" s="190">
        <v>14.429110000000001</v>
      </c>
      <c r="X59" s="190">
        <v>13.14282</v>
      </c>
      <c r="Y59" s="190">
        <v>0.30604999999999999</v>
      </c>
      <c r="Z59" s="190">
        <v>3.2879200000000002</v>
      </c>
      <c r="AA59" s="190">
        <v>9.6716720000000009</v>
      </c>
      <c r="AB59" s="190">
        <v>20.124560000000002</v>
      </c>
      <c r="AC59" s="190">
        <v>-11.070600000000001</v>
      </c>
      <c r="AD59" s="190">
        <v>-13.8909</v>
      </c>
      <c r="AE59" s="190">
        <v>6.7825500000000005</v>
      </c>
      <c r="AF59" s="190">
        <v>12.2211</v>
      </c>
      <c r="AG59" s="190">
        <v>-13.3376</v>
      </c>
      <c r="AH59" s="190">
        <v>4.8029599999999997</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9">
        <f>YampaRiverInflow.TotalOutflow!A60</f>
        <v>46357</v>
      </c>
      <c r="B60" s="280">
        <v>0.45500000000000002</v>
      </c>
      <c r="C60" s="270">
        <v>0.45500000000000002</v>
      </c>
      <c r="D60" s="285">
        <v>0.45500000000000002</v>
      </c>
      <c r="E60" s="190">
        <v>94.941029999999998</v>
      </c>
      <c r="F60" s="190">
        <v>-1.6679900000000001</v>
      </c>
      <c r="G60" s="190">
        <v>27.110379999999999</v>
      </c>
      <c r="H60" s="190">
        <v>15.47331</v>
      </c>
      <c r="I60" s="190">
        <v>23.397189999999998</v>
      </c>
      <c r="J60" s="190">
        <v>-21.467200000000002</v>
      </c>
      <c r="K60" s="190">
        <v>-1.96912</v>
      </c>
      <c r="L60" s="190">
        <v>6.1689999999999996</v>
      </c>
      <c r="M60" s="190">
        <v>-8.7340999999999998</v>
      </c>
      <c r="N60" s="190">
        <v>2.1890200000000002</v>
      </c>
      <c r="O60" s="190">
        <v>6.2199300000000006</v>
      </c>
      <c r="P60" s="190">
        <v>-1.9193900000000002</v>
      </c>
      <c r="Q60" s="190">
        <v>-0.40073999999999999</v>
      </c>
      <c r="R60" s="190">
        <v>-10.7593</v>
      </c>
      <c r="S60" s="190">
        <v>-7.3306499999999994</v>
      </c>
      <c r="T60" s="190">
        <v>7.5781999999999998</v>
      </c>
      <c r="U60" s="190">
        <v>10.29767</v>
      </c>
      <c r="V60" s="190">
        <v>-5.8699700000000004</v>
      </c>
      <c r="W60" s="190">
        <v>24.633080000000003</v>
      </c>
      <c r="X60" s="190">
        <v>23.363189999999999</v>
      </c>
      <c r="Y60" s="190">
        <v>-1.2471300000000001</v>
      </c>
      <c r="Z60" s="190">
        <v>-6.3736999999999995</v>
      </c>
      <c r="AA60" s="190">
        <v>5.9137360000000001</v>
      </c>
      <c r="AB60" s="190">
        <v>15.60941</v>
      </c>
      <c r="AC60" s="190">
        <v>24.042540000000002</v>
      </c>
      <c r="AD60" s="190">
        <v>-3.4043299999999999</v>
      </c>
      <c r="AE60" s="190">
        <v>8.3700100000000006</v>
      </c>
      <c r="AF60" s="190">
        <v>26.24044</v>
      </c>
      <c r="AG60" s="190">
        <v>9.7062999999999988</v>
      </c>
      <c r="AH60" s="190">
        <v>15.84782</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9">
        <f>YampaRiverInflow.TotalOutflow!A61</f>
        <v>46388</v>
      </c>
      <c r="B61" s="280">
        <v>3.9950000000000001</v>
      </c>
      <c r="C61" s="270">
        <v>3.9950000000000001</v>
      </c>
      <c r="D61" s="285">
        <v>3.9950000000000001</v>
      </c>
      <c r="E61" s="190">
        <v>-4.0167999999999999</v>
      </c>
      <c r="F61" s="190">
        <v>-0.42529</v>
      </c>
      <c r="G61" s="190">
        <v>-9.22471</v>
      </c>
      <c r="H61" s="190">
        <v>16.908450000000002</v>
      </c>
      <c r="I61" s="190">
        <v>1.48193</v>
      </c>
      <c r="J61" s="190">
        <v>-11.1562</v>
      </c>
      <c r="K61" s="190">
        <v>-10.2127</v>
      </c>
      <c r="L61" s="190">
        <v>-20.743200000000002</v>
      </c>
      <c r="M61" s="190">
        <v>-9.2751999999999999</v>
      </c>
      <c r="N61" s="190">
        <v>-13.9984</v>
      </c>
      <c r="O61" s="190">
        <v>-0.47846</v>
      </c>
      <c r="P61" s="190">
        <v>-2.4032600000000004</v>
      </c>
      <c r="Q61" s="190">
        <v>3.4120999999999997</v>
      </c>
      <c r="R61" s="190">
        <v>-10.2646</v>
      </c>
      <c r="S61" s="190">
        <v>17.93282</v>
      </c>
      <c r="T61" s="190">
        <v>-2.55436</v>
      </c>
      <c r="U61" s="190">
        <v>-2.7433800000000002</v>
      </c>
      <c r="V61" s="190">
        <v>-21.323400000000003</v>
      </c>
      <c r="W61" s="190">
        <v>2.622719</v>
      </c>
      <c r="X61" s="190">
        <v>3.4634200000000002</v>
      </c>
      <c r="Y61" s="190">
        <v>7.8842790000000003</v>
      </c>
      <c r="Z61" s="190">
        <v>16.61054</v>
      </c>
      <c r="AA61" s="190">
        <v>8.8169590000000007</v>
      </c>
      <c r="AB61" s="190">
        <v>17.907229999999998</v>
      </c>
      <c r="AC61" s="190">
        <v>12.460120000000002</v>
      </c>
      <c r="AD61" s="190">
        <v>7.4652799999999999</v>
      </c>
      <c r="AE61" s="190">
        <v>6.9913500000000006</v>
      </c>
      <c r="AF61" s="190">
        <v>-30.0366</v>
      </c>
      <c r="AG61" s="190">
        <v>0.34805000000000003</v>
      </c>
      <c r="AH61" s="190">
        <v>8.1073400000000007</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9">
        <f>YampaRiverInflow.TotalOutflow!A62</f>
        <v>46419</v>
      </c>
      <c r="B62" s="280">
        <v>-2.7010000000000001</v>
      </c>
      <c r="C62" s="270">
        <v>-2.7010000000000001</v>
      </c>
      <c r="D62" s="285">
        <v>-2.7010000000000001</v>
      </c>
      <c r="E62" s="190">
        <v>-2.7169299999999996</v>
      </c>
      <c r="F62" s="190">
        <v>1.1206400000000001</v>
      </c>
      <c r="G62" s="190">
        <v>-12.965299999999999</v>
      </c>
      <c r="H62" s="190">
        <v>0.91830999999999996</v>
      </c>
      <c r="I62" s="190">
        <v>1.91351</v>
      </c>
      <c r="J62" s="190">
        <v>-9.2040600000000001</v>
      </c>
      <c r="K62" s="190">
        <v>-8.6602700000000006</v>
      </c>
      <c r="L62" s="190">
        <v>-7.7134099999999997</v>
      </c>
      <c r="M62" s="190">
        <v>-7.8451700000000004</v>
      </c>
      <c r="N62" s="190">
        <v>-18.252200000000002</v>
      </c>
      <c r="O62" s="190">
        <v>-3.1171700000000002</v>
      </c>
      <c r="P62" s="190">
        <v>-7.3280799999999999</v>
      </c>
      <c r="Q62" s="190">
        <v>1.02014</v>
      </c>
      <c r="R62" s="190">
        <v>-14.3032</v>
      </c>
      <c r="S62" s="190">
        <v>-13.955</v>
      </c>
      <c r="T62" s="190">
        <v>-11.963200000000001</v>
      </c>
      <c r="U62" s="190">
        <v>-5.2006099999999993</v>
      </c>
      <c r="V62" s="190">
        <v>-1.8404100000000001</v>
      </c>
      <c r="W62" s="190">
        <v>4.1879590000000002</v>
      </c>
      <c r="X62" s="190">
        <v>8.0341699999999996</v>
      </c>
      <c r="Y62" s="190">
        <v>-3.2283200000000001</v>
      </c>
      <c r="Z62" s="190">
        <v>-5.3345600000000006</v>
      </c>
      <c r="AA62" s="190">
        <v>-3.9803500000000001</v>
      </c>
      <c r="AB62" s="190">
        <v>3.725031</v>
      </c>
      <c r="AC62" s="190">
        <v>11.38289</v>
      </c>
      <c r="AD62" s="190">
        <v>9.9543199999999992</v>
      </c>
      <c r="AE62" s="190">
        <v>4.1059299999999999</v>
      </c>
      <c r="AF62" s="190">
        <v>-45.490699999999997</v>
      </c>
      <c r="AG62" s="190">
        <v>-8.9389900000000004</v>
      </c>
      <c r="AH62" s="190">
        <v>14.93486</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9">
        <f>YampaRiverInflow.TotalOutflow!A63</f>
        <v>46447</v>
      </c>
      <c r="B63" s="280">
        <v>-3.2639999999999998</v>
      </c>
      <c r="C63" s="270">
        <v>-3.2639999999999998</v>
      </c>
      <c r="D63" s="285">
        <v>-3.2639999999999998</v>
      </c>
      <c r="E63" s="190">
        <v>33.225720000000003</v>
      </c>
      <c r="F63" s="190">
        <v>11.037510000000001</v>
      </c>
      <c r="G63" s="190">
        <v>4.6733700000000002</v>
      </c>
      <c r="H63" s="190">
        <v>4.0890000000000003E-2</v>
      </c>
      <c r="I63" s="190">
        <v>8.1969799999999999</v>
      </c>
      <c r="J63" s="190">
        <v>5.5769299999999999</v>
      </c>
      <c r="K63" s="190">
        <v>-5.0199499999999997</v>
      </c>
      <c r="L63" s="190">
        <v>-3.68032</v>
      </c>
      <c r="M63" s="190">
        <v>-25.690300000000001</v>
      </c>
      <c r="N63" s="190">
        <v>16.045670000000001</v>
      </c>
      <c r="O63" s="190">
        <v>-10.3043</v>
      </c>
      <c r="P63" s="190">
        <v>-11.892200000000001</v>
      </c>
      <c r="Q63" s="190">
        <v>0.31795999999999996</v>
      </c>
      <c r="R63" s="190">
        <v>-9.7432599999999994</v>
      </c>
      <c r="S63" s="190">
        <v>-12.145200000000001</v>
      </c>
      <c r="T63" s="190">
        <v>-6.3741000000000003</v>
      </c>
      <c r="U63" s="190">
        <v>-11.247</v>
      </c>
      <c r="V63" s="190">
        <v>-5.8244099999999994</v>
      </c>
      <c r="W63" s="190">
        <v>-14.067500000000001</v>
      </c>
      <c r="X63" s="190">
        <v>-1.27335</v>
      </c>
      <c r="Y63" s="190">
        <v>-1.8987400000000001</v>
      </c>
      <c r="Z63" s="190">
        <v>-12.0581</v>
      </c>
      <c r="AA63" s="190">
        <v>-1.39941</v>
      </c>
      <c r="AB63" s="190">
        <v>3.0619520000000002</v>
      </c>
      <c r="AC63" s="190">
        <v>0.5556236</v>
      </c>
      <c r="AD63" s="190">
        <v>2.51511</v>
      </c>
      <c r="AE63" s="190">
        <v>-1.48194</v>
      </c>
      <c r="AF63" s="190">
        <v>-85.616900000000001</v>
      </c>
      <c r="AG63" s="190">
        <v>-18.977</v>
      </c>
      <c r="AH63" s="190">
        <v>-3.0748000000000002</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9">
        <f>YampaRiverInflow.TotalOutflow!A64</f>
        <v>46478</v>
      </c>
      <c r="B64" s="280">
        <v>-8.6609999999999996</v>
      </c>
      <c r="C64" s="270">
        <v>-8.6609999999999996</v>
      </c>
      <c r="D64" s="285">
        <v>-8.6609999999999996</v>
      </c>
      <c r="E64" s="190">
        <v>-7.57599</v>
      </c>
      <c r="F64" s="190">
        <v>15.395820000000001</v>
      </c>
      <c r="G64" s="190">
        <v>39.174210000000002</v>
      </c>
      <c r="H64" s="190">
        <v>-0.41738999999999998</v>
      </c>
      <c r="I64" s="190">
        <v>-3.9382700000000002</v>
      </c>
      <c r="J64" s="190">
        <v>0.93055999999999994</v>
      </c>
      <c r="K64" s="190">
        <v>-11.8729</v>
      </c>
      <c r="L64" s="190">
        <v>-13.3843</v>
      </c>
      <c r="M64" s="190">
        <v>-6.9093299999999997</v>
      </c>
      <c r="N64" s="190">
        <v>4.2983100000000007</v>
      </c>
      <c r="O64" s="190">
        <v>-1.6048699999999998</v>
      </c>
      <c r="P64" s="190">
        <v>-3.3881199999999998</v>
      </c>
      <c r="Q64" s="190">
        <v>-8.2623700000000007</v>
      </c>
      <c r="R64" s="190">
        <v>-14.0764</v>
      </c>
      <c r="S64" s="190">
        <v>-15.644399999999999</v>
      </c>
      <c r="T64" s="190">
        <v>-20.3934</v>
      </c>
      <c r="U64" s="190">
        <v>-12.2591</v>
      </c>
      <c r="V64" s="190">
        <v>-6.0398699999999996</v>
      </c>
      <c r="W64" s="190">
        <v>14.186459999999999</v>
      </c>
      <c r="X64" s="190">
        <v>-9.3056399999999986</v>
      </c>
      <c r="Y64" s="190">
        <v>-4.80497</v>
      </c>
      <c r="Z64" s="190">
        <v>-4.7238199999999999</v>
      </c>
      <c r="AA64" s="190">
        <v>-4.9565900000000003</v>
      </c>
      <c r="AB64" s="190">
        <v>-3.62934</v>
      </c>
      <c r="AC64" s="190">
        <v>-36.724299999999999</v>
      </c>
      <c r="AD64" s="190">
        <v>5.76356</v>
      </c>
      <c r="AE64" s="190">
        <v>12.84352</v>
      </c>
      <c r="AF64" s="190">
        <v>-51.0623</v>
      </c>
      <c r="AG64" s="190">
        <v>-15.1135</v>
      </c>
      <c r="AH64" s="190">
        <v>-4.2431000000000001</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9">
        <f>YampaRiverInflow.TotalOutflow!A65</f>
        <v>46508</v>
      </c>
      <c r="B65" s="280">
        <v>-3.11</v>
      </c>
      <c r="C65" s="270">
        <v>-3.11</v>
      </c>
      <c r="D65" s="285">
        <v>-3.11</v>
      </c>
      <c r="E65" s="190">
        <v>-8.2093600000000002</v>
      </c>
      <c r="F65" s="190">
        <v>11.730090000000001</v>
      </c>
      <c r="G65" s="190">
        <v>21.999099999999999</v>
      </c>
      <c r="H65" s="190">
        <v>0.11092</v>
      </c>
      <c r="I65" s="190">
        <v>-14.867799999999999</v>
      </c>
      <c r="J65" s="190">
        <v>-7.1809500000000002</v>
      </c>
      <c r="K65" s="190">
        <v>-5.66974</v>
      </c>
      <c r="L65" s="190">
        <v>-33.700400000000002</v>
      </c>
      <c r="M65" s="190">
        <v>-4.7220800000000001</v>
      </c>
      <c r="N65" s="190">
        <v>-17.381799999999998</v>
      </c>
      <c r="O65" s="190">
        <v>-33.279300000000006</v>
      </c>
      <c r="P65" s="190">
        <v>-5.4207200000000002</v>
      </c>
      <c r="Q65" s="190">
        <v>-5.2464300000000001</v>
      </c>
      <c r="R65" s="190">
        <v>3.1493000000000002</v>
      </c>
      <c r="S65" s="190">
        <v>-9.5569299999999995</v>
      </c>
      <c r="T65" s="190">
        <v>4.5381899999999993</v>
      </c>
      <c r="U65" s="190">
        <v>2.7454499999999999</v>
      </c>
      <c r="V65" s="190">
        <v>4.5651899999999994</v>
      </c>
      <c r="W65" s="190">
        <v>0.1095455</v>
      </c>
      <c r="X65" s="190">
        <v>7.3637499999999996</v>
      </c>
      <c r="Y65" s="190">
        <v>8.667313</v>
      </c>
      <c r="Z65" s="190">
        <v>9.6379000000000001</v>
      </c>
      <c r="AA65" s="190">
        <v>-0.59501400000000004</v>
      </c>
      <c r="AB65" s="190">
        <v>-7.1286899999999997</v>
      </c>
      <c r="AC65" s="190">
        <v>13.089129999999999</v>
      </c>
      <c r="AD65" s="190">
        <v>7.5992100000000002</v>
      </c>
      <c r="AE65" s="190">
        <v>4.7034399999999996</v>
      </c>
      <c r="AF65" s="190">
        <v>-61.748899999999999</v>
      </c>
      <c r="AG65" s="190">
        <v>-4.7955200000000007</v>
      </c>
      <c r="AH65" s="190">
        <v>-13.974399999999999</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9">
        <f>YampaRiverInflow.TotalOutflow!A66</f>
        <v>46539</v>
      </c>
      <c r="B66" s="280">
        <v>-7.532</v>
      </c>
      <c r="C66" s="270">
        <v>-7.532</v>
      </c>
      <c r="D66" s="285">
        <v>-7.532</v>
      </c>
      <c r="E66" s="190">
        <v>-11.6759</v>
      </c>
      <c r="F66" s="190">
        <v>-4.1159999999999995E-2</v>
      </c>
      <c r="G66" s="190">
        <v>5.6090299999999997</v>
      </c>
      <c r="H66" s="190">
        <v>-3.69754</v>
      </c>
      <c r="I66" s="190">
        <v>-11.8339</v>
      </c>
      <c r="J66" s="190">
        <v>-9.2286099999999998</v>
      </c>
      <c r="K66" s="190">
        <v>-8.5176200000000009</v>
      </c>
      <c r="L66" s="190">
        <v>-26.906099999999999</v>
      </c>
      <c r="M66" s="190">
        <v>-30.0809</v>
      </c>
      <c r="N66" s="190">
        <v>1.8562000000000001</v>
      </c>
      <c r="O66" s="190">
        <v>-14.7171</v>
      </c>
      <c r="P66" s="190">
        <v>-14.012499999999999</v>
      </c>
      <c r="Q66" s="190">
        <v>-1.51996</v>
      </c>
      <c r="R66" s="190">
        <v>-16.566500000000001</v>
      </c>
      <c r="S66" s="190">
        <v>-17.7789</v>
      </c>
      <c r="T66" s="190">
        <v>-8.3348700000000004</v>
      </c>
      <c r="U66" s="190">
        <v>-5.4185299999999996</v>
      </c>
      <c r="V66" s="190">
        <v>-7.2006999999999994</v>
      </c>
      <c r="W66" s="190">
        <v>-0.73851199999999995</v>
      </c>
      <c r="X66" s="190">
        <v>2.2777600000000002</v>
      </c>
      <c r="Y66" s="190">
        <v>-1.24882</v>
      </c>
      <c r="Z66" s="190">
        <v>-2.2548400000000002</v>
      </c>
      <c r="AA66" s="190">
        <v>-7.8657200000000005</v>
      </c>
      <c r="AB66" s="190">
        <v>-7.5185699999999995</v>
      </c>
      <c r="AC66" s="190">
        <v>-7.5434399999999995</v>
      </c>
      <c r="AD66" s="190">
        <v>4.59762</v>
      </c>
      <c r="AE66" s="190">
        <v>13.497540000000001</v>
      </c>
      <c r="AF66" s="190">
        <v>-26.186700000000002</v>
      </c>
      <c r="AG66" s="190">
        <v>-3.3491300000000002</v>
      </c>
      <c r="AH66" s="190">
        <v>4.0840300000000003</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9">
        <f>YampaRiverInflow.TotalOutflow!A67</f>
        <v>46569</v>
      </c>
      <c r="B67" s="280">
        <v>-8.2880000000000003</v>
      </c>
      <c r="C67" s="270">
        <v>-8.2880000000000003</v>
      </c>
      <c r="D67" s="285">
        <v>-8.2880000000000003</v>
      </c>
      <c r="E67" s="190">
        <v>-11.493399999999999</v>
      </c>
      <c r="F67" s="190">
        <v>10.728009999999999</v>
      </c>
      <c r="G67" s="190">
        <v>8.7200199999999999</v>
      </c>
      <c r="H67" s="190">
        <v>-1.2666099999999998</v>
      </c>
      <c r="I67" s="190">
        <v>-11.347200000000001</v>
      </c>
      <c r="J67" s="190">
        <v>-18.336200000000002</v>
      </c>
      <c r="K67" s="190">
        <v>-2.94312</v>
      </c>
      <c r="L67" s="190">
        <v>-31.489599999999999</v>
      </c>
      <c r="M67" s="190">
        <v>-20.471400000000003</v>
      </c>
      <c r="N67" s="190">
        <v>-11.8964</v>
      </c>
      <c r="O67" s="190">
        <v>-5.89581</v>
      </c>
      <c r="P67" s="190">
        <v>-9.4188299999999998</v>
      </c>
      <c r="Q67" s="190">
        <v>-9.6500499999999985</v>
      </c>
      <c r="R67" s="190">
        <v>-13.497399999999999</v>
      </c>
      <c r="S67" s="190">
        <v>-20.7821</v>
      </c>
      <c r="T67" s="190">
        <v>-5.3935699999999995</v>
      </c>
      <c r="U67" s="190">
        <v>-16.034399999999998</v>
      </c>
      <c r="V67" s="190">
        <v>-7.2505600000000001</v>
      </c>
      <c r="W67" s="190">
        <v>-12.2248</v>
      </c>
      <c r="X67" s="190">
        <v>-2.5033499999999997</v>
      </c>
      <c r="Y67" s="190">
        <v>-0.440502</v>
      </c>
      <c r="Z67" s="190">
        <v>11.24718</v>
      </c>
      <c r="AA67" s="190">
        <v>-1.8387200000000001</v>
      </c>
      <c r="AB67" s="190">
        <v>-11.0794</v>
      </c>
      <c r="AC67" s="190">
        <v>-4.7515900000000002</v>
      </c>
      <c r="AD67" s="190">
        <v>1.85019</v>
      </c>
      <c r="AE67" s="190">
        <v>3.09552</v>
      </c>
      <c r="AF67" s="190">
        <v>-10.6083</v>
      </c>
      <c r="AG67" s="190">
        <v>-7.64445</v>
      </c>
      <c r="AH67" s="190">
        <v>8.1272700000000011</v>
      </c>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9">
        <f>YampaRiverInflow.TotalOutflow!A68</f>
        <v>46600</v>
      </c>
      <c r="B68" s="280">
        <v>-5.89</v>
      </c>
      <c r="C68" s="270">
        <v>-5.89</v>
      </c>
      <c r="D68" s="285">
        <v>-5.89</v>
      </c>
      <c r="E68" s="190">
        <v>-4.3264100000000001</v>
      </c>
      <c r="F68" s="190">
        <v>-10.6752</v>
      </c>
      <c r="G68" s="190">
        <v>1.8042</v>
      </c>
      <c r="H68" s="190">
        <v>4.2788000000000004</v>
      </c>
      <c r="I68" s="190">
        <v>-12.226000000000001</v>
      </c>
      <c r="J68" s="190">
        <v>-3.8130300000000004</v>
      </c>
      <c r="K68" s="190">
        <v>-0.78469000000000011</v>
      </c>
      <c r="L68" s="190">
        <v>-7.6042100000000001</v>
      </c>
      <c r="M68" s="190">
        <v>-5.4120699999999999</v>
      </c>
      <c r="N68" s="190">
        <v>-13.8598</v>
      </c>
      <c r="O68" s="190">
        <v>-14.737</v>
      </c>
      <c r="P68" s="190">
        <v>-6.2569600000000003</v>
      </c>
      <c r="Q68" s="190">
        <v>-22.553799999999999</v>
      </c>
      <c r="R68" s="190">
        <v>-2.4493899999999997</v>
      </c>
      <c r="S68" s="190">
        <v>-15.1355</v>
      </c>
      <c r="T68" s="190">
        <v>2.9768400000000002</v>
      </c>
      <c r="U68" s="190">
        <v>5.9177799999999996</v>
      </c>
      <c r="V68" s="190">
        <v>3.3304999999999998</v>
      </c>
      <c r="W68" s="190">
        <v>10.576969999999999</v>
      </c>
      <c r="X68" s="190">
        <v>-7.4222299999999999</v>
      </c>
      <c r="Y68" s="190">
        <v>-2.7236199999999999</v>
      </c>
      <c r="Z68" s="190">
        <v>11.2767</v>
      </c>
      <c r="AA68" s="190">
        <v>-2.6559499999999998</v>
      </c>
      <c r="AB68" s="190">
        <v>3.1679930000000001</v>
      </c>
      <c r="AC68" s="190">
        <v>-8.08446</v>
      </c>
      <c r="AD68" s="190">
        <v>4.3259999999999996</v>
      </c>
      <c r="AE68" s="190">
        <v>3.7869800000000002</v>
      </c>
      <c r="AF68" s="190">
        <v>-3.9497499999999999</v>
      </c>
      <c r="AG68" s="190">
        <v>-0.94598000000000004</v>
      </c>
      <c r="AH68" s="190">
        <v>2.1968100000000002</v>
      </c>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9">
        <f>YampaRiverInflow.TotalOutflow!A69</f>
        <v>46631</v>
      </c>
      <c r="B69" s="280">
        <v>-9.9890000000000008</v>
      </c>
      <c r="C69" s="270">
        <v>-9.9890000000000008</v>
      </c>
      <c r="D69" s="285">
        <v>-9.9890000000000008</v>
      </c>
      <c r="E69" s="190">
        <v>4.2184399999999993</v>
      </c>
      <c r="F69" s="190">
        <v>2.1504499999999998</v>
      </c>
      <c r="G69" s="190">
        <v>-6.8963000000000001</v>
      </c>
      <c r="H69" s="190">
        <v>-12.975100000000001</v>
      </c>
      <c r="I69" s="190">
        <v>-7.1190200000000008</v>
      </c>
      <c r="J69" s="190">
        <v>-2.2877899999999998</v>
      </c>
      <c r="K69" s="190">
        <v>-15.519200000000001</v>
      </c>
      <c r="L69" s="190">
        <v>-21.1785</v>
      </c>
      <c r="M69" s="190">
        <v>-6.0739200000000002</v>
      </c>
      <c r="N69" s="190">
        <v>-3.6959299999999997</v>
      </c>
      <c r="O69" s="190">
        <v>0.22959000000000002</v>
      </c>
      <c r="P69" s="190">
        <v>-2.0469200000000001</v>
      </c>
      <c r="Q69" s="190">
        <v>-1.55017</v>
      </c>
      <c r="R69" s="190">
        <v>8.7733099999999986</v>
      </c>
      <c r="S69" s="190">
        <v>-8.4957199999999986</v>
      </c>
      <c r="T69" s="190">
        <v>10.460270000000001</v>
      </c>
      <c r="U69" s="190">
        <v>-5.7617600000000007</v>
      </c>
      <c r="V69" s="190">
        <v>-2.9507099999999999</v>
      </c>
      <c r="W69" s="190">
        <v>5.573264</v>
      </c>
      <c r="X69" s="190">
        <v>6.7049099999999999</v>
      </c>
      <c r="Y69" s="190">
        <v>-0.37902999999999998</v>
      </c>
      <c r="Z69" s="190">
        <v>1.002618</v>
      </c>
      <c r="AA69" s="190">
        <v>4.0797420000000004</v>
      </c>
      <c r="AB69" s="190">
        <v>-5.3277200000000002</v>
      </c>
      <c r="AC69" s="190">
        <v>-6.2411499999999993</v>
      </c>
      <c r="AD69" s="190">
        <v>2.4840100000000001</v>
      </c>
      <c r="AE69" s="190">
        <v>5.2410399999999999</v>
      </c>
      <c r="AF69" s="190">
        <v>-12.903600000000001</v>
      </c>
      <c r="AG69" s="190">
        <v>8.5776000000000003</v>
      </c>
      <c r="AH69" s="190">
        <v>15.860709999999999</v>
      </c>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9"/>
      <c r="B72" s="280"/>
      <c r="C72" s="270"/>
      <c r="D72" s="285"/>
      <c r="AI72" s="190"/>
      <c r="AJ72" s="190"/>
      <c r="AK72" s="190"/>
      <c r="AL72" s="190"/>
      <c r="AM72" s="190"/>
      <c r="ALQ72" s="172" t="e">
        <v>#N/A</v>
      </c>
    </row>
    <row r="73" spans="1:1005" ht="12.75" customHeight="1" x14ac:dyDescent="0.25">
      <c r="A73" s="149"/>
      <c r="B73" s="280"/>
      <c r="C73" s="270"/>
      <c r="D73" s="285"/>
      <c r="AI73" s="190"/>
      <c r="AJ73" s="190"/>
      <c r="AK73" s="190"/>
      <c r="AL73" s="190"/>
      <c r="AM73" s="190"/>
    </row>
    <row r="74" spans="1:1005" ht="12.75" customHeight="1" x14ac:dyDescent="0.25">
      <c r="A74" s="149"/>
      <c r="B74" s="280"/>
      <c r="C74" s="270"/>
      <c r="D74" s="285"/>
      <c r="AI74" s="190"/>
      <c r="AJ74" s="190"/>
      <c r="AK74" s="190"/>
      <c r="AL74" s="190"/>
      <c r="AM74" s="190"/>
    </row>
    <row r="75" spans="1:1005" ht="12.75" customHeight="1" x14ac:dyDescent="0.25">
      <c r="A75" s="149"/>
      <c r="B75" s="280"/>
      <c r="C75" s="270"/>
      <c r="D75" s="285"/>
      <c r="AI75" s="190"/>
      <c r="AJ75" s="190"/>
      <c r="AK75" s="190"/>
      <c r="AL75" s="190"/>
      <c r="AM75" s="190"/>
    </row>
    <row r="76" spans="1:1005" ht="12.75" customHeight="1" x14ac:dyDescent="0.25">
      <c r="A76" s="149"/>
      <c r="B76" s="280"/>
      <c r="C76" s="270"/>
      <c r="D76" s="285"/>
      <c r="AI76" s="190"/>
      <c r="AJ76" s="190"/>
      <c r="AK76" s="190"/>
      <c r="AL76" s="190"/>
      <c r="AM76" s="190"/>
    </row>
    <row r="77" spans="1:1005" ht="12.75" customHeight="1" x14ac:dyDescent="0.25">
      <c r="A77" s="149"/>
      <c r="B77" s="280"/>
      <c r="C77" s="270"/>
      <c r="D77" s="285"/>
    </row>
    <row r="78" spans="1:1005" ht="12.75" customHeight="1" x14ac:dyDescent="0.25">
      <c r="A78" s="149"/>
      <c r="B78" s="280"/>
      <c r="C78" s="270"/>
      <c r="D78" s="285"/>
    </row>
    <row r="79" spans="1:1005" ht="12.75" customHeight="1" x14ac:dyDescent="0.25">
      <c r="A79" s="149"/>
      <c r="B79" s="280"/>
      <c r="C79" s="270"/>
      <c r="D79" s="285"/>
    </row>
    <row r="80" spans="1:1005" ht="12.75" customHeight="1" x14ac:dyDescent="0.25">
      <c r="A80" s="149"/>
      <c r="B80" s="280"/>
      <c r="C80" s="270"/>
      <c r="D80" s="285"/>
    </row>
    <row r="81" spans="1:4" ht="12.75" customHeight="1" x14ac:dyDescent="0.25">
      <c r="A81" s="149"/>
      <c r="B81" s="280"/>
      <c r="C81" s="270"/>
      <c r="D81" s="285"/>
    </row>
    <row r="82" spans="1:4" ht="12.75" customHeight="1" x14ac:dyDescent="0.25">
      <c r="A82" s="149"/>
      <c r="B82" s="280"/>
      <c r="C82" s="270"/>
      <c r="D82" s="285"/>
    </row>
    <row r="83" spans="1:4" ht="12.75" customHeight="1" x14ac:dyDescent="0.25">
      <c r="A83" s="149"/>
      <c r="B83" s="280"/>
      <c r="C83" s="270"/>
      <c r="D83" s="285"/>
    </row>
    <row r="84" spans="1:4" ht="12.75" customHeight="1" x14ac:dyDescent="0.25">
      <c r="A84" s="149"/>
      <c r="B84" s="280"/>
      <c r="C84" s="270"/>
      <c r="D84" s="28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84"/>
  <sheetViews>
    <sheetView topLeftCell="H1"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132"/>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338"/>
      <c r="AG1" s="338"/>
      <c r="AH1" s="338"/>
      <c r="AI1" s="162"/>
      <c r="AJ1" s="162"/>
      <c r="AK1" s="162"/>
      <c r="AL1" s="162"/>
      <c r="AM1" s="162"/>
    </row>
    <row r="2" spans="1:51" ht="15" x14ac:dyDescent="0.25">
      <c r="A2" s="132" t="s">
        <v>175</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51" ht="15" x14ac:dyDescent="0.25">
      <c r="A3" s="134" t="str">
        <f>A2&amp;"_"&amp;"Time"</f>
        <v>HvrToDvs_In_Time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51" ht="15" x14ac:dyDescent="0.25">
      <c r="A4" s="304">
        <f>YampaRiverInflow.TotalOutflow!A4</f>
        <v>44652</v>
      </c>
      <c r="B4" s="292">
        <v>-12.693</v>
      </c>
      <c r="C4" s="293">
        <v>-12.693</v>
      </c>
      <c r="D4" s="303">
        <v>-12.693</v>
      </c>
      <c r="E4" s="190">
        <f ca="1">INDEX(INDIRECT("HvrToDvs_"&amp;E$2+YEAR($A4)-YEAR($A$4)),MONTH($A4))/1000</f>
        <v>-39.01585</v>
      </c>
      <c r="F4" s="190">
        <f t="shared" ref="F4:AH12" ca="1" si="0">INDEX(INDIRECT("HvrToDvs_"&amp;F$2+YEAR($A4)-YEAR($A$4)),MONTH($A4))/1000</f>
        <v>-21.031759999999998</v>
      </c>
      <c r="G4" s="190">
        <f t="shared" ca="1" si="0"/>
        <v>-16.615569999999998</v>
      </c>
      <c r="H4" s="190">
        <f t="shared" ca="1" si="0"/>
        <v>-28.879900000000003</v>
      </c>
      <c r="I4" s="190">
        <f t="shared" ca="1" si="0"/>
        <v>-19.677019999999999</v>
      </c>
      <c r="J4" s="190">
        <f t="shared" ca="1" si="0"/>
        <v>-31.681180000000001</v>
      </c>
      <c r="K4" s="190">
        <f t="shared" ca="1" si="0"/>
        <v>-14.10609</v>
      </c>
      <c r="L4" s="190">
        <f t="shared" ca="1" si="0"/>
        <v>-11.98128</v>
      </c>
      <c r="M4" s="190">
        <f t="shared" ca="1" si="0"/>
        <v>-22.55518</v>
      </c>
      <c r="N4" s="190">
        <f t="shared" ca="1" si="0"/>
        <v>58.147940000000006</v>
      </c>
      <c r="O4" s="190">
        <f t="shared" ca="1" si="0"/>
        <v>-64.754249999999999</v>
      </c>
      <c r="P4" s="190">
        <f t="shared" ca="1" si="0"/>
        <v>-13.812430000000001</v>
      </c>
      <c r="Q4" s="190">
        <f t="shared" ca="1" si="0"/>
        <v>-19.395679999999999</v>
      </c>
      <c r="R4" s="190">
        <f t="shared" ca="1" si="0"/>
        <v>-0.58677000000000001</v>
      </c>
      <c r="S4" s="190">
        <f t="shared" ca="1" si="0"/>
        <v>-20.977029999999999</v>
      </c>
      <c r="T4" s="190">
        <f t="shared" ca="1" si="0"/>
        <v>-23.67004</v>
      </c>
      <c r="U4" s="190">
        <f t="shared" ca="1" si="0"/>
        <v>-22.150279999999999</v>
      </c>
      <c r="V4" s="190">
        <f t="shared" ca="1" si="0"/>
        <v>-10.326360000000001</v>
      </c>
      <c r="W4" s="190">
        <f t="shared" ca="1" si="0"/>
        <v>-17.860139999999998</v>
      </c>
      <c r="X4" s="190">
        <f t="shared" ca="1" si="0"/>
        <v>-21.034770000000002</v>
      </c>
      <c r="Y4" s="190">
        <f t="shared" ca="1" si="0"/>
        <v>-16.89048</v>
      </c>
      <c r="Z4" s="190">
        <f t="shared" ca="1" si="0"/>
        <v>-27.78388</v>
      </c>
      <c r="AA4" s="190">
        <f t="shared" ca="1" si="0"/>
        <v>-24.14518</v>
      </c>
      <c r="AB4" s="190">
        <f t="shared" ca="1" si="0"/>
        <v>-25.381180000000001</v>
      </c>
      <c r="AC4" s="190">
        <f t="shared" ca="1" si="0"/>
        <v>-22.591699999999999</v>
      </c>
      <c r="AD4" s="190">
        <f t="shared" ca="1" si="0"/>
        <v>-21.645820000000001</v>
      </c>
      <c r="AE4" s="190">
        <f t="shared" ca="1" si="0"/>
        <v>-27.296583863680898</v>
      </c>
      <c r="AF4" s="190">
        <f t="shared" ca="1" si="0"/>
        <v>-6.8666990838692197</v>
      </c>
      <c r="AG4" s="190">
        <f t="shared" ca="1" si="0"/>
        <v>-4.4101040311918496</v>
      </c>
      <c r="AH4" s="190">
        <f t="shared" ca="1" si="0"/>
        <v>0.32782876848779102</v>
      </c>
      <c r="AI4" s="190"/>
      <c r="AJ4" s="190"/>
      <c r="AK4" s="190"/>
      <c r="AL4" s="190"/>
      <c r="AM4" s="190"/>
      <c r="AN4" s="167"/>
      <c r="AO4" s="167"/>
      <c r="AP4" s="167"/>
      <c r="AQ4" s="167"/>
      <c r="AR4" s="167"/>
      <c r="AS4" s="167"/>
      <c r="AT4" s="167"/>
      <c r="AU4" s="167"/>
      <c r="AV4" s="167"/>
      <c r="AW4" s="167"/>
      <c r="AX4" s="167"/>
      <c r="AY4" s="167"/>
    </row>
    <row r="5" spans="1:51" ht="15" x14ac:dyDescent="0.25">
      <c r="A5" s="304">
        <f>YampaRiverInflow.TotalOutflow!A5</f>
        <v>44682</v>
      </c>
      <c r="B5" s="280">
        <v>-13.207000000000001</v>
      </c>
      <c r="C5" s="270">
        <v>-13.207000000000001</v>
      </c>
      <c r="D5" s="285">
        <v>-13.207000000000001</v>
      </c>
      <c r="E5" s="190">
        <v>-51.81812</v>
      </c>
      <c r="F5" s="190">
        <v>-30.306519999999999</v>
      </c>
      <c r="G5" s="190">
        <v>-19.176749999999998</v>
      </c>
      <c r="H5" s="190">
        <v>-31.532360000000001</v>
      </c>
      <c r="I5" s="190">
        <v>-23.549289999999999</v>
      </c>
      <c r="J5" s="190">
        <v>-4.1466599999999998</v>
      </c>
      <c r="K5" s="190">
        <v>-16.730790000000002</v>
      </c>
      <c r="L5" s="190">
        <v>-20.673770000000001</v>
      </c>
      <c r="M5" s="190">
        <v>-17.359860000000001</v>
      </c>
      <c r="N5" s="190">
        <v>34.052529999999997</v>
      </c>
      <c r="O5" s="190">
        <v>-1.7655699999999999</v>
      </c>
      <c r="P5" s="190">
        <v>-18.956109999999999</v>
      </c>
      <c r="Q5" s="190">
        <v>-19.014720000000001</v>
      </c>
      <c r="R5" s="190">
        <v>-30.134370000000001</v>
      </c>
      <c r="S5" s="190">
        <v>-22.792720000000003</v>
      </c>
      <c r="T5" s="190">
        <v>2.1723600000000003</v>
      </c>
      <c r="U5" s="190">
        <v>-23.229320000000001</v>
      </c>
      <c r="V5" s="190">
        <v>-30.356549999999999</v>
      </c>
      <c r="W5" s="190">
        <v>-13.17548</v>
      </c>
      <c r="X5" s="190">
        <v>-26.73291</v>
      </c>
      <c r="Y5" s="190">
        <v>-17.628589999999999</v>
      </c>
      <c r="Z5" s="190">
        <v>-22.069290000000002</v>
      </c>
      <c r="AA5" s="190">
        <v>-23.365380000000002</v>
      </c>
      <c r="AB5" s="190">
        <v>-25.14387</v>
      </c>
      <c r="AC5" s="190">
        <v>-18.31448</v>
      </c>
      <c r="AD5" s="190">
        <v>-13.93942</v>
      </c>
      <c r="AE5" s="190">
        <v>-20.988264455397299</v>
      </c>
      <c r="AF5" s="190">
        <v>-18.6031865575818</v>
      </c>
      <c r="AG5" s="190">
        <v>-16.873532198681101</v>
      </c>
      <c r="AH5" s="190">
        <v>-10.3614585683532</v>
      </c>
      <c r="AI5" s="203"/>
      <c r="AJ5" s="203"/>
      <c r="AK5" s="203"/>
      <c r="AL5" s="203"/>
      <c r="AM5" s="203"/>
      <c r="AN5" s="167"/>
      <c r="AO5" s="167"/>
      <c r="AP5" s="167"/>
      <c r="AQ5" s="167"/>
      <c r="AR5" s="167"/>
      <c r="AS5" s="167"/>
      <c r="AT5" s="167"/>
      <c r="AU5" s="167"/>
      <c r="AV5" s="167"/>
      <c r="AW5" s="167"/>
      <c r="AX5" s="167"/>
      <c r="AY5" s="167"/>
    </row>
    <row r="6" spans="1:51" ht="15" x14ac:dyDescent="0.25">
      <c r="A6" s="304">
        <f>YampaRiverInflow.TotalOutflow!A6</f>
        <v>44713</v>
      </c>
      <c r="B6" s="280">
        <v>-18.404</v>
      </c>
      <c r="C6" s="270">
        <v>-18.404</v>
      </c>
      <c r="D6" s="285">
        <v>-18.404</v>
      </c>
      <c r="E6" s="190">
        <v>-58.467879999999994</v>
      </c>
      <c r="F6" s="190">
        <v>-30.733509999999999</v>
      </c>
      <c r="G6" s="190">
        <v>-4.3182600000000004</v>
      </c>
      <c r="H6" s="190">
        <v>-21.53116</v>
      </c>
      <c r="I6" s="190">
        <v>-28.16948</v>
      </c>
      <c r="J6" s="190">
        <v>-21.732470000000003</v>
      </c>
      <c r="K6" s="190">
        <v>-7.58514</v>
      </c>
      <c r="L6" s="190">
        <v>-14.68486</v>
      </c>
      <c r="M6" s="190">
        <v>-12.904590000000001</v>
      </c>
      <c r="N6" s="190">
        <v>-17.66553</v>
      </c>
      <c r="O6" s="190">
        <v>-18.500439999999998</v>
      </c>
      <c r="P6" s="190">
        <v>-9.6846800000000002</v>
      </c>
      <c r="Q6" s="190">
        <v>-3.0129200000000003</v>
      </c>
      <c r="R6" s="190">
        <v>-10.71584</v>
      </c>
      <c r="S6" s="190">
        <v>-17.712730000000001</v>
      </c>
      <c r="T6" s="190">
        <v>2.1411799999999999</v>
      </c>
      <c r="U6" s="190">
        <v>-20.19791</v>
      </c>
      <c r="V6" s="190">
        <v>-19.463480000000001</v>
      </c>
      <c r="W6" s="190">
        <v>-14.17783</v>
      </c>
      <c r="X6" s="190">
        <v>-34.892609999999998</v>
      </c>
      <c r="Y6" s="190">
        <v>-20.2377</v>
      </c>
      <c r="Z6" s="190">
        <v>-30.45213</v>
      </c>
      <c r="AA6" s="190">
        <v>-27.64986</v>
      </c>
      <c r="AB6" s="190">
        <v>-30.77158</v>
      </c>
      <c r="AC6" s="190">
        <v>-30.150569999999998</v>
      </c>
      <c r="AD6" s="190">
        <v>-27.212169999999997</v>
      </c>
      <c r="AE6" s="190">
        <v>-17.7194681870902</v>
      </c>
      <c r="AF6" s="190">
        <v>-32.379981516299999</v>
      </c>
      <c r="AG6" s="190">
        <v>-23.798866425075097</v>
      </c>
      <c r="AH6" s="190">
        <v>-21.9297904675709</v>
      </c>
      <c r="AI6" s="203"/>
      <c r="AJ6" s="203"/>
      <c r="AK6" s="203"/>
      <c r="AL6" s="203"/>
      <c r="AM6" s="203"/>
      <c r="AN6" s="167"/>
      <c r="AO6" s="167"/>
      <c r="AP6" s="167"/>
      <c r="AQ6" s="167"/>
      <c r="AR6" s="167"/>
      <c r="AS6" s="167"/>
      <c r="AT6" s="167"/>
      <c r="AU6" s="167"/>
      <c r="AV6" s="167"/>
      <c r="AW6" s="167"/>
      <c r="AX6" s="167"/>
      <c r="AY6" s="167"/>
    </row>
    <row r="7" spans="1:51" ht="15" x14ac:dyDescent="0.25">
      <c r="A7" s="304">
        <f>YampaRiverInflow.TotalOutflow!A7</f>
        <v>44743</v>
      </c>
      <c r="B7" s="280">
        <v>-19.466999999999999</v>
      </c>
      <c r="C7" s="270">
        <v>-19.466999999999999</v>
      </c>
      <c r="D7" s="285">
        <v>-19.466999999999999</v>
      </c>
      <c r="E7" s="190">
        <v>-45.527550000000005</v>
      </c>
      <c r="F7" s="190">
        <v>-40.924839999999996</v>
      </c>
      <c r="G7" s="190">
        <v>-26.41535</v>
      </c>
      <c r="H7" s="190">
        <v>-21.142790000000002</v>
      </c>
      <c r="I7" s="190">
        <v>-18.928519999999999</v>
      </c>
      <c r="J7" s="190">
        <v>-9.5471299999999992</v>
      </c>
      <c r="K7" s="190">
        <v>-10.268600000000001</v>
      </c>
      <c r="L7" s="190">
        <v>-18.314310000000003</v>
      </c>
      <c r="M7" s="190">
        <v>-15.866149999999999</v>
      </c>
      <c r="N7" s="190">
        <v>-24.552409999999998</v>
      </c>
      <c r="O7" s="190">
        <v>-25.378720000000001</v>
      </c>
      <c r="P7" s="190">
        <v>-17.78331</v>
      </c>
      <c r="Q7" s="190">
        <v>-18.8934</v>
      </c>
      <c r="R7" s="190">
        <v>-12.013909999999999</v>
      </c>
      <c r="S7" s="190">
        <v>-14.996409999999999</v>
      </c>
      <c r="T7" s="190">
        <v>2.3123400000000003</v>
      </c>
      <c r="U7" s="190">
        <v>-19.286709999999999</v>
      </c>
      <c r="V7" s="190">
        <v>-10.45975</v>
      </c>
      <c r="W7" s="190">
        <v>-7.6106699999999998</v>
      </c>
      <c r="X7" s="190">
        <v>-27.08278</v>
      </c>
      <c r="Y7" s="190">
        <v>-23.468240000000002</v>
      </c>
      <c r="Z7" s="190">
        <v>-21.989319999999999</v>
      </c>
      <c r="AA7" s="190">
        <v>-37.216929999999998</v>
      </c>
      <c r="AB7" s="190">
        <v>-22.890240000000002</v>
      </c>
      <c r="AC7" s="190">
        <v>-26.678540000000002</v>
      </c>
      <c r="AD7" s="190">
        <v>-37.337760000000003</v>
      </c>
      <c r="AE7" s="190">
        <v>-18.2346613577282</v>
      </c>
      <c r="AF7" s="190">
        <v>-18.848620976413699</v>
      </c>
      <c r="AG7" s="190">
        <v>-23.752590631551499</v>
      </c>
      <c r="AH7" s="190">
        <v>-17.2882505662513</v>
      </c>
      <c r="AI7" s="203"/>
      <c r="AJ7" s="203"/>
      <c r="AK7" s="203"/>
      <c r="AL7" s="203"/>
      <c r="AM7" s="203"/>
      <c r="AN7" s="167"/>
      <c r="AO7" s="167"/>
      <c r="AP7" s="167"/>
      <c r="AQ7" s="167"/>
      <c r="AR7" s="167"/>
      <c r="AS7" s="167"/>
      <c r="AT7" s="167"/>
      <c r="AU7" s="167"/>
      <c r="AV7" s="167"/>
      <c r="AW7" s="167"/>
      <c r="AX7" s="167"/>
      <c r="AY7" s="167"/>
    </row>
    <row r="8" spans="1:51" ht="15" x14ac:dyDescent="0.25">
      <c r="A8" s="304">
        <f>YampaRiverInflow.TotalOutflow!A8</f>
        <v>44774</v>
      </c>
      <c r="B8" s="280">
        <v>-17.036000000000001</v>
      </c>
      <c r="C8" s="270">
        <v>-17.036000000000001</v>
      </c>
      <c r="D8" s="285">
        <v>-17.036000000000001</v>
      </c>
      <c r="E8" s="190">
        <v>-38.284550000000003</v>
      </c>
      <c r="F8" s="190">
        <v>-44.608199999999997</v>
      </c>
      <c r="G8" s="190">
        <v>-7.3850100000000003</v>
      </c>
      <c r="H8" s="190">
        <v>-28.87069</v>
      </c>
      <c r="I8" s="190">
        <v>-40.249079999999999</v>
      </c>
      <c r="J8" s="190">
        <v>-10.618690000000001</v>
      </c>
      <c r="K8" s="190">
        <v>-1.97844</v>
      </c>
      <c r="L8" s="190">
        <v>-19.845770000000002</v>
      </c>
      <c r="M8" s="190">
        <v>-18.154619999999998</v>
      </c>
      <c r="N8" s="190">
        <v>-19.77272</v>
      </c>
      <c r="O8" s="190">
        <v>-13.17257</v>
      </c>
      <c r="P8" s="190">
        <v>-14.711229999999999</v>
      </c>
      <c r="Q8" s="190">
        <v>-8.0491299999999999</v>
      </c>
      <c r="R8" s="190">
        <v>-10.36894</v>
      </c>
      <c r="S8" s="190">
        <v>-12.309370000000001</v>
      </c>
      <c r="T8" s="190">
        <v>3.9439999999999996E-2</v>
      </c>
      <c r="U8" s="190">
        <v>-13.62011</v>
      </c>
      <c r="V8" s="190">
        <v>-10.787000000000001</v>
      </c>
      <c r="W8" s="190">
        <v>-15.400589999999999</v>
      </c>
      <c r="X8" s="190">
        <v>-19.57723</v>
      </c>
      <c r="Y8" s="190">
        <v>-13.29472</v>
      </c>
      <c r="Z8" s="190">
        <v>-18.03979</v>
      </c>
      <c r="AA8" s="190">
        <v>-23.891169999999999</v>
      </c>
      <c r="AB8" s="190">
        <v>-13.515309999999999</v>
      </c>
      <c r="AC8" s="190">
        <v>-23.837299999999999</v>
      </c>
      <c r="AD8" s="190">
        <v>-19.137979999999999</v>
      </c>
      <c r="AE8" s="190">
        <v>-15.5850350841859</v>
      </c>
      <c r="AF8" s="190">
        <v>-20.413870945690398</v>
      </c>
      <c r="AG8" s="190">
        <v>-17.994277469173699</v>
      </c>
      <c r="AH8" s="190">
        <v>-17.687800046524</v>
      </c>
      <c r="AI8" s="203"/>
      <c r="AJ8" s="203"/>
      <c r="AK8" s="203"/>
      <c r="AL8" s="203"/>
      <c r="AM8" s="203"/>
      <c r="AN8" s="167"/>
      <c r="AO8" s="167"/>
      <c r="AP8" s="167"/>
      <c r="AQ8" s="167"/>
      <c r="AR8" s="167"/>
      <c r="AS8" s="167"/>
      <c r="AT8" s="167"/>
      <c r="AU8" s="167"/>
      <c r="AV8" s="167"/>
      <c r="AW8" s="167"/>
      <c r="AX8" s="167"/>
      <c r="AY8" s="167"/>
    </row>
    <row r="9" spans="1:51" ht="15" x14ac:dyDescent="0.25">
      <c r="A9" s="304">
        <f>YampaRiverInflow.TotalOutflow!A9</f>
        <v>44805</v>
      </c>
      <c r="B9" s="280">
        <v>-7.5359999999999996</v>
      </c>
      <c r="C9" s="270">
        <v>-7.5359999999999996</v>
      </c>
      <c r="D9" s="285">
        <v>-7.5359999999999996</v>
      </c>
      <c r="E9" s="190">
        <v>-33.809580000000004</v>
      </c>
      <c r="F9" s="190">
        <v>-16.622160000000001</v>
      </c>
      <c r="G9" s="190">
        <v>3.9455100000000001</v>
      </c>
      <c r="H9" s="190">
        <v>0.30087999999999998</v>
      </c>
      <c r="I9" s="190">
        <v>1.5638399999999999</v>
      </c>
      <c r="J9" s="190">
        <v>-5.3830900000000002</v>
      </c>
      <c r="K9" s="190">
        <v>0.50452999999999992</v>
      </c>
      <c r="L9" s="190">
        <v>-16.785490000000003</v>
      </c>
      <c r="M9" s="190">
        <v>8.7774400000000004</v>
      </c>
      <c r="N9" s="190">
        <v>-0.65700999999999998</v>
      </c>
      <c r="O9" s="190">
        <v>-5.1176300000000001</v>
      </c>
      <c r="P9" s="190">
        <v>1.31694</v>
      </c>
      <c r="Q9" s="190">
        <v>-3.9454199999999999</v>
      </c>
      <c r="R9" s="190">
        <v>2.79942</v>
      </c>
      <c r="S9" s="190">
        <v>-4.3560499999999998</v>
      </c>
      <c r="T9" s="190">
        <v>0.24765999999999999</v>
      </c>
      <c r="U9" s="190">
        <v>-1.9077999999999999</v>
      </c>
      <c r="V9" s="190">
        <v>1.6536999999999999</v>
      </c>
      <c r="W9" s="190">
        <v>0.45062999999999998</v>
      </c>
      <c r="X9" s="190">
        <v>-4.00359</v>
      </c>
      <c r="Y9" s="190">
        <v>-7.8580299999999994</v>
      </c>
      <c r="Z9" s="190">
        <v>-6.6565699999999994</v>
      </c>
      <c r="AA9" s="190">
        <v>-13.139520000000001</v>
      </c>
      <c r="AB9" s="190">
        <v>-7.8235400000000004</v>
      </c>
      <c r="AC9" s="190">
        <v>-17.94941</v>
      </c>
      <c r="AD9" s="190">
        <v>-20.019500000000001</v>
      </c>
      <c r="AE9" s="190">
        <v>-12.5769963398445</v>
      </c>
      <c r="AF9" s="190">
        <v>-12.664930500352801</v>
      </c>
      <c r="AG9" s="190">
        <v>-18.758475648761799</v>
      </c>
      <c r="AH9" s="190">
        <v>-1.27110780709264</v>
      </c>
      <c r="AI9" s="203"/>
      <c r="AJ9" s="203"/>
      <c r="AK9" s="203"/>
      <c r="AL9" s="203"/>
      <c r="AM9" s="203"/>
      <c r="AN9" s="167"/>
      <c r="AO9" s="167"/>
      <c r="AP9" s="167"/>
      <c r="AQ9" s="167"/>
      <c r="AR9" s="167"/>
      <c r="AS9" s="167"/>
      <c r="AT9" s="167"/>
      <c r="AU9" s="167"/>
      <c r="AV9" s="167"/>
      <c r="AW9" s="167"/>
      <c r="AX9" s="167"/>
      <c r="AY9" s="167"/>
    </row>
    <row r="10" spans="1:51" ht="15" x14ac:dyDescent="0.25">
      <c r="A10" s="304">
        <f>YampaRiverInflow.TotalOutflow!A10</f>
        <v>44835</v>
      </c>
      <c r="B10" s="280">
        <v>-10.734</v>
      </c>
      <c r="C10" s="270">
        <v>-10.734</v>
      </c>
      <c r="D10" s="285">
        <v>-10.734</v>
      </c>
      <c r="E10" s="190">
        <v>-32.33361</v>
      </c>
      <c r="F10" s="190">
        <v>-9.0098299999999991</v>
      </c>
      <c r="G10" s="190">
        <v>-12.62735</v>
      </c>
      <c r="H10" s="190">
        <v>-6.6903999999999995</v>
      </c>
      <c r="I10" s="190">
        <v>-9.5990099999999998</v>
      </c>
      <c r="J10" s="190">
        <v>8.4510100000000001</v>
      </c>
      <c r="K10" s="190">
        <v>5.7720799999999999</v>
      </c>
      <c r="L10" s="190">
        <v>-14.64955</v>
      </c>
      <c r="M10" s="190">
        <v>11.184040000000001</v>
      </c>
      <c r="N10" s="190">
        <v>-2.5218699999999998</v>
      </c>
      <c r="O10" s="190">
        <v>12.298719999999999</v>
      </c>
      <c r="P10" s="190">
        <v>9.1142000000000003</v>
      </c>
      <c r="Q10" s="190">
        <v>6.9690500000000002</v>
      </c>
      <c r="R10" s="190">
        <v>17.399669999999997</v>
      </c>
      <c r="S10" s="190">
        <v>17.673249999999999</v>
      </c>
      <c r="T10" s="190">
        <v>19.239099999999997</v>
      </c>
      <c r="U10" s="190">
        <v>0.14559</v>
      </c>
      <c r="V10" s="190">
        <v>-3.8384399999999999</v>
      </c>
      <c r="W10" s="190">
        <v>-8.0890900000000006</v>
      </c>
      <c r="X10" s="190">
        <v>5.3184499999999995</v>
      </c>
      <c r="Y10" s="190">
        <v>6.8723199999999993</v>
      </c>
      <c r="Z10" s="190">
        <v>-3.3345599999999997</v>
      </c>
      <c r="AA10" s="190">
        <v>-12.937790000000001</v>
      </c>
      <c r="AB10" s="190">
        <v>9.3299699999999994</v>
      </c>
      <c r="AC10" s="190">
        <v>-7.6352000000000002</v>
      </c>
      <c r="AD10" s="190">
        <v>-6.9373300000000002</v>
      </c>
      <c r="AE10" s="190">
        <v>-2.2106542585727502</v>
      </c>
      <c r="AF10" s="190">
        <v>-11.5548092057765</v>
      </c>
      <c r="AG10" s="190">
        <v>-24.732557731564899</v>
      </c>
      <c r="AH10" s="190">
        <v>-12.168433580297501</v>
      </c>
      <c r="AI10" s="203"/>
      <c r="AJ10" s="203"/>
      <c r="AK10" s="203"/>
      <c r="AL10" s="203"/>
      <c r="AM10" s="203"/>
      <c r="AN10" s="167"/>
      <c r="AO10" s="167"/>
      <c r="AP10" s="167"/>
      <c r="AQ10" s="167"/>
      <c r="AR10" s="167"/>
      <c r="AS10" s="167"/>
      <c r="AT10" s="167"/>
      <c r="AU10" s="167"/>
      <c r="AV10" s="167"/>
      <c r="AW10" s="167"/>
      <c r="AX10" s="167"/>
      <c r="AY10" s="167"/>
    </row>
    <row r="11" spans="1:51" ht="15" x14ac:dyDescent="0.25">
      <c r="A11" s="304">
        <f>YampaRiverInflow.TotalOutflow!A11</f>
        <v>44866</v>
      </c>
      <c r="B11" s="280">
        <v>-16.158000000000001</v>
      </c>
      <c r="C11" s="270">
        <v>-16.158000000000001</v>
      </c>
      <c r="D11" s="285">
        <v>-16.158000000000001</v>
      </c>
      <c r="E11" s="190">
        <v>-20.906669999999998</v>
      </c>
      <c r="F11" s="190">
        <v>-14.470420000000001</v>
      </c>
      <c r="G11" s="190">
        <v>-7.3315400000000004</v>
      </c>
      <c r="H11" s="190">
        <v>-38.727230000000006</v>
      </c>
      <c r="I11" s="190">
        <v>11.18458</v>
      </c>
      <c r="J11" s="190">
        <v>10.958489999999999</v>
      </c>
      <c r="K11" s="190">
        <v>-3.7692800000000002</v>
      </c>
      <c r="L11" s="190">
        <v>-15.648209999999999</v>
      </c>
      <c r="M11" s="190">
        <v>-0.50287000000000004</v>
      </c>
      <c r="N11" s="190">
        <v>16.895820000000001</v>
      </c>
      <c r="O11" s="190">
        <v>3.5182899999999999</v>
      </c>
      <c r="P11" s="190">
        <v>1.0546900000000001</v>
      </c>
      <c r="Q11" s="190">
        <v>1.48285</v>
      </c>
      <c r="R11" s="190">
        <v>-5.3529099999999996</v>
      </c>
      <c r="S11" s="190">
        <v>-22.937849999999997</v>
      </c>
      <c r="T11" s="190">
        <v>17.25741</v>
      </c>
      <c r="U11" s="190">
        <v>-4.2314999999999996</v>
      </c>
      <c r="V11" s="190">
        <v>-10.30818</v>
      </c>
      <c r="W11" s="190">
        <v>-12.985040000000001</v>
      </c>
      <c r="X11" s="190">
        <v>-26.999580000000002</v>
      </c>
      <c r="Y11" s="190">
        <v>-8.9412700000000012</v>
      </c>
      <c r="Z11" s="190">
        <v>-9.1097400000000004</v>
      </c>
      <c r="AA11" s="190">
        <v>6.4318400000000002</v>
      </c>
      <c r="AB11" s="190">
        <v>-3.3335500000000002</v>
      </c>
      <c r="AC11" s="190">
        <v>-11.237219999999999</v>
      </c>
      <c r="AD11" s="190">
        <v>-26.772839999999999</v>
      </c>
      <c r="AE11" s="190">
        <v>-15.73670513499</v>
      </c>
      <c r="AF11" s="190">
        <v>-25.995712616168699</v>
      </c>
      <c r="AG11" s="190">
        <v>-1.0377086195756302</v>
      </c>
      <c r="AH11" s="190">
        <v>-31.726571329096</v>
      </c>
      <c r="AI11" s="203"/>
      <c r="AJ11" s="203"/>
      <c r="AK11" s="203"/>
      <c r="AL11" s="203"/>
      <c r="AM11" s="203"/>
      <c r="AN11" s="167"/>
      <c r="AO11" s="167"/>
      <c r="AP11" s="167"/>
      <c r="AQ11" s="167"/>
      <c r="AR11" s="167"/>
      <c r="AS11" s="167"/>
      <c r="AT11" s="167"/>
      <c r="AU11" s="167"/>
      <c r="AV11" s="167"/>
      <c r="AW11" s="167"/>
      <c r="AX11" s="167"/>
      <c r="AY11" s="167"/>
    </row>
    <row r="12" spans="1:51" ht="15" x14ac:dyDescent="0.25">
      <c r="A12" s="304">
        <f>YampaRiverInflow.TotalOutflow!A12</f>
        <v>44896</v>
      </c>
      <c r="B12" s="280">
        <v>-4.8609999999999998</v>
      </c>
      <c r="C12" s="270">
        <v>-4.8609999999999998</v>
      </c>
      <c r="D12" s="285">
        <v>-4.8609999999999998</v>
      </c>
      <c r="E12" s="190">
        <v>-13.992139999999999</v>
      </c>
      <c r="F12" s="190">
        <v>-20.105689999999999</v>
      </c>
      <c r="G12" s="190">
        <v>-14.927940000000001</v>
      </c>
      <c r="H12" s="190">
        <v>-22.49784</v>
      </c>
      <c r="I12" s="190">
        <v>-4.7581699999999998</v>
      </c>
      <c r="J12" s="190">
        <v>-4.2268999999999997</v>
      </c>
      <c r="K12" s="190">
        <v>-38.098730000000003</v>
      </c>
      <c r="L12" s="190">
        <v>-16.883659999999999</v>
      </c>
      <c r="M12" s="190">
        <v>-19.378550000000001</v>
      </c>
      <c r="N12" s="190">
        <v>-16.600650000000002</v>
      </c>
      <c r="O12" s="190">
        <v>-12.671760000000001</v>
      </c>
      <c r="P12" s="190">
        <v>-11.092700000000001</v>
      </c>
      <c r="Q12" s="190">
        <v>-5.9065600000000007</v>
      </c>
      <c r="R12" s="190">
        <v>-11.998950000000001</v>
      </c>
      <c r="S12" s="190">
        <v>-6.2203800000000005</v>
      </c>
      <c r="T12" s="190">
        <v>5.5469099999999996</v>
      </c>
      <c r="U12" s="190">
        <v>-11.664959999999999</v>
      </c>
      <c r="V12" s="190">
        <v>-10.748290000000001</v>
      </c>
      <c r="W12" s="190">
        <v>-20.60698</v>
      </c>
      <c r="X12" s="190">
        <v>-11.0654</v>
      </c>
      <c r="Y12" s="190">
        <v>-24.62893</v>
      </c>
      <c r="Z12" s="190">
        <v>-2.98122</v>
      </c>
      <c r="AA12" s="190">
        <v>-6.6501599999999996</v>
      </c>
      <c r="AB12" s="190">
        <v>1.63134</v>
      </c>
      <c r="AC12" s="190">
        <v>-9.3967500000000008</v>
      </c>
      <c r="AD12" s="190">
        <v>-13.98915</v>
      </c>
      <c r="AE12" s="190">
        <v>-12.4542512261587</v>
      </c>
      <c r="AF12" s="190">
        <v>-10.8324401513397</v>
      </c>
      <c r="AG12" s="190">
        <v>3.9299975641787799</v>
      </c>
      <c r="AH12" s="190">
        <v>-2.4028572739817102</v>
      </c>
      <c r="AI12" s="203"/>
      <c r="AJ12" s="203"/>
      <c r="AK12" s="203"/>
      <c r="AL12" s="203"/>
      <c r="AM12" s="203"/>
      <c r="AN12" s="167"/>
      <c r="AO12" s="167"/>
      <c r="AP12" s="167"/>
      <c r="AQ12" s="167"/>
      <c r="AR12" s="167"/>
      <c r="AS12" s="167"/>
      <c r="AT12" s="167"/>
      <c r="AU12" s="167"/>
      <c r="AV12" s="167"/>
      <c r="AW12" s="167"/>
      <c r="AX12" s="167"/>
      <c r="AY12" s="167"/>
    </row>
    <row r="13" spans="1:51" ht="15" x14ac:dyDescent="0.25">
      <c r="A13" s="304">
        <f>YampaRiverInflow.TotalOutflow!A13</f>
        <v>44927</v>
      </c>
      <c r="B13" s="280">
        <v>-11.709</v>
      </c>
      <c r="C13" s="270">
        <v>-11.709</v>
      </c>
      <c r="D13" s="285">
        <v>-11.709</v>
      </c>
      <c r="E13" s="190">
        <v>-6.4816099999999999</v>
      </c>
      <c r="F13" s="190">
        <v>-11.87968</v>
      </c>
      <c r="G13" s="190">
        <v>-1.1552500000000001</v>
      </c>
      <c r="H13" s="190">
        <v>-9.5505300000000002</v>
      </c>
      <c r="I13" s="190">
        <v>-3.0365300000000004</v>
      </c>
      <c r="J13" s="190">
        <v>-13.873520000000001</v>
      </c>
      <c r="K13" s="190">
        <v>-24.659839999999999</v>
      </c>
      <c r="L13" s="190">
        <v>-23.680730000000001</v>
      </c>
      <c r="M13" s="190">
        <v>-10.09286</v>
      </c>
      <c r="N13" s="190">
        <v>1.2478399999999998</v>
      </c>
      <c r="O13" s="190">
        <v>-9.182129999999999</v>
      </c>
      <c r="P13" s="190">
        <v>-8.1827199999999998</v>
      </c>
      <c r="Q13" s="190">
        <v>-11.68539</v>
      </c>
      <c r="R13" s="190">
        <v>-0.62502000000000002</v>
      </c>
      <c r="S13" s="190">
        <v>-24.903770000000002</v>
      </c>
      <c r="T13" s="190">
        <v>-11.795629999999999</v>
      </c>
      <c r="U13" s="190">
        <v>-18.15316</v>
      </c>
      <c r="V13" s="190">
        <v>-15.922499999999999</v>
      </c>
      <c r="W13" s="190">
        <v>-16.109290000000001</v>
      </c>
      <c r="X13" s="190">
        <v>-8.2410300000000003</v>
      </c>
      <c r="Y13" s="190">
        <v>-24.003340000000001</v>
      </c>
      <c r="Z13" s="190">
        <v>-12.045209999999999</v>
      </c>
      <c r="AA13" s="190">
        <v>-7.8899799999999995</v>
      </c>
      <c r="AB13" s="190">
        <v>-22.646060000000002</v>
      </c>
      <c r="AC13" s="190">
        <v>-32.673250000000003</v>
      </c>
      <c r="AD13" s="190">
        <v>-24.1571297449231</v>
      </c>
      <c r="AE13" s="190">
        <v>0.98637802205530201</v>
      </c>
      <c r="AF13" s="190">
        <v>-30.2013865144412</v>
      </c>
      <c r="AG13" s="190">
        <v>-0.95083847050134207</v>
      </c>
      <c r="AH13" s="190">
        <v>-12.716791635963881</v>
      </c>
      <c r="AI13" s="203"/>
      <c r="AJ13" s="203"/>
      <c r="AK13" s="203"/>
      <c r="AL13" s="203"/>
      <c r="AM13" s="203"/>
      <c r="AN13" s="167"/>
      <c r="AO13" s="167"/>
      <c r="AP13" s="167"/>
      <c r="AQ13" s="167"/>
      <c r="AR13" s="167"/>
      <c r="AS13" s="167"/>
      <c r="AT13" s="167"/>
      <c r="AU13" s="167"/>
      <c r="AV13" s="167"/>
      <c r="AW13" s="167"/>
      <c r="AX13" s="167"/>
      <c r="AY13" s="167"/>
    </row>
    <row r="14" spans="1:51" ht="15" x14ac:dyDescent="0.25">
      <c r="A14" s="304">
        <f>YampaRiverInflow.TotalOutflow!A14</f>
        <v>44958</v>
      </c>
      <c r="B14" s="280">
        <v>-10.657</v>
      </c>
      <c r="C14" s="270">
        <v>-10.657</v>
      </c>
      <c r="D14" s="285">
        <v>-10.657</v>
      </c>
      <c r="E14" s="190">
        <v>-5.73569</v>
      </c>
      <c r="F14" s="190">
        <v>9.4865300000000001</v>
      </c>
      <c r="G14" s="190">
        <v>-8.6256699999999995</v>
      </c>
      <c r="H14" s="190">
        <v>-4.7783299999999995</v>
      </c>
      <c r="I14" s="190">
        <v>-20.94144</v>
      </c>
      <c r="J14" s="190">
        <v>-17.372900000000001</v>
      </c>
      <c r="K14" s="190">
        <v>14.6288</v>
      </c>
      <c r="L14" s="190">
        <v>-16.739249999999998</v>
      </c>
      <c r="M14" s="190">
        <v>-12.46504</v>
      </c>
      <c r="N14" s="190">
        <v>-9.1210300000000011</v>
      </c>
      <c r="O14" s="190">
        <v>-7.8426999999999998</v>
      </c>
      <c r="P14" s="190">
        <v>-5.5530600000000003</v>
      </c>
      <c r="Q14" s="190">
        <v>-10.331049999999999</v>
      </c>
      <c r="R14" s="190">
        <v>-2.1568899999999998</v>
      </c>
      <c r="S14" s="190">
        <v>-9.2535300000000014</v>
      </c>
      <c r="T14" s="190">
        <v>-8.9076200000000014</v>
      </c>
      <c r="U14" s="190">
        <v>-4.1460799999999995</v>
      </c>
      <c r="V14" s="190">
        <v>-10.053940000000001</v>
      </c>
      <c r="W14" s="190">
        <v>-6.1692600000000004</v>
      </c>
      <c r="X14" s="190">
        <v>-12.2621</v>
      </c>
      <c r="Y14" s="190">
        <v>-20.240539999999999</v>
      </c>
      <c r="Z14" s="190">
        <v>-13.770149999999999</v>
      </c>
      <c r="AA14" s="190">
        <v>-23.709220000000002</v>
      </c>
      <c r="AB14" s="190">
        <v>-9.7715200000000006</v>
      </c>
      <c r="AC14" s="190">
        <v>-22.627830000000003</v>
      </c>
      <c r="AD14" s="190">
        <v>-15.455982647396</v>
      </c>
      <c r="AE14" s="190">
        <v>-5.8749314387434293</v>
      </c>
      <c r="AF14" s="190">
        <v>-8.4656240510355207</v>
      </c>
      <c r="AG14" s="190">
        <v>-4.6766209284448594</v>
      </c>
      <c r="AH14" s="190">
        <v>-22.525036091181075</v>
      </c>
      <c r="AI14" s="203"/>
      <c r="AJ14" s="203"/>
      <c r="AK14" s="203"/>
      <c r="AL14" s="203"/>
      <c r="AM14" s="203"/>
      <c r="AN14" s="167"/>
      <c r="AO14" s="167"/>
      <c r="AP14" s="167"/>
      <c r="AQ14" s="167"/>
      <c r="AR14" s="167"/>
      <c r="AS14" s="167"/>
      <c r="AT14" s="167"/>
      <c r="AU14" s="167"/>
      <c r="AV14" s="167"/>
      <c r="AW14" s="167"/>
      <c r="AX14" s="167"/>
      <c r="AY14" s="167"/>
    </row>
    <row r="15" spans="1:51" ht="15" x14ac:dyDescent="0.25">
      <c r="A15" s="304">
        <f>YampaRiverInflow.TotalOutflow!A15</f>
        <v>44986</v>
      </c>
      <c r="B15" s="280">
        <v>-8.7449999999999992</v>
      </c>
      <c r="C15" s="270">
        <v>-8.7449999999999992</v>
      </c>
      <c r="D15" s="285">
        <v>-8.7449999999999992</v>
      </c>
      <c r="E15" s="190">
        <v>-3.0471399999999997</v>
      </c>
      <c r="F15" s="190">
        <v>-5.5422600000000006</v>
      </c>
      <c r="G15" s="190">
        <v>-26.61149</v>
      </c>
      <c r="H15" s="190">
        <v>-24.585830000000001</v>
      </c>
      <c r="I15" s="190">
        <v>-10.1469</v>
      </c>
      <c r="J15" s="190">
        <v>-24.405729999999998</v>
      </c>
      <c r="K15" s="190">
        <v>-41.61844</v>
      </c>
      <c r="L15" s="190">
        <v>-20.912990000000001</v>
      </c>
      <c r="M15" s="190">
        <v>-15.42376</v>
      </c>
      <c r="N15" s="190">
        <v>-46.979050000000001</v>
      </c>
      <c r="O15" s="190">
        <v>-13.50891</v>
      </c>
      <c r="P15" s="190">
        <v>-9.4484200000000005</v>
      </c>
      <c r="Q15" s="190">
        <v>-15.45289</v>
      </c>
      <c r="R15" s="190">
        <v>-14.12349</v>
      </c>
      <c r="S15" s="190">
        <v>-17.224810000000002</v>
      </c>
      <c r="T15" s="190">
        <v>-18.18402</v>
      </c>
      <c r="U15" s="190">
        <v>-16.42624</v>
      </c>
      <c r="V15" s="190">
        <v>-16.519099999999998</v>
      </c>
      <c r="W15" s="190">
        <v>-21.362770000000001</v>
      </c>
      <c r="X15" s="190">
        <v>-13.940290000000001</v>
      </c>
      <c r="Y15" s="190">
        <v>-25.785889999999998</v>
      </c>
      <c r="Z15" s="190">
        <v>-13.57385</v>
      </c>
      <c r="AA15" s="190">
        <v>-14.951780000000001</v>
      </c>
      <c r="AB15" s="190">
        <v>-24.381869999999999</v>
      </c>
      <c r="AC15" s="190">
        <v>-18.517049999999998</v>
      </c>
      <c r="AD15" s="190">
        <v>-29.967980399044698</v>
      </c>
      <c r="AE15" s="190">
        <v>-3.9186748927238999</v>
      </c>
      <c r="AF15" s="190">
        <v>3.78158654325282</v>
      </c>
      <c r="AG15" s="190">
        <v>-0.165478108417315</v>
      </c>
      <c r="AH15" s="190">
        <v>-33.272751616104074</v>
      </c>
      <c r="AI15" s="203"/>
      <c r="AJ15" s="203"/>
      <c r="AK15" s="203"/>
      <c r="AL15" s="203"/>
      <c r="AM15" s="203"/>
      <c r="AN15" s="167"/>
      <c r="AO15" s="167"/>
      <c r="AP15" s="167"/>
      <c r="AQ15" s="167"/>
      <c r="AR15" s="167"/>
      <c r="AS15" s="167"/>
      <c r="AT15" s="167"/>
      <c r="AU15" s="167"/>
      <c r="AV15" s="167"/>
      <c r="AW15" s="167"/>
      <c r="AX15" s="167"/>
      <c r="AY15" s="167"/>
    </row>
    <row r="16" spans="1:51" ht="15" x14ac:dyDescent="0.25">
      <c r="A16" s="304">
        <f>YampaRiverInflow.TotalOutflow!A16</f>
        <v>45017</v>
      </c>
      <c r="B16" s="280">
        <v>-12.693</v>
      </c>
      <c r="C16" s="270">
        <v>-12.693</v>
      </c>
      <c r="D16" s="285">
        <v>-12.693</v>
      </c>
      <c r="E16" s="190">
        <v>-21.031759999999998</v>
      </c>
      <c r="F16" s="190">
        <v>-16.615569999999998</v>
      </c>
      <c r="G16" s="190">
        <v>-28.879900000000003</v>
      </c>
      <c r="H16" s="190">
        <v>-19.677019999999999</v>
      </c>
      <c r="I16" s="190">
        <v>-31.681180000000001</v>
      </c>
      <c r="J16" s="190">
        <v>-14.10609</v>
      </c>
      <c r="K16" s="190">
        <v>-11.98128</v>
      </c>
      <c r="L16" s="190">
        <v>-22.55518</v>
      </c>
      <c r="M16" s="190">
        <v>58.147940000000006</v>
      </c>
      <c r="N16" s="190">
        <v>-64.754249999999999</v>
      </c>
      <c r="O16" s="190">
        <v>-13.812430000000001</v>
      </c>
      <c r="P16" s="190">
        <v>-19.395679999999999</v>
      </c>
      <c r="Q16" s="190">
        <v>-0.58677000000000001</v>
      </c>
      <c r="R16" s="190">
        <v>-20.977029999999999</v>
      </c>
      <c r="S16" s="190">
        <v>-23.67004</v>
      </c>
      <c r="T16" s="190">
        <v>-22.150279999999999</v>
      </c>
      <c r="U16" s="190">
        <v>-10.326360000000001</v>
      </c>
      <c r="V16" s="190">
        <v>-17.860139999999998</v>
      </c>
      <c r="W16" s="190">
        <v>-21.034770000000002</v>
      </c>
      <c r="X16" s="190">
        <v>-16.89048</v>
      </c>
      <c r="Y16" s="190">
        <v>-27.78388</v>
      </c>
      <c r="Z16" s="190">
        <v>-24.14518</v>
      </c>
      <c r="AA16" s="190">
        <v>-25.381180000000001</v>
      </c>
      <c r="AB16" s="190">
        <v>-22.591699999999999</v>
      </c>
      <c r="AC16" s="190">
        <v>-21.645820000000001</v>
      </c>
      <c r="AD16" s="190">
        <v>-27.296583863680898</v>
      </c>
      <c r="AE16" s="190">
        <v>-6.8666990838692197</v>
      </c>
      <c r="AF16" s="190">
        <v>-4.4101040311918496</v>
      </c>
      <c r="AG16" s="190">
        <v>0.32782876848779102</v>
      </c>
      <c r="AH16" s="190">
        <v>-38.38269309226537</v>
      </c>
      <c r="AI16" s="203"/>
      <c r="AJ16" s="203"/>
      <c r="AK16" s="203"/>
      <c r="AL16" s="203"/>
      <c r="AM16" s="203"/>
      <c r="AN16" s="167"/>
      <c r="AO16" s="167"/>
      <c r="AP16" s="167"/>
      <c r="AQ16" s="167"/>
      <c r="AR16" s="167"/>
      <c r="AS16" s="167"/>
      <c r="AT16" s="167"/>
      <c r="AU16" s="167"/>
      <c r="AV16" s="167"/>
      <c r="AW16" s="167"/>
      <c r="AX16" s="167"/>
      <c r="AY16" s="167"/>
    </row>
    <row r="17" spans="1:51" ht="15" x14ac:dyDescent="0.25">
      <c r="A17" s="304">
        <f>YampaRiverInflow.TotalOutflow!A17</f>
        <v>45047</v>
      </c>
      <c r="B17" s="280">
        <v>-13.207000000000001</v>
      </c>
      <c r="C17" s="270">
        <v>-13.207000000000001</v>
      </c>
      <c r="D17" s="285">
        <v>-13.207000000000001</v>
      </c>
      <c r="E17" s="190">
        <v>-30.306519999999999</v>
      </c>
      <c r="F17" s="190">
        <v>-19.176749999999998</v>
      </c>
      <c r="G17" s="190">
        <v>-31.532360000000001</v>
      </c>
      <c r="H17" s="190">
        <v>-23.549289999999999</v>
      </c>
      <c r="I17" s="190">
        <v>-4.1466599999999998</v>
      </c>
      <c r="J17" s="190">
        <v>-16.730790000000002</v>
      </c>
      <c r="K17" s="190">
        <v>-20.673770000000001</v>
      </c>
      <c r="L17" s="190">
        <v>-17.359860000000001</v>
      </c>
      <c r="M17" s="190">
        <v>34.052529999999997</v>
      </c>
      <c r="N17" s="190">
        <v>-1.7655699999999999</v>
      </c>
      <c r="O17" s="190">
        <v>-18.956109999999999</v>
      </c>
      <c r="P17" s="190">
        <v>-19.014720000000001</v>
      </c>
      <c r="Q17" s="190">
        <v>-30.134370000000001</v>
      </c>
      <c r="R17" s="190">
        <v>-22.792720000000003</v>
      </c>
      <c r="S17" s="190">
        <v>2.1723600000000003</v>
      </c>
      <c r="T17" s="190">
        <v>-23.229320000000001</v>
      </c>
      <c r="U17" s="190">
        <v>-30.356549999999999</v>
      </c>
      <c r="V17" s="190">
        <v>-13.17548</v>
      </c>
      <c r="W17" s="190">
        <v>-26.73291</v>
      </c>
      <c r="X17" s="190">
        <v>-17.628589999999999</v>
      </c>
      <c r="Y17" s="190">
        <v>-22.069290000000002</v>
      </c>
      <c r="Z17" s="190">
        <v>-23.365380000000002</v>
      </c>
      <c r="AA17" s="190">
        <v>-25.14387</v>
      </c>
      <c r="AB17" s="190">
        <v>-18.31448</v>
      </c>
      <c r="AC17" s="190">
        <v>-13.93942</v>
      </c>
      <c r="AD17" s="190">
        <v>-20.988264455397299</v>
      </c>
      <c r="AE17" s="190">
        <v>-18.6031865575818</v>
      </c>
      <c r="AF17" s="190">
        <v>-16.873532198681101</v>
      </c>
      <c r="AG17" s="190">
        <v>-10.3614585683532</v>
      </c>
      <c r="AH17" s="190">
        <v>-50.887631320712337</v>
      </c>
      <c r="AI17" s="203"/>
      <c r="AJ17" s="203"/>
      <c r="AK17" s="203"/>
      <c r="AL17" s="203"/>
      <c r="AM17" s="203"/>
      <c r="AN17" s="167"/>
      <c r="AO17" s="167"/>
      <c r="AP17" s="167"/>
      <c r="AQ17" s="167"/>
      <c r="AR17" s="167"/>
      <c r="AS17" s="167"/>
      <c r="AT17" s="167"/>
      <c r="AU17" s="167"/>
      <c r="AV17" s="167"/>
      <c r="AW17" s="167"/>
      <c r="AX17" s="167"/>
      <c r="AY17" s="167"/>
    </row>
    <row r="18" spans="1:51" ht="15" x14ac:dyDescent="0.25">
      <c r="A18" s="304">
        <f>YampaRiverInflow.TotalOutflow!A18</f>
        <v>45078</v>
      </c>
      <c r="B18" s="280">
        <v>-18.404</v>
      </c>
      <c r="C18" s="270">
        <v>-18.404</v>
      </c>
      <c r="D18" s="285">
        <v>-18.404</v>
      </c>
      <c r="E18" s="190">
        <v>-30.733509999999999</v>
      </c>
      <c r="F18" s="190">
        <v>-4.3182600000000004</v>
      </c>
      <c r="G18" s="190">
        <v>-21.53116</v>
      </c>
      <c r="H18" s="190">
        <v>-28.16948</v>
      </c>
      <c r="I18" s="190">
        <v>-21.732470000000003</v>
      </c>
      <c r="J18" s="190">
        <v>-7.58514</v>
      </c>
      <c r="K18" s="190">
        <v>-14.68486</v>
      </c>
      <c r="L18" s="190">
        <v>-12.904590000000001</v>
      </c>
      <c r="M18" s="190">
        <v>-17.66553</v>
      </c>
      <c r="N18" s="190">
        <v>-18.500439999999998</v>
      </c>
      <c r="O18" s="190">
        <v>-9.6846800000000002</v>
      </c>
      <c r="P18" s="190">
        <v>-3.0129200000000003</v>
      </c>
      <c r="Q18" s="190">
        <v>-10.71584</v>
      </c>
      <c r="R18" s="190">
        <v>-17.712730000000001</v>
      </c>
      <c r="S18" s="190">
        <v>2.1411799999999999</v>
      </c>
      <c r="T18" s="190">
        <v>-20.19791</v>
      </c>
      <c r="U18" s="190">
        <v>-19.463480000000001</v>
      </c>
      <c r="V18" s="190">
        <v>-14.17783</v>
      </c>
      <c r="W18" s="190">
        <v>-34.892609999999998</v>
      </c>
      <c r="X18" s="190">
        <v>-20.2377</v>
      </c>
      <c r="Y18" s="190">
        <v>-30.45213</v>
      </c>
      <c r="Z18" s="190">
        <v>-27.64986</v>
      </c>
      <c r="AA18" s="190">
        <v>-30.77158</v>
      </c>
      <c r="AB18" s="190">
        <v>-30.150569999999998</v>
      </c>
      <c r="AC18" s="190">
        <v>-27.212169999999997</v>
      </c>
      <c r="AD18" s="190">
        <v>-17.7194681870902</v>
      </c>
      <c r="AE18" s="190">
        <v>-32.379981516299999</v>
      </c>
      <c r="AF18" s="190">
        <v>-23.798866425075097</v>
      </c>
      <c r="AG18" s="190">
        <v>-21.9297904675709</v>
      </c>
      <c r="AH18" s="190">
        <v>-57.58882165966952</v>
      </c>
      <c r="AI18" s="203"/>
      <c r="AJ18" s="203"/>
      <c r="AK18" s="203"/>
      <c r="AL18" s="203"/>
      <c r="AM18" s="203"/>
      <c r="AN18" s="167"/>
      <c r="AO18" s="167"/>
      <c r="AP18" s="167"/>
      <c r="AQ18" s="167"/>
      <c r="AR18" s="167"/>
      <c r="AS18" s="167"/>
      <c r="AT18" s="167"/>
      <c r="AU18" s="167"/>
      <c r="AV18" s="167"/>
      <c r="AW18" s="167"/>
      <c r="AX18" s="167"/>
      <c r="AY18" s="167"/>
    </row>
    <row r="19" spans="1:51" ht="15" x14ac:dyDescent="0.25">
      <c r="A19" s="304">
        <f>YampaRiverInflow.TotalOutflow!A19</f>
        <v>45108</v>
      </c>
      <c r="B19" s="280">
        <v>-19.466999999999999</v>
      </c>
      <c r="C19" s="270">
        <v>-19.466999999999999</v>
      </c>
      <c r="D19" s="285">
        <v>-19.466999999999999</v>
      </c>
      <c r="E19" s="190">
        <v>-40.924839999999996</v>
      </c>
      <c r="F19" s="190">
        <v>-26.41535</v>
      </c>
      <c r="G19" s="190">
        <v>-21.142790000000002</v>
      </c>
      <c r="H19" s="190">
        <v>-18.928519999999999</v>
      </c>
      <c r="I19" s="190">
        <v>-9.5471299999999992</v>
      </c>
      <c r="J19" s="190">
        <v>-10.268600000000001</v>
      </c>
      <c r="K19" s="190">
        <v>-18.314310000000003</v>
      </c>
      <c r="L19" s="190">
        <v>-15.866149999999999</v>
      </c>
      <c r="M19" s="190">
        <v>-24.552409999999998</v>
      </c>
      <c r="N19" s="190">
        <v>-25.378720000000001</v>
      </c>
      <c r="O19" s="190">
        <v>-17.78331</v>
      </c>
      <c r="P19" s="190">
        <v>-18.8934</v>
      </c>
      <c r="Q19" s="190">
        <v>-12.013909999999999</v>
      </c>
      <c r="R19" s="190">
        <v>-14.996409999999999</v>
      </c>
      <c r="S19" s="190">
        <v>2.3123400000000003</v>
      </c>
      <c r="T19" s="190">
        <v>-19.286709999999999</v>
      </c>
      <c r="U19" s="190">
        <v>-10.45975</v>
      </c>
      <c r="V19" s="190">
        <v>-7.6106699999999998</v>
      </c>
      <c r="W19" s="190">
        <v>-27.08278</v>
      </c>
      <c r="X19" s="190">
        <v>-23.468240000000002</v>
      </c>
      <c r="Y19" s="190">
        <v>-21.989319999999999</v>
      </c>
      <c r="Z19" s="190">
        <v>-37.216929999999998</v>
      </c>
      <c r="AA19" s="190">
        <v>-22.890240000000002</v>
      </c>
      <c r="AB19" s="190">
        <v>-26.678540000000002</v>
      </c>
      <c r="AC19" s="190">
        <v>-37.337760000000003</v>
      </c>
      <c r="AD19" s="190">
        <v>-18.2346613577282</v>
      </c>
      <c r="AE19" s="190">
        <v>-18.848620976413699</v>
      </c>
      <c r="AF19" s="190">
        <v>-23.752590631551499</v>
      </c>
      <c r="AG19" s="190">
        <v>-17.2882505662513</v>
      </c>
      <c r="AH19" s="190">
        <v>-44.694644503792432</v>
      </c>
      <c r="AI19" s="203"/>
      <c r="AJ19" s="203"/>
      <c r="AK19" s="203"/>
      <c r="AL19" s="203"/>
      <c r="AM19" s="203"/>
      <c r="AN19" s="167"/>
      <c r="AO19" s="167"/>
      <c r="AP19" s="167"/>
      <c r="AQ19" s="167"/>
      <c r="AR19" s="167"/>
      <c r="AS19" s="167"/>
      <c r="AT19" s="167"/>
      <c r="AU19" s="167"/>
      <c r="AV19" s="167"/>
      <c r="AW19" s="167"/>
      <c r="AX19" s="167"/>
      <c r="AY19" s="167"/>
    </row>
    <row r="20" spans="1:51" ht="15" x14ac:dyDescent="0.25">
      <c r="A20" s="304">
        <f>YampaRiverInflow.TotalOutflow!A20</f>
        <v>45139</v>
      </c>
      <c r="B20" s="280">
        <v>-17.036000000000001</v>
      </c>
      <c r="C20" s="270">
        <v>-17.036000000000001</v>
      </c>
      <c r="D20" s="285">
        <v>-17.036000000000001</v>
      </c>
      <c r="E20" s="190">
        <v>-44.608199999999997</v>
      </c>
      <c r="F20" s="190">
        <v>-7.3850100000000003</v>
      </c>
      <c r="G20" s="190">
        <v>-28.87069</v>
      </c>
      <c r="H20" s="190">
        <v>-40.249079999999999</v>
      </c>
      <c r="I20" s="190">
        <v>-10.618690000000001</v>
      </c>
      <c r="J20" s="190">
        <v>-1.97844</v>
      </c>
      <c r="K20" s="190">
        <v>-19.845770000000002</v>
      </c>
      <c r="L20" s="190">
        <v>-18.154619999999998</v>
      </c>
      <c r="M20" s="190">
        <v>-19.77272</v>
      </c>
      <c r="N20" s="190">
        <v>-13.17257</v>
      </c>
      <c r="O20" s="190">
        <v>-14.711229999999999</v>
      </c>
      <c r="P20" s="190">
        <v>-8.0491299999999999</v>
      </c>
      <c r="Q20" s="190">
        <v>-10.36894</v>
      </c>
      <c r="R20" s="190">
        <v>-12.309370000000001</v>
      </c>
      <c r="S20" s="190">
        <v>3.9439999999999996E-2</v>
      </c>
      <c r="T20" s="190">
        <v>-13.62011</v>
      </c>
      <c r="U20" s="190">
        <v>-10.787000000000001</v>
      </c>
      <c r="V20" s="190">
        <v>-15.400589999999999</v>
      </c>
      <c r="W20" s="190">
        <v>-19.57723</v>
      </c>
      <c r="X20" s="190">
        <v>-13.29472</v>
      </c>
      <c r="Y20" s="190">
        <v>-18.03979</v>
      </c>
      <c r="Z20" s="190">
        <v>-23.891169999999999</v>
      </c>
      <c r="AA20" s="190">
        <v>-13.515309999999999</v>
      </c>
      <c r="AB20" s="190">
        <v>-23.837299999999999</v>
      </c>
      <c r="AC20" s="190">
        <v>-19.137979999999999</v>
      </c>
      <c r="AD20" s="190">
        <v>-15.5850350841859</v>
      </c>
      <c r="AE20" s="190">
        <v>-20.413870945690398</v>
      </c>
      <c r="AF20" s="190">
        <v>-17.994277469173699</v>
      </c>
      <c r="AG20" s="190">
        <v>-17.687800046524</v>
      </c>
      <c r="AH20" s="190">
        <v>-37.223178765369134</v>
      </c>
      <c r="AI20" s="203"/>
      <c r="AJ20" s="203"/>
      <c r="AK20" s="203"/>
      <c r="AL20" s="203"/>
      <c r="AM20" s="203"/>
      <c r="AN20" s="167"/>
      <c r="AO20" s="167"/>
      <c r="AP20" s="167"/>
      <c r="AQ20" s="167"/>
      <c r="AR20" s="167"/>
      <c r="AS20" s="167"/>
      <c r="AT20" s="167"/>
      <c r="AU20" s="167"/>
      <c r="AV20" s="167"/>
      <c r="AW20" s="167"/>
      <c r="AX20" s="167"/>
      <c r="AY20" s="167"/>
    </row>
    <row r="21" spans="1:51" ht="15" x14ac:dyDescent="0.25">
      <c r="A21" s="304">
        <f>YampaRiverInflow.TotalOutflow!A21</f>
        <v>45170</v>
      </c>
      <c r="B21" s="280">
        <v>-7.5359999999999996</v>
      </c>
      <c r="C21" s="270">
        <v>-7.5359999999999996</v>
      </c>
      <c r="D21" s="285">
        <v>-7.5359999999999996</v>
      </c>
      <c r="E21" s="190">
        <v>-16.622160000000001</v>
      </c>
      <c r="F21" s="190">
        <v>3.9455100000000001</v>
      </c>
      <c r="G21" s="190">
        <v>0.30087999999999998</v>
      </c>
      <c r="H21" s="190">
        <v>1.5638399999999999</v>
      </c>
      <c r="I21" s="190">
        <v>-5.3830900000000002</v>
      </c>
      <c r="J21" s="190">
        <v>0.50452999999999992</v>
      </c>
      <c r="K21" s="190">
        <v>-16.785490000000003</v>
      </c>
      <c r="L21" s="190">
        <v>8.7774400000000004</v>
      </c>
      <c r="M21" s="190">
        <v>-0.65700999999999998</v>
      </c>
      <c r="N21" s="190">
        <v>-5.1176300000000001</v>
      </c>
      <c r="O21" s="190">
        <v>1.31694</v>
      </c>
      <c r="P21" s="190">
        <v>-3.9454199999999999</v>
      </c>
      <c r="Q21" s="190">
        <v>2.79942</v>
      </c>
      <c r="R21" s="190">
        <v>-4.3560499999999998</v>
      </c>
      <c r="S21" s="190">
        <v>0.24765999999999999</v>
      </c>
      <c r="T21" s="190">
        <v>-1.9077999999999999</v>
      </c>
      <c r="U21" s="190">
        <v>1.6536999999999999</v>
      </c>
      <c r="V21" s="190">
        <v>0.45062999999999998</v>
      </c>
      <c r="W21" s="190">
        <v>-4.00359</v>
      </c>
      <c r="X21" s="190">
        <v>-7.8580299999999994</v>
      </c>
      <c r="Y21" s="190">
        <v>-6.6565699999999994</v>
      </c>
      <c r="Z21" s="190">
        <v>-13.139520000000001</v>
      </c>
      <c r="AA21" s="190">
        <v>-7.8235400000000004</v>
      </c>
      <c r="AB21" s="190">
        <v>-17.94941</v>
      </c>
      <c r="AC21" s="190">
        <v>-20.019500000000001</v>
      </c>
      <c r="AD21" s="190">
        <v>-12.5769963398445</v>
      </c>
      <c r="AE21" s="190">
        <v>-12.664930500352801</v>
      </c>
      <c r="AF21" s="190">
        <v>-18.758475648761799</v>
      </c>
      <c r="AG21" s="190">
        <v>-1.27110780709264</v>
      </c>
      <c r="AH21" s="190">
        <v>-33.675139492561513</v>
      </c>
      <c r="AI21" s="203"/>
      <c r="AJ21" s="203"/>
      <c r="AK21" s="203"/>
      <c r="AL21" s="203"/>
      <c r="AM21" s="203"/>
      <c r="AN21" s="167"/>
      <c r="AO21" s="167"/>
      <c r="AP21" s="167"/>
      <c r="AQ21" s="167"/>
      <c r="AR21" s="167"/>
      <c r="AS21" s="167"/>
      <c r="AT21" s="167"/>
      <c r="AU21" s="167"/>
      <c r="AV21" s="167"/>
      <c r="AW21" s="167"/>
      <c r="AX21" s="167"/>
      <c r="AY21" s="167"/>
    </row>
    <row r="22" spans="1:51" ht="15" x14ac:dyDescent="0.25">
      <c r="A22" s="304">
        <f>YampaRiverInflow.TotalOutflow!A22</f>
        <v>45200</v>
      </c>
      <c r="B22" s="280">
        <v>-10.734</v>
      </c>
      <c r="C22" s="270">
        <v>-10.734</v>
      </c>
      <c r="D22" s="285">
        <v>-10.734</v>
      </c>
      <c r="E22" s="190">
        <v>-9.0098299999999991</v>
      </c>
      <c r="F22" s="190">
        <v>-12.62735</v>
      </c>
      <c r="G22" s="190">
        <v>-6.6903999999999995</v>
      </c>
      <c r="H22" s="190">
        <v>-9.5990099999999998</v>
      </c>
      <c r="I22" s="190">
        <v>8.4510100000000001</v>
      </c>
      <c r="J22" s="190">
        <v>5.7720799999999999</v>
      </c>
      <c r="K22" s="190">
        <v>-14.64955</v>
      </c>
      <c r="L22" s="190">
        <v>11.184040000000001</v>
      </c>
      <c r="M22" s="190">
        <v>-2.5218699999999998</v>
      </c>
      <c r="N22" s="190">
        <v>12.298719999999999</v>
      </c>
      <c r="O22" s="190">
        <v>9.1142000000000003</v>
      </c>
      <c r="P22" s="190">
        <v>6.9690500000000002</v>
      </c>
      <c r="Q22" s="190">
        <v>17.399669999999997</v>
      </c>
      <c r="R22" s="190">
        <v>17.673249999999999</v>
      </c>
      <c r="S22" s="190">
        <v>19.239099999999997</v>
      </c>
      <c r="T22" s="190">
        <v>0.14559</v>
      </c>
      <c r="U22" s="190">
        <v>-3.8384399999999999</v>
      </c>
      <c r="V22" s="190">
        <v>-8.0890900000000006</v>
      </c>
      <c r="W22" s="190">
        <v>5.3184499999999995</v>
      </c>
      <c r="X22" s="190">
        <v>6.8723199999999993</v>
      </c>
      <c r="Y22" s="190">
        <v>-3.3345599999999997</v>
      </c>
      <c r="Z22" s="190">
        <v>-12.937790000000001</v>
      </c>
      <c r="AA22" s="190">
        <v>9.3299699999999994</v>
      </c>
      <c r="AB22" s="190">
        <v>-7.6352000000000002</v>
      </c>
      <c r="AC22" s="190">
        <v>-6.9373300000000002</v>
      </c>
      <c r="AD22" s="190">
        <v>-2.2106542585727502</v>
      </c>
      <c r="AE22" s="190">
        <v>-11.5548092057765</v>
      </c>
      <c r="AF22" s="190">
        <v>-24.732557731564899</v>
      </c>
      <c r="AG22" s="190">
        <v>-12.168433580297501</v>
      </c>
      <c r="AH22" s="190">
        <v>-31.92853069592417</v>
      </c>
      <c r="AI22" s="203"/>
      <c r="AJ22" s="203"/>
      <c r="AK22" s="203"/>
      <c r="AL22" s="203"/>
      <c r="AM22" s="203"/>
      <c r="AN22" s="167"/>
      <c r="AO22" s="167"/>
      <c r="AP22" s="167"/>
      <c r="AQ22" s="167"/>
      <c r="AR22" s="167"/>
      <c r="AS22" s="167"/>
      <c r="AT22" s="167"/>
      <c r="AU22" s="167"/>
      <c r="AV22" s="167"/>
      <c r="AW22" s="167"/>
      <c r="AX22" s="167"/>
      <c r="AY22" s="167"/>
    </row>
    <row r="23" spans="1:51" ht="15" x14ac:dyDescent="0.25">
      <c r="A23" s="304">
        <f>YampaRiverInflow.TotalOutflow!A23</f>
        <v>45231</v>
      </c>
      <c r="B23" s="280">
        <v>-16.158000000000001</v>
      </c>
      <c r="C23" s="270">
        <v>-16.158000000000001</v>
      </c>
      <c r="D23" s="285">
        <v>-16.158000000000001</v>
      </c>
      <c r="E23" s="190">
        <v>-14.470420000000001</v>
      </c>
      <c r="F23" s="190">
        <v>-7.3315400000000004</v>
      </c>
      <c r="G23" s="190">
        <v>-38.727230000000006</v>
      </c>
      <c r="H23" s="190">
        <v>11.18458</v>
      </c>
      <c r="I23" s="190">
        <v>10.958489999999999</v>
      </c>
      <c r="J23" s="190">
        <v>-3.7692800000000002</v>
      </c>
      <c r="K23" s="190">
        <v>-15.648209999999999</v>
      </c>
      <c r="L23" s="190">
        <v>-0.50287000000000004</v>
      </c>
      <c r="M23" s="190">
        <v>16.895820000000001</v>
      </c>
      <c r="N23" s="190">
        <v>3.5182899999999999</v>
      </c>
      <c r="O23" s="190">
        <v>1.0546900000000001</v>
      </c>
      <c r="P23" s="190">
        <v>1.48285</v>
      </c>
      <c r="Q23" s="190">
        <v>-5.3529099999999996</v>
      </c>
      <c r="R23" s="190">
        <v>-22.937849999999997</v>
      </c>
      <c r="S23" s="190">
        <v>17.25741</v>
      </c>
      <c r="T23" s="190">
        <v>-4.2314999999999996</v>
      </c>
      <c r="U23" s="190">
        <v>-10.30818</v>
      </c>
      <c r="V23" s="190">
        <v>-12.985040000000001</v>
      </c>
      <c r="W23" s="190">
        <v>-26.999580000000002</v>
      </c>
      <c r="X23" s="190">
        <v>-8.9412700000000012</v>
      </c>
      <c r="Y23" s="190">
        <v>-9.1097400000000004</v>
      </c>
      <c r="Z23" s="190">
        <v>6.4318400000000002</v>
      </c>
      <c r="AA23" s="190">
        <v>-3.3335500000000002</v>
      </c>
      <c r="AB23" s="190">
        <v>-11.237219999999999</v>
      </c>
      <c r="AC23" s="190">
        <v>-26.772839999999999</v>
      </c>
      <c r="AD23" s="190">
        <v>-15.73670513499</v>
      </c>
      <c r="AE23" s="190">
        <v>-25.995712616168699</v>
      </c>
      <c r="AF23" s="190">
        <v>-1.0377086195756302</v>
      </c>
      <c r="AG23" s="190">
        <v>-31.726571329096</v>
      </c>
      <c r="AH23" s="190">
        <v>-20.625441646014423</v>
      </c>
      <c r="AI23" s="203"/>
      <c r="AJ23" s="203"/>
      <c r="AK23" s="203"/>
      <c r="AL23" s="203"/>
      <c r="AM23" s="203"/>
      <c r="AN23" s="167"/>
      <c r="AO23" s="167"/>
      <c r="AP23" s="167"/>
      <c r="AQ23" s="167"/>
      <c r="AR23" s="167"/>
      <c r="AS23" s="167"/>
      <c r="AT23" s="167"/>
      <c r="AU23" s="167"/>
      <c r="AV23" s="167"/>
      <c r="AW23" s="167"/>
      <c r="AX23" s="167"/>
      <c r="AY23" s="167"/>
    </row>
    <row r="24" spans="1:51" ht="15" x14ac:dyDescent="0.25">
      <c r="A24" s="304">
        <f>YampaRiverInflow.TotalOutflow!A24</f>
        <v>45261</v>
      </c>
      <c r="B24" s="280">
        <v>-4.8609999999999998</v>
      </c>
      <c r="C24" s="270">
        <v>-4.8609999999999998</v>
      </c>
      <c r="D24" s="285">
        <v>-4.8609999999999998</v>
      </c>
      <c r="E24" s="190">
        <v>-20.105689999999999</v>
      </c>
      <c r="F24" s="190">
        <v>-14.927940000000001</v>
      </c>
      <c r="G24" s="190">
        <v>-22.49784</v>
      </c>
      <c r="H24" s="190">
        <v>-4.7581699999999998</v>
      </c>
      <c r="I24" s="190">
        <v>-4.2268999999999997</v>
      </c>
      <c r="J24" s="190">
        <v>-38.098730000000003</v>
      </c>
      <c r="K24" s="190">
        <v>-16.883659999999999</v>
      </c>
      <c r="L24" s="190">
        <v>-19.378550000000001</v>
      </c>
      <c r="M24" s="190">
        <v>-16.600650000000002</v>
      </c>
      <c r="N24" s="190">
        <v>-12.671760000000001</v>
      </c>
      <c r="O24" s="190">
        <v>-11.092700000000001</v>
      </c>
      <c r="P24" s="190">
        <v>-5.9065600000000007</v>
      </c>
      <c r="Q24" s="190">
        <v>-11.998950000000001</v>
      </c>
      <c r="R24" s="190">
        <v>-6.2203800000000005</v>
      </c>
      <c r="S24" s="190">
        <v>5.5469099999999996</v>
      </c>
      <c r="T24" s="190">
        <v>-11.664959999999999</v>
      </c>
      <c r="U24" s="190">
        <v>-10.748290000000001</v>
      </c>
      <c r="V24" s="190">
        <v>-20.60698</v>
      </c>
      <c r="W24" s="190">
        <v>-11.0654</v>
      </c>
      <c r="X24" s="190">
        <v>-24.62893</v>
      </c>
      <c r="Y24" s="190">
        <v>-2.98122</v>
      </c>
      <c r="Z24" s="190">
        <v>-6.6501599999999996</v>
      </c>
      <c r="AA24" s="190">
        <v>1.63134</v>
      </c>
      <c r="AB24" s="190">
        <v>-9.3967500000000008</v>
      </c>
      <c r="AC24" s="190">
        <v>-13.98915</v>
      </c>
      <c r="AD24" s="190">
        <v>-12.4542512261587</v>
      </c>
      <c r="AE24" s="190">
        <v>-10.8324401513397</v>
      </c>
      <c r="AF24" s="190">
        <v>3.9299975641787799</v>
      </c>
      <c r="AG24" s="190">
        <v>-2.4028572739817102</v>
      </c>
      <c r="AH24" s="190">
        <v>-11.953157158801488</v>
      </c>
      <c r="AI24" s="203"/>
      <c r="AJ24" s="203"/>
      <c r="AK24" s="203"/>
      <c r="AL24" s="203"/>
      <c r="AM24" s="203"/>
      <c r="AN24" s="167"/>
      <c r="AO24" s="167"/>
      <c r="AP24" s="167"/>
      <c r="AQ24" s="167"/>
      <c r="AR24" s="167"/>
      <c r="AS24" s="167"/>
      <c r="AT24" s="167"/>
      <c r="AU24" s="167"/>
      <c r="AV24" s="167"/>
      <c r="AW24" s="167"/>
      <c r="AX24" s="167"/>
      <c r="AY24" s="167"/>
    </row>
    <row r="25" spans="1:51" ht="15" x14ac:dyDescent="0.25">
      <c r="A25" s="304">
        <f>YampaRiverInflow.TotalOutflow!A25</f>
        <v>45292</v>
      </c>
      <c r="B25" s="280">
        <v>-11.709</v>
      </c>
      <c r="C25" s="270">
        <v>-11.709</v>
      </c>
      <c r="D25" s="285">
        <v>-11.709</v>
      </c>
      <c r="E25" s="190">
        <v>-11.87968</v>
      </c>
      <c r="F25" s="190">
        <v>-1.1552500000000001</v>
      </c>
      <c r="G25" s="190">
        <v>-9.5505300000000002</v>
      </c>
      <c r="H25" s="190">
        <v>-3.0365300000000004</v>
      </c>
      <c r="I25" s="190">
        <v>-13.873520000000001</v>
      </c>
      <c r="J25" s="190">
        <v>-24.659839999999999</v>
      </c>
      <c r="K25" s="190">
        <v>-23.680730000000001</v>
      </c>
      <c r="L25" s="190">
        <v>-10.09286</v>
      </c>
      <c r="M25" s="190">
        <v>1.2478399999999998</v>
      </c>
      <c r="N25" s="190">
        <v>-9.182129999999999</v>
      </c>
      <c r="O25" s="190">
        <v>-8.1827199999999998</v>
      </c>
      <c r="P25" s="190">
        <v>-11.68539</v>
      </c>
      <c r="Q25" s="190">
        <v>-0.62502000000000002</v>
      </c>
      <c r="R25" s="190">
        <v>-24.903770000000002</v>
      </c>
      <c r="S25" s="190">
        <v>-11.795629999999999</v>
      </c>
      <c r="T25" s="190">
        <v>-18.15316</v>
      </c>
      <c r="U25" s="190">
        <v>-15.922499999999999</v>
      </c>
      <c r="V25" s="190">
        <v>-16.109290000000001</v>
      </c>
      <c r="W25" s="190">
        <v>-8.2410300000000003</v>
      </c>
      <c r="X25" s="190">
        <v>-24.003340000000001</v>
      </c>
      <c r="Y25" s="190">
        <v>-12.045209999999999</v>
      </c>
      <c r="Z25" s="190">
        <v>-7.8899799999999995</v>
      </c>
      <c r="AA25" s="190">
        <v>-22.646060000000002</v>
      </c>
      <c r="AB25" s="190">
        <v>-32.673250000000003</v>
      </c>
      <c r="AC25" s="190">
        <v>-24.1571297449231</v>
      </c>
      <c r="AD25" s="190">
        <v>0.98637802205530201</v>
      </c>
      <c r="AE25" s="190">
        <v>-30.2013865144412</v>
      </c>
      <c r="AF25" s="190">
        <v>-0.95083847050134207</v>
      </c>
      <c r="AG25" s="190">
        <v>-12.716791635963881</v>
      </c>
      <c r="AH25" s="190">
        <v>-5.7794314590614571</v>
      </c>
      <c r="AI25" s="203"/>
      <c r="AJ25" s="203"/>
      <c r="AK25" s="203"/>
      <c r="AL25" s="203"/>
      <c r="AM25" s="203"/>
      <c r="AN25" s="167"/>
      <c r="AO25" s="167"/>
      <c r="AP25" s="167"/>
      <c r="AQ25" s="167"/>
      <c r="AR25" s="167"/>
      <c r="AS25" s="167"/>
      <c r="AT25" s="167"/>
      <c r="AU25" s="167"/>
      <c r="AV25" s="167"/>
      <c r="AW25" s="167"/>
      <c r="AX25" s="167"/>
      <c r="AY25" s="167"/>
    </row>
    <row r="26" spans="1:51" ht="15" x14ac:dyDescent="0.25">
      <c r="A26" s="304">
        <f>YampaRiverInflow.TotalOutflow!A26</f>
        <v>45323</v>
      </c>
      <c r="B26" s="280">
        <v>-10.657</v>
      </c>
      <c r="C26" s="270">
        <v>-10.657</v>
      </c>
      <c r="D26" s="285">
        <v>-10.657</v>
      </c>
      <c r="E26" s="190">
        <v>9.4865300000000001</v>
      </c>
      <c r="F26" s="190">
        <v>-8.6256699999999995</v>
      </c>
      <c r="G26" s="190">
        <v>-4.7783299999999995</v>
      </c>
      <c r="H26" s="190">
        <v>-20.94144</v>
      </c>
      <c r="I26" s="190">
        <v>-17.372900000000001</v>
      </c>
      <c r="J26" s="190">
        <v>14.6288</v>
      </c>
      <c r="K26" s="190">
        <v>-16.739249999999998</v>
      </c>
      <c r="L26" s="190">
        <v>-12.46504</v>
      </c>
      <c r="M26" s="190">
        <v>-9.1210300000000011</v>
      </c>
      <c r="N26" s="190">
        <v>-7.8426999999999998</v>
      </c>
      <c r="O26" s="190">
        <v>-5.5530600000000003</v>
      </c>
      <c r="P26" s="190">
        <v>-10.331049999999999</v>
      </c>
      <c r="Q26" s="190">
        <v>-2.1568899999999998</v>
      </c>
      <c r="R26" s="190">
        <v>-9.2535300000000014</v>
      </c>
      <c r="S26" s="190">
        <v>-8.9076200000000014</v>
      </c>
      <c r="T26" s="190">
        <v>-4.1460799999999995</v>
      </c>
      <c r="U26" s="190">
        <v>-10.053940000000001</v>
      </c>
      <c r="V26" s="190">
        <v>-6.1692600000000004</v>
      </c>
      <c r="W26" s="190">
        <v>-12.2621</v>
      </c>
      <c r="X26" s="190">
        <v>-20.240539999999999</v>
      </c>
      <c r="Y26" s="190">
        <v>-13.770149999999999</v>
      </c>
      <c r="Z26" s="190">
        <v>-23.709220000000002</v>
      </c>
      <c r="AA26" s="190">
        <v>-9.7715200000000006</v>
      </c>
      <c r="AB26" s="190">
        <v>-22.627830000000003</v>
      </c>
      <c r="AC26" s="190">
        <v>-15.455982647396</v>
      </c>
      <c r="AD26" s="190">
        <v>-5.8749314387434293</v>
      </c>
      <c r="AE26" s="190">
        <v>-8.4656240510355207</v>
      </c>
      <c r="AF26" s="190">
        <v>-4.6766209284448594</v>
      </c>
      <c r="AG26" s="190">
        <v>-22.525036091181075</v>
      </c>
      <c r="AH26" s="190">
        <v>-5.7098542439644264</v>
      </c>
      <c r="AI26" s="203"/>
      <c r="AJ26" s="203"/>
      <c r="AK26" s="203"/>
      <c r="AL26" s="203"/>
      <c r="AM26" s="203"/>
      <c r="AN26" s="167"/>
      <c r="AO26" s="167"/>
      <c r="AP26" s="167"/>
      <c r="AQ26" s="167"/>
      <c r="AR26" s="167"/>
      <c r="AS26" s="167"/>
      <c r="AT26" s="167"/>
      <c r="AU26" s="167"/>
      <c r="AV26" s="167"/>
      <c r="AW26" s="167"/>
      <c r="AX26" s="167"/>
      <c r="AY26" s="167"/>
    </row>
    <row r="27" spans="1:51" ht="15" x14ac:dyDescent="0.25">
      <c r="A27" s="304">
        <f>YampaRiverInflow.TotalOutflow!A27</f>
        <v>45352</v>
      </c>
      <c r="B27" s="280">
        <v>-8.7449999999999992</v>
      </c>
      <c r="C27" s="270">
        <v>-8.7449999999999992</v>
      </c>
      <c r="D27" s="285">
        <v>-8.7449999999999992</v>
      </c>
      <c r="E27" s="190">
        <v>-5.5422600000000006</v>
      </c>
      <c r="F27" s="190">
        <v>-26.61149</v>
      </c>
      <c r="G27" s="190">
        <v>-24.585830000000001</v>
      </c>
      <c r="H27" s="190">
        <v>-10.1469</v>
      </c>
      <c r="I27" s="190">
        <v>-24.405729999999998</v>
      </c>
      <c r="J27" s="190">
        <v>-41.61844</v>
      </c>
      <c r="K27" s="190">
        <v>-20.912990000000001</v>
      </c>
      <c r="L27" s="190">
        <v>-15.42376</v>
      </c>
      <c r="M27" s="190">
        <v>-46.979050000000001</v>
      </c>
      <c r="N27" s="190">
        <v>-13.50891</v>
      </c>
      <c r="O27" s="190">
        <v>-9.4484200000000005</v>
      </c>
      <c r="P27" s="190">
        <v>-15.45289</v>
      </c>
      <c r="Q27" s="190">
        <v>-14.12349</v>
      </c>
      <c r="R27" s="190">
        <v>-17.224810000000002</v>
      </c>
      <c r="S27" s="190">
        <v>-18.18402</v>
      </c>
      <c r="T27" s="190">
        <v>-16.42624</v>
      </c>
      <c r="U27" s="190">
        <v>-16.519099999999998</v>
      </c>
      <c r="V27" s="190">
        <v>-21.362770000000001</v>
      </c>
      <c r="W27" s="190">
        <v>-13.940290000000001</v>
      </c>
      <c r="X27" s="190">
        <v>-25.785889999999998</v>
      </c>
      <c r="Y27" s="190">
        <v>-13.57385</v>
      </c>
      <c r="Z27" s="190">
        <v>-14.951780000000001</v>
      </c>
      <c r="AA27" s="190">
        <v>-24.381869999999999</v>
      </c>
      <c r="AB27" s="190">
        <v>-18.517049999999998</v>
      </c>
      <c r="AC27" s="190">
        <v>-29.967980399044698</v>
      </c>
      <c r="AD27" s="190">
        <v>-3.9186748927238999</v>
      </c>
      <c r="AE27" s="190">
        <v>3.78158654325282</v>
      </c>
      <c r="AF27" s="190">
        <v>-0.165478108417315</v>
      </c>
      <c r="AG27" s="190">
        <v>-33.272751616104074</v>
      </c>
      <c r="AH27" s="190">
        <v>-3.3822040949199934</v>
      </c>
      <c r="AI27" s="203"/>
      <c r="AJ27" s="203"/>
      <c r="AK27" s="203"/>
      <c r="AL27" s="203"/>
      <c r="AM27" s="203"/>
      <c r="AN27" s="167"/>
      <c r="AO27" s="167"/>
      <c r="AP27" s="167"/>
      <c r="AQ27" s="167"/>
      <c r="AR27" s="167"/>
      <c r="AS27" s="167"/>
      <c r="AT27" s="167"/>
      <c r="AU27" s="167"/>
      <c r="AV27" s="167"/>
      <c r="AW27" s="167"/>
      <c r="AX27" s="167"/>
      <c r="AY27" s="167"/>
    </row>
    <row r="28" spans="1:51" ht="15" x14ac:dyDescent="0.25">
      <c r="A28" s="304">
        <f>YampaRiverInflow.TotalOutflow!A28</f>
        <v>45383</v>
      </c>
      <c r="B28" s="280">
        <v>-12.693</v>
      </c>
      <c r="C28" s="270">
        <v>-12.693</v>
      </c>
      <c r="D28" s="285">
        <v>-12.693</v>
      </c>
      <c r="E28" s="190">
        <v>-16.615569999999998</v>
      </c>
      <c r="F28" s="190">
        <v>-28.879900000000003</v>
      </c>
      <c r="G28" s="190">
        <v>-19.677019999999999</v>
      </c>
      <c r="H28" s="190">
        <v>-31.681180000000001</v>
      </c>
      <c r="I28" s="190">
        <v>-14.10609</v>
      </c>
      <c r="J28" s="190">
        <v>-11.98128</v>
      </c>
      <c r="K28" s="190">
        <v>-22.55518</v>
      </c>
      <c r="L28" s="190">
        <v>58.147940000000006</v>
      </c>
      <c r="M28" s="190">
        <v>-64.754249999999999</v>
      </c>
      <c r="N28" s="190">
        <v>-13.812430000000001</v>
      </c>
      <c r="O28" s="190">
        <v>-19.395679999999999</v>
      </c>
      <c r="P28" s="190">
        <v>-0.58677000000000001</v>
      </c>
      <c r="Q28" s="190">
        <v>-20.977029999999999</v>
      </c>
      <c r="R28" s="190">
        <v>-23.67004</v>
      </c>
      <c r="S28" s="190">
        <v>-22.150279999999999</v>
      </c>
      <c r="T28" s="190">
        <v>-10.326360000000001</v>
      </c>
      <c r="U28" s="190">
        <v>-17.860139999999998</v>
      </c>
      <c r="V28" s="190">
        <v>-21.034770000000002</v>
      </c>
      <c r="W28" s="190">
        <v>-16.89048</v>
      </c>
      <c r="X28" s="190">
        <v>-27.78388</v>
      </c>
      <c r="Y28" s="190">
        <v>-24.14518</v>
      </c>
      <c r="Z28" s="190">
        <v>-25.381180000000001</v>
      </c>
      <c r="AA28" s="190">
        <v>-22.591699999999999</v>
      </c>
      <c r="AB28" s="190">
        <v>-21.645820000000001</v>
      </c>
      <c r="AC28" s="190">
        <v>-27.296583863680898</v>
      </c>
      <c r="AD28" s="190">
        <v>-6.8666990838692197</v>
      </c>
      <c r="AE28" s="190">
        <v>-4.4101040311918496</v>
      </c>
      <c r="AF28" s="190">
        <v>0.32782876848779102</v>
      </c>
      <c r="AG28" s="190">
        <v>-38.38269309226537</v>
      </c>
      <c r="AH28" s="190">
        <v>-19.157315839774473</v>
      </c>
      <c r="AI28" s="203"/>
      <c r="AJ28" s="203"/>
      <c r="AK28" s="203"/>
      <c r="AL28" s="203"/>
      <c r="AM28" s="203"/>
      <c r="AN28" s="167"/>
      <c r="AO28" s="167"/>
      <c r="AP28" s="167"/>
      <c r="AQ28" s="167"/>
      <c r="AR28" s="167"/>
      <c r="AS28" s="167"/>
      <c r="AT28" s="167"/>
      <c r="AU28" s="167"/>
      <c r="AV28" s="167"/>
      <c r="AW28" s="167"/>
      <c r="AX28" s="167"/>
      <c r="AY28" s="167"/>
    </row>
    <row r="29" spans="1:51" ht="15" x14ac:dyDescent="0.25">
      <c r="A29" s="304">
        <f>YampaRiverInflow.TotalOutflow!A29</f>
        <v>45413</v>
      </c>
      <c r="B29" s="280">
        <v>-13.207000000000001</v>
      </c>
      <c r="C29" s="270">
        <v>-13.207000000000001</v>
      </c>
      <c r="D29" s="285">
        <v>-13.207000000000001</v>
      </c>
      <c r="E29" s="190">
        <v>-19.176749999999998</v>
      </c>
      <c r="F29" s="190">
        <v>-31.532360000000001</v>
      </c>
      <c r="G29" s="190">
        <v>-23.549289999999999</v>
      </c>
      <c r="H29" s="190">
        <v>-4.1466599999999998</v>
      </c>
      <c r="I29" s="190">
        <v>-16.730790000000002</v>
      </c>
      <c r="J29" s="190">
        <v>-20.673770000000001</v>
      </c>
      <c r="K29" s="190">
        <v>-17.359860000000001</v>
      </c>
      <c r="L29" s="190">
        <v>34.052529999999997</v>
      </c>
      <c r="M29" s="190">
        <v>-1.7655699999999999</v>
      </c>
      <c r="N29" s="190">
        <v>-18.956109999999999</v>
      </c>
      <c r="O29" s="190">
        <v>-19.014720000000001</v>
      </c>
      <c r="P29" s="190">
        <v>-30.134370000000001</v>
      </c>
      <c r="Q29" s="190">
        <v>-22.792720000000003</v>
      </c>
      <c r="R29" s="190">
        <v>2.1723600000000003</v>
      </c>
      <c r="S29" s="190">
        <v>-23.229320000000001</v>
      </c>
      <c r="T29" s="190">
        <v>-30.356549999999999</v>
      </c>
      <c r="U29" s="190">
        <v>-13.17548</v>
      </c>
      <c r="V29" s="190">
        <v>-26.73291</v>
      </c>
      <c r="W29" s="190">
        <v>-17.628589999999999</v>
      </c>
      <c r="X29" s="190">
        <v>-22.069290000000002</v>
      </c>
      <c r="Y29" s="190">
        <v>-23.365380000000002</v>
      </c>
      <c r="Z29" s="190">
        <v>-25.14387</v>
      </c>
      <c r="AA29" s="190">
        <v>-18.31448</v>
      </c>
      <c r="AB29" s="190">
        <v>-13.93942</v>
      </c>
      <c r="AC29" s="190">
        <v>-20.988264455397299</v>
      </c>
      <c r="AD29" s="190">
        <v>-18.6031865575818</v>
      </c>
      <c r="AE29" s="190">
        <v>-16.873532198681101</v>
      </c>
      <c r="AF29" s="190">
        <v>-10.3614585683532</v>
      </c>
      <c r="AG29" s="190">
        <v>-50.887631320712337</v>
      </c>
      <c r="AH29" s="190">
        <v>-30.38728965732949</v>
      </c>
      <c r="AI29" s="203"/>
      <c r="AJ29" s="203"/>
      <c r="AK29" s="203"/>
      <c r="AL29" s="203"/>
      <c r="AM29" s="203"/>
      <c r="AN29" s="167"/>
      <c r="AO29" s="167"/>
      <c r="AP29" s="167"/>
      <c r="AQ29" s="167"/>
      <c r="AR29" s="167"/>
      <c r="AS29" s="167"/>
      <c r="AT29" s="167"/>
      <c r="AU29" s="167"/>
      <c r="AV29" s="167"/>
      <c r="AW29" s="167"/>
      <c r="AX29" s="167"/>
      <c r="AY29" s="167"/>
    </row>
    <row r="30" spans="1:51" ht="15" x14ac:dyDescent="0.25">
      <c r="A30" s="304">
        <f>YampaRiverInflow.TotalOutflow!A30</f>
        <v>45444</v>
      </c>
      <c r="B30" s="280">
        <v>-18.404</v>
      </c>
      <c r="C30" s="270">
        <v>-18.404</v>
      </c>
      <c r="D30" s="285">
        <v>-18.404</v>
      </c>
      <c r="E30" s="190">
        <v>-4.3182600000000004</v>
      </c>
      <c r="F30" s="190">
        <v>-21.53116</v>
      </c>
      <c r="G30" s="190">
        <v>-28.16948</v>
      </c>
      <c r="H30" s="190">
        <v>-21.732470000000003</v>
      </c>
      <c r="I30" s="190">
        <v>-7.58514</v>
      </c>
      <c r="J30" s="190">
        <v>-14.68486</v>
      </c>
      <c r="K30" s="190">
        <v>-12.904590000000001</v>
      </c>
      <c r="L30" s="190">
        <v>-17.66553</v>
      </c>
      <c r="M30" s="190">
        <v>-18.500439999999998</v>
      </c>
      <c r="N30" s="190">
        <v>-9.6846800000000002</v>
      </c>
      <c r="O30" s="190">
        <v>-3.0129200000000003</v>
      </c>
      <c r="P30" s="190">
        <v>-10.71584</v>
      </c>
      <c r="Q30" s="190">
        <v>-17.712730000000001</v>
      </c>
      <c r="R30" s="190">
        <v>2.1411799999999999</v>
      </c>
      <c r="S30" s="190">
        <v>-20.19791</v>
      </c>
      <c r="T30" s="190">
        <v>-19.463480000000001</v>
      </c>
      <c r="U30" s="190">
        <v>-14.17783</v>
      </c>
      <c r="V30" s="190">
        <v>-34.892609999999998</v>
      </c>
      <c r="W30" s="190">
        <v>-20.2377</v>
      </c>
      <c r="X30" s="190">
        <v>-30.45213</v>
      </c>
      <c r="Y30" s="190">
        <v>-27.64986</v>
      </c>
      <c r="Z30" s="190">
        <v>-30.77158</v>
      </c>
      <c r="AA30" s="190">
        <v>-30.150569999999998</v>
      </c>
      <c r="AB30" s="190">
        <v>-27.212169999999997</v>
      </c>
      <c r="AC30" s="190">
        <v>-17.7194681870902</v>
      </c>
      <c r="AD30" s="190">
        <v>-32.379981516299999</v>
      </c>
      <c r="AE30" s="190">
        <v>-23.798866425075097</v>
      </c>
      <c r="AF30" s="190">
        <v>-21.9297904675709</v>
      </c>
      <c r="AG30" s="190">
        <v>-57.58882165966952</v>
      </c>
      <c r="AH30" s="190">
        <v>-30.45201460504726</v>
      </c>
      <c r="AI30" s="203"/>
      <c r="AJ30" s="203"/>
      <c r="AK30" s="203"/>
      <c r="AL30" s="203"/>
      <c r="AM30" s="203"/>
      <c r="AN30" s="167"/>
      <c r="AO30" s="167"/>
      <c r="AP30" s="167"/>
      <c r="AQ30" s="167"/>
      <c r="AR30" s="167"/>
      <c r="AS30" s="167"/>
      <c r="AT30" s="167"/>
      <c r="AU30" s="167"/>
      <c r="AV30" s="167"/>
      <c r="AW30" s="167"/>
      <c r="AX30" s="167"/>
      <c r="AY30" s="167"/>
    </row>
    <row r="31" spans="1:51" ht="15" x14ac:dyDescent="0.25">
      <c r="A31" s="304">
        <f>YampaRiverInflow.TotalOutflow!A31</f>
        <v>45474</v>
      </c>
      <c r="B31" s="280">
        <v>-19.466999999999999</v>
      </c>
      <c r="C31" s="270">
        <v>-19.466999999999999</v>
      </c>
      <c r="D31" s="285">
        <v>-19.466999999999999</v>
      </c>
      <c r="E31" s="190">
        <v>-26.41535</v>
      </c>
      <c r="F31" s="190">
        <v>-21.142790000000002</v>
      </c>
      <c r="G31" s="190">
        <v>-18.928519999999999</v>
      </c>
      <c r="H31" s="190">
        <v>-9.5471299999999992</v>
      </c>
      <c r="I31" s="190">
        <v>-10.268600000000001</v>
      </c>
      <c r="J31" s="190">
        <v>-18.314310000000003</v>
      </c>
      <c r="K31" s="190">
        <v>-15.866149999999999</v>
      </c>
      <c r="L31" s="190">
        <v>-24.552409999999998</v>
      </c>
      <c r="M31" s="190">
        <v>-25.378720000000001</v>
      </c>
      <c r="N31" s="190">
        <v>-17.78331</v>
      </c>
      <c r="O31" s="190">
        <v>-18.8934</v>
      </c>
      <c r="P31" s="190">
        <v>-12.013909999999999</v>
      </c>
      <c r="Q31" s="190">
        <v>-14.996409999999999</v>
      </c>
      <c r="R31" s="190">
        <v>2.3123400000000003</v>
      </c>
      <c r="S31" s="190">
        <v>-19.286709999999999</v>
      </c>
      <c r="T31" s="190">
        <v>-10.45975</v>
      </c>
      <c r="U31" s="190">
        <v>-7.6106699999999998</v>
      </c>
      <c r="V31" s="190">
        <v>-27.08278</v>
      </c>
      <c r="W31" s="190">
        <v>-23.468240000000002</v>
      </c>
      <c r="X31" s="190">
        <v>-21.989319999999999</v>
      </c>
      <c r="Y31" s="190">
        <v>-37.216929999999998</v>
      </c>
      <c r="Z31" s="190">
        <v>-22.890240000000002</v>
      </c>
      <c r="AA31" s="190">
        <v>-26.678540000000002</v>
      </c>
      <c r="AB31" s="190">
        <v>-37.337760000000003</v>
      </c>
      <c r="AC31" s="190">
        <v>-18.2346613577282</v>
      </c>
      <c r="AD31" s="190">
        <v>-18.848620976413699</v>
      </c>
      <c r="AE31" s="190">
        <v>-23.752590631551499</v>
      </c>
      <c r="AF31" s="190">
        <v>-17.2882505662513</v>
      </c>
      <c r="AG31" s="190">
        <v>-44.694644503792432</v>
      </c>
      <c r="AH31" s="190">
        <v>-40.747534366473715</v>
      </c>
      <c r="AI31" s="203"/>
      <c r="AJ31" s="203"/>
      <c r="AK31" s="203"/>
      <c r="AL31" s="203"/>
      <c r="AM31" s="203"/>
      <c r="AN31" s="167"/>
      <c r="AO31" s="167"/>
      <c r="AP31" s="167"/>
      <c r="AQ31" s="167"/>
      <c r="AR31" s="167"/>
      <c r="AS31" s="167"/>
      <c r="AT31" s="167"/>
      <c r="AU31" s="167"/>
      <c r="AV31" s="167"/>
      <c r="AW31" s="167"/>
      <c r="AX31" s="167"/>
      <c r="AY31" s="167"/>
    </row>
    <row r="32" spans="1:51" ht="15" x14ac:dyDescent="0.25">
      <c r="A32" s="304">
        <f>YampaRiverInflow.TotalOutflow!A32</f>
        <v>45505</v>
      </c>
      <c r="B32" s="280">
        <v>-17.036000000000001</v>
      </c>
      <c r="C32" s="270">
        <v>-17.036000000000001</v>
      </c>
      <c r="D32" s="285">
        <v>-17.036000000000001</v>
      </c>
      <c r="E32" s="190">
        <v>-7.3850100000000003</v>
      </c>
      <c r="F32" s="190">
        <v>-28.87069</v>
      </c>
      <c r="G32" s="190">
        <v>-40.249079999999999</v>
      </c>
      <c r="H32" s="190">
        <v>-10.618690000000001</v>
      </c>
      <c r="I32" s="190">
        <v>-1.97844</v>
      </c>
      <c r="J32" s="190">
        <v>-19.845770000000002</v>
      </c>
      <c r="K32" s="190">
        <v>-18.154619999999998</v>
      </c>
      <c r="L32" s="190">
        <v>-19.77272</v>
      </c>
      <c r="M32" s="190">
        <v>-13.17257</v>
      </c>
      <c r="N32" s="190">
        <v>-14.711229999999999</v>
      </c>
      <c r="O32" s="190">
        <v>-8.0491299999999999</v>
      </c>
      <c r="P32" s="190">
        <v>-10.36894</v>
      </c>
      <c r="Q32" s="190">
        <v>-12.309370000000001</v>
      </c>
      <c r="R32" s="190">
        <v>3.9439999999999996E-2</v>
      </c>
      <c r="S32" s="190">
        <v>-13.62011</v>
      </c>
      <c r="T32" s="190">
        <v>-10.787000000000001</v>
      </c>
      <c r="U32" s="190">
        <v>-15.400589999999999</v>
      </c>
      <c r="V32" s="190">
        <v>-19.57723</v>
      </c>
      <c r="W32" s="190">
        <v>-13.29472</v>
      </c>
      <c r="X32" s="190">
        <v>-18.03979</v>
      </c>
      <c r="Y32" s="190">
        <v>-23.891169999999999</v>
      </c>
      <c r="Z32" s="190">
        <v>-13.515309999999999</v>
      </c>
      <c r="AA32" s="190">
        <v>-23.837299999999999</v>
      </c>
      <c r="AB32" s="190">
        <v>-19.137979999999999</v>
      </c>
      <c r="AC32" s="190">
        <v>-15.5850350841859</v>
      </c>
      <c r="AD32" s="190">
        <v>-20.413870945690398</v>
      </c>
      <c r="AE32" s="190">
        <v>-17.994277469173699</v>
      </c>
      <c r="AF32" s="190">
        <v>-17.687800046524</v>
      </c>
      <c r="AG32" s="190">
        <v>-37.223178765369134</v>
      </c>
      <c r="AH32" s="190">
        <v>-44.692820137564823</v>
      </c>
      <c r="AI32" s="203"/>
      <c r="AJ32" s="203"/>
      <c r="AK32" s="203"/>
      <c r="AL32" s="203"/>
      <c r="AM32" s="203"/>
      <c r="AN32" s="167"/>
      <c r="AO32" s="167"/>
      <c r="AP32" s="167"/>
      <c r="AQ32" s="167"/>
      <c r="AR32" s="167"/>
      <c r="AS32" s="167"/>
      <c r="AT32" s="167"/>
      <c r="AU32" s="167"/>
      <c r="AV32" s="167"/>
      <c r="AW32" s="167"/>
      <c r="AX32" s="167"/>
      <c r="AY32" s="167"/>
    </row>
    <row r="33" spans="1:51" ht="15" x14ac:dyDescent="0.25">
      <c r="A33" s="304">
        <f>YampaRiverInflow.TotalOutflow!A33</f>
        <v>45536</v>
      </c>
      <c r="B33" s="280">
        <v>-7.5359999999999996</v>
      </c>
      <c r="C33" s="270">
        <v>-7.5359999999999996</v>
      </c>
      <c r="D33" s="285">
        <v>-7.5359999999999996</v>
      </c>
      <c r="E33" s="190">
        <v>3.9455100000000001</v>
      </c>
      <c r="F33" s="190">
        <v>0.30087999999999998</v>
      </c>
      <c r="G33" s="190">
        <v>1.5638399999999999</v>
      </c>
      <c r="H33" s="190">
        <v>-5.3830900000000002</v>
      </c>
      <c r="I33" s="190">
        <v>0.50452999999999992</v>
      </c>
      <c r="J33" s="190">
        <v>-16.785490000000003</v>
      </c>
      <c r="K33" s="190">
        <v>8.7774400000000004</v>
      </c>
      <c r="L33" s="190">
        <v>-0.65700999999999998</v>
      </c>
      <c r="M33" s="190">
        <v>-5.1176300000000001</v>
      </c>
      <c r="N33" s="190">
        <v>1.31694</v>
      </c>
      <c r="O33" s="190">
        <v>-3.9454199999999999</v>
      </c>
      <c r="P33" s="190">
        <v>2.79942</v>
      </c>
      <c r="Q33" s="190">
        <v>-4.3560499999999998</v>
      </c>
      <c r="R33" s="190">
        <v>0.24765999999999999</v>
      </c>
      <c r="S33" s="190">
        <v>-1.9077999999999999</v>
      </c>
      <c r="T33" s="190">
        <v>1.6536999999999999</v>
      </c>
      <c r="U33" s="190">
        <v>0.45062999999999998</v>
      </c>
      <c r="V33" s="190">
        <v>-4.00359</v>
      </c>
      <c r="W33" s="190">
        <v>-7.8580299999999994</v>
      </c>
      <c r="X33" s="190">
        <v>-6.6565699999999994</v>
      </c>
      <c r="Y33" s="190">
        <v>-13.139520000000001</v>
      </c>
      <c r="Z33" s="190">
        <v>-7.8235400000000004</v>
      </c>
      <c r="AA33" s="190">
        <v>-17.94941</v>
      </c>
      <c r="AB33" s="190">
        <v>-20.019500000000001</v>
      </c>
      <c r="AC33" s="190">
        <v>-12.5769963398445</v>
      </c>
      <c r="AD33" s="190">
        <v>-12.664930500352801</v>
      </c>
      <c r="AE33" s="190">
        <v>-18.758475648761799</v>
      </c>
      <c r="AF33" s="190">
        <v>-1.27110780709264</v>
      </c>
      <c r="AG33" s="190">
        <v>-33.675139492561513</v>
      </c>
      <c r="AH33" s="190">
        <v>-15.970136704665375</v>
      </c>
      <c r="AI33" s="203"/>
      <c r="AJ33" s="203"/>
      <c r="AK33" s="203"/>
      <c r="AL33" s="203"/>
      <c r="AM33" s="203"/>
      <c r="AN33" s="167"/>
      <c r="AO33" s="167"/>
      <c r="AP33" s="167"/>
      <c r="AQ33" s="167"/>
      <c r="AR33" s="167"/>
      <c r="AS33" s="167"/>
      <c r="AT33" s="167"/>
      <c r="AU33" s="167"/>
      <c r="AV33" s="167"/>
      <c r="AW33" s="167"/>
      <c r="AX33" s="167"/>
      <c r="AY33" s="167"/>
    </row>
    <row r="34" spans="1:51" ht="15" x14ac:dyDescent="0.25">
      <c r="A34" s="304">
        <f>YampaRiverInflow.TotalOutflow!A34</f>
        <v>45566</v>
      </c>
      <c r="B34" s="280">
        <v>-10.734</v>
      </c>
      <c r="C34" s="270">
        <v>-10.734</v>
      </c>
      <c r="D34" s="285">
        <v>-10.734</v>
      </c>
      <c r="E34" s="190">
        <v>-12.62735</v>
      </c>
      <c r="F34" s="190">
        <v>-6.6903999999999995</v>
      </c>
      <c r="G34" s="190">
        <v>-9.5990099999999998</v>
      </c>
      <c r="H34" s="190">
        <v>8.4510100000000001</v>
      </c>
      <c r="I34" s="190">
        <v>5.7720799999999999</v>
      </c>
      <c r="J34" s="190">
        <v>-14.64955</v>
      </c>
      <c r="K34" s="190">
        <v>11.184040000000001</v>
      </c>
      <c r="L34" s="190">
        <v>-2.5218699999999998</v>
      </c>
      <c r="M34" s="190">
        <v>12.298719999999999</v>
      </c>
      <c r="N34" s="190">
        <v>9.1142000000000003</v>
      </c>
      <c r="O34" s="190">
        <v>6.9690500000000002</v>
      </c>
      <c r="P34" s="190">
        <v>17.399669999999997</v>
      </c>
      <c r="Q34" s="190">
        <v>17.673249999999999</v>
      </c>
      <c r="R34" s="190">
        <v>19.239099999999997</v>
      </c>
      <c r="S34" s="190">
        <v>0.14559</v>
      </c>
      <c r="T34" s="190">
        <v>-3.8384399999999999</v>
      </c>
      <c r="U34" s="190">
        <v>-8.0890900000000006</v>
      </c>
      <c r="V34" s="190">
        <v>5.3184499999999995</v>
      </c>
      <c r="W34" s="190">
        <v>6.8723199999999993</v>
      </c>
      <c r="X34" s="190">
        <v>-3.3345599999999997</v>
      </c>
      <c r="Y34" s="190">
        <v>-12.937790000000001</v>
      </c>
      <c r="Z34" s="190">
        <v>9.3299699999999994</v>
      </c>
      <c r="AA34" s="190">
        <v>-7.6352000000000002</v>
      </c>
      <c r="AB34" s="190">
        <v>-6.9373300000000002</v>
      </c>
      <c r="AC34" s="190">
        <v>-2.2106542585727502</v>
      </c>
      <c r="AD34" s="190">
        <v>-11.5548092057765</v>
      </c>
      <c r="AE34" s="190">
        <v>-24.732557731564899</v>
      </c>
      <c r="AF34" s="190">
        <v>-12.168433580297501</v>
      </c>
      <c r="AG34" s="190">
        <v>-31.92853069592417</v>
      </c>
      <c r="AH34" s="190">
        <v>-8.5193758119119227</v>
      </c>
      <c r="AI34" s="203"/>
      <c r="AJ34" s="203"/>
      <c r="AK34" s="203"/>
      <c r="AL34" s="203"/>
      <c r="AM34" s="203"/>
      <c r="AN34" s="167"/>
      <c r="AO34" s="167"/>
      <c r="AP34" s="167"/>
      <c r="AQ34" s="167"/>
      <c r="AR34" s="167"/>
      <c r="AS34" s="167"/>
      <c r="AT34" s="167"/>
      <c r="AU34" s="167"/>
      <c r="AV34" s="167"/>
      <c r="AW34" s="167"/>
      <c r="AX34" s="167"/>
      <c r="AY34" s="167"/>
    </row>
    <row r="35" spans="1:51" ht="15" x14ac:dyDescent="0.25">
      <c r="A35" s="304">
        <f>YampaRiverInflow.TotalOutflow!A35</f>
        <v>45597</v>
      </c>
      <c r="B35" s="280">
        <v>-16.158000000000001</v>
      </c>
      <c r="C35" s="270">
        <v>-16.158000000000001</v>
      </c>
      <c r="D35" s="285">
        <v>-16.158000000000001</v>
      </c>
      <c r="E35" s="190">
        <v>-7.3315400000000004</v>
      </c>
      <c r="F35" s="190">
        <v>-38.727230000000006</v>
      </c>
      <c r="G35" s="190">
        <v>11.18458</v>
      </c>
      <c r="H35" s="190">
        <v>10.958489999999999</v>
      </c>
      <c r="I35" s="190">
        <v>-3.7692800000000002</v>
      </c>
      <c r="J35" s="190">
        <v>-15.648209999999999</v>
      </c>
      <c r="K35" s="190">
        <v>-0.50287000000000004</v>
      </c>
      <c r="L35" s="190">
        <v>16.895820000000001</v>
      </c>
      <c r="M35" s="190">
        <v>3.5182899999999999</v>
      </c>
      <c r="N35" s="190">
        <v>1.0546900000000001</v>
      </c>
      <c r="O35" s="190">
        <v>1.48285</v>
      </c>
      <c r="P35" s="190">
        <v>-5.3529099999999996</v>
      </c>
      <c r="Q35" s="190">
        <v>-22.937849999999997</v>
      </c>
      <c r="R35" s="190">
        <v>17.25741</v>
      </c>
      <c r="S35" s="190">
        <v>-4.2314999999999996</v>
      </c>
      <c r="T35" s="190">
        <v>-10.30818</v>
      </c>
      <c r="U35" s="190">
        <v>-12.985040000000001</v>
      </c>
      <c r="V35" s="190">
        <v>-26.999580000000002</v>
      </c>
      <c r="W35" s="190">
        <v>-8.9412700000000012</v>
      </c>
      <c r="X35" s="190">
        <v>-9.1097400000000004</v>
      </c>
      <c r="Y35" s="190">
        <v>6.4318400000000002</v>
      </c>
      <c r="Z35" s="190">
        <v>-3.3335500000000002</v>
      </c>
      <c r="AA35" s="190">
        <v>-11.237219999999999</v>
      </c>
      <c r="AB35" s="190">
        <v>-26.772839999999999</v>
      </c>
      <c r="AC35" s="190">
        <v>-15.73670513499</v>
      </c>
      <c r="AD35" s="190">
        <v>-25.995712616168699</v>
      </c>
      <c r="AE35" s="190">
        <v>-1.0377086195756302</v>
      </c>
      <c r="AF35" s="190">
        <v>-31.726571329096</v>
      </c>
      <c r="AG35" s="190">
        <v>-20.625441646014423</v>
      </c>
      <c r="AH35" s="190">
        <v>-14.505944464038231</v>
      </c>
      <c r="AI35" s="203"/>
      <c r="AJ35" s="203"/>
      <c r="AK35" s="203"/>
      <c r="AL35" s="203"/>
      <c r="AM35" s="203"/>
      <c r="AN35" s="167"/>
      <c r="AO35" s="167"/>
      <c r="AP35" s="167"/>
      <c r="AQ35" s="167"/>
      <c r="AR35" s="167"/>
      <c r="AS35" s="167"/>
      <c r="AT35" s="167"/>
      <c r="AU35" s="167"/>
      <c r="AV35" s="167"/>
      <c r="AW35" s="167"/>
      <c r="AX35" s="167"/>
      <c r="AY35" s="167"/>
    </row>
    <row r="36" spans="1:51" ht="15" x14ac:dyDescent="0.25">
      <c r="A36" s="304">
        <f>YampaRiverInflow.TotalOutflow!A36</f>
        <v>45627</v>
      </c>
      <c r="B36" s="280">
        <v>-4.8609999999999998</v>
      </c>
      <c r="C36" s="270">
        <v>-4.8609999999999998</v>
      </c>
      <c r="D36" s="285">
        <v>-4.8609999999999998</v>
      </c>
      <c r="E36" s="190">
        <v>-14.927940000000001</v>
      </c>
      <c r="F36" s="190">
        <v>-22.49784</v>
      </c>
      <c r="G36" s="190">
        <v>-4.7581699999999998</v>
      </c>
      <c r="H36" s="190">
        <v>-4.2268999999999997</v>
      </c>
      <c r="I36" s="190">
        <v>-38.098730000000003</v>
      </c>
      <c r="J36" s="190">
        <v>-16.883659999999999</v>
      </c>
      <c r="K36" s="190">
        <v>-19.378550000000001</v>
      </c>
      <c r="L36" s="190">
        <v>-16.600650000000002</v>
      </c>
      <c r="M36" s="190">
        <v>-12.671760000000001</v>
      </c>
      <c r="N36" s="190">
        <v>-11.092700000000001</v>
      </c>
      <c r="O36" s="190">
        <v>-5.9065600000000007</v>
      </c>
      <c r="P36" s="190">
        <v>-11.998950000000001</v>
      </c>
      <c r="Q36" s="190">
        <v>-6.2203800000000005</v>
      </c>
      <c r="R36" s="190">
        <v>5.5469099999999996</v>
      </c>
      <c r="S36" s="190">
        <v>-11.664959999999999</v>
      </c>
      <c r="T36" s="190">
        <v>-10.748290000000001</v>
      </c>
      <c r="U36" s="190">
        <v>-20.60698</v>
      </c>
      <c r="V36" s="190">
        <v>-11.0654</v>
      </c>
      <c r="W36" s="190">
        <v>-24.62893</v>
      </c>
      <c r="X36" s="190">
        <v>-2.98122</v>
      </c>
      <c r="Y36" s="190">
        <v>-6.6501599999999996</v>
      </c>
      <c r="Z36" s="190">
        <v>1.63134</v>
      </c>
      <c r="AA36" s="190">
        <v>-9.3967500000000008</v>
      </c>
      <c r="AB36" s="190">
        <v>-13.98915</v>
      </c>
      <c r="AC36" s="190">
        <v>-12.4542512261587</v>
      </c>
      <c r="AD36" s="190">
        <v>-10.8324401513397</v>
      </c>
      <c r="AE36" s="190">
        <v>3.9299975641787799</v>
      </c>
      <c r="AF36" s="190">
        <v>-2.4028572739817102</v>
      </c>
      <c r="AG36" s="190">
        <v>-11.953157158801488</v>
      </c>
      <c r="AH36" s="190">
        <v>-20.113240887616342</v>
      </c>
      <c r="AI36" s="203"/>
      <c r="AJ36" s="203"/>
      <c r="AK36" s="203"/>
      <c r="AL36" s="203"/>
      <c r="AM36" s="203"/>
      <c r="AN36" s="167"/>
      <c r="AO36" s="167"/>
      <c r="AP36" s="167"/>
      <c r="AQ36" s="167"/>
      <c r="AR36" s="167"/>
      <c r="AS36" s="167"/>
      <c r="AT36" s="167"/>
      <c r="AU36" s="167"/>
      <c r="AV36" s="167"/>
      <c r="AW36" s="167"/>
      <c r="AX36" s="167"/>
      <c r="AY36" s="167"/>
    </row>
    <row r="37" spans="1:51" ht="15" x14ac:dyDescent="0.25">
      <c r="A37" s="304">
        <f>YampaRiverInflow.TotalOutflow!A37</f>
        <v>45658</v>
      </c>
      <c r="B37" s="280">
        <v>-11.709</v>
      </c>
      <c r="C37" s="270">
        <v>-11.709</v>
      </c>
      <c r="D37" s="285">
        <v>-11.709</v>
      </c>
      <c r="E37" s="190">
        <v>-1.1552500000000001</v>
      </c>
      <c r="F37" s="190">
        <v>-9.5505300000000002</v>
      </c>
      <c r="G37" s="190">
        <v>-3.0365300000000004</v>
      </c>
      <c r="H37" s="190">
        <v>-13.873520000000001</v>
      </c>
      <c r="I37" s="190">
        <v>-24.659839999999999</v>
      </c>
      <c r="J37" s="190">
        <v>-23.680730000000001</v>
      </c>
      <c r="K37" s="190">
        <v>-10.09286</v>
      </c>
      <c r="L37" s="190">
        <v>1.2478399999999998</v>
      </c>
      <c r="M37" s="190">
        <v>-9.182129999999999</v>
      </c>
      <c r="N37" s="190">
        <v>-8.1827199999999998</v>
      </c>
      <c r="O37" s="190">
        <v>-11.68539</v>
      </c>
      <c r="P37" s="190">
        <v>-0.62502000000000002</v>
      </c>
      <c r="Q37" s="190">
        <v>-24.903770000000002</v>
      </c>
      <c r="R37" s="190">
        <v>-11.795629999999999</v>
      </c>
      <c r="S37" s="190">
        <v>-18.15316</v>
      </c>
      <c r="T37" s="190">
        <v>-15.922499999999999</v>
      </c>
      <c r="U37" s="190">
        <v>-16.109290000000001</v>
      </c>
      <c r="V37" s="190">
        <v>-8.2410300000000003</v>
      </c>
      <c r="W37" s="190">
        <v>-24.003340000000001</v>
      </c>
      <c r="X37" s="190">
        <v>-12.045209999999999</v>
      </c>
      <c r="Y37" s="190">
        <v>-7.8899799999999995</v>
      </c>
      <c r="Z37" s="190">
        <v>-22.646060000000002</v>
      </c>
      <c r="AA37" s="190">
        <v>-32.673250000000003</v>
      </c>
      <c r="AB37" s="190">
        <v>-24.1571297449231</v>
      </c>
      <c r="AC37" s="190">
        <v>0.98637802205530201</v>
      </c>
      <c r="AD37" s="190">
        <v>-30.2013865144412</v>
      </c>
      <c r="AE37" s="190">
        <v>-0.95083847050134207</v>
      </c>
      <c r="AF37" s="190">
        <v>-12.716791635963881</v>
      </c>
      <c r="AG37" s="190">
        <v>-5.7794314590614571</v>
      </c>
      <c r="AH37" s="190">
        <v>-12.36787787501088</v>
      </c>
      <c r="AI37" s="203"/>
      <c r="AJ37" s="203"/>
      <c r="AK37" s="203"/>
      <c r="AL37" s="203"/>
      <c r="AM37" s="203"/>
      <c r="AN37" s="167"/>
      <c r="AO37" s="167"/>
      <c r="AP37" s="167"/>
      <c r="AQ37" s="167"/>
      <c r="AR37" s="167"/>
      <c r="AS37" s="167"/>
      <c r="AT37" s="167"/>
      <c r="AU37" s="167"/>
      <c r="AV37" s="167"/>
      <c r="AW37" s="167"/>
      <c r="AX37" s="167"/>
      <c r="AY37" s="167"/>
    </row>
    <row r="38" spans="1:51" ht="15" x14ac:dyDescent="0.25">
      <c r="A38" s="304">
        <f>YampaRiverInflow.TotalOutflow!A38</f>
        <v>45689</v>
      </c>
      <c r="B38" s="280">
        <v>-10.657</v>
      </c>
      <c r="C38" s="270">
        <v>-10.657</v>
      </c>
      <c r="D38" s="285">
        <v>-10.657</v>
      </c>
      <c r="E38" s="190">
        <v>-8.6256699999999995</v>
      </c>
      <c r="F38" s="190">
        <v>-4.7783299999999995</v>
      </c>
      <c r="G38" s="190">
        <v>-20.94144</v>
      </c>
      <c r="H38" s="190">
        <v>-17.372900000000001</v>
      </c>
      <c r="I38" s="190">
        <v>14.6288</v>
      </c>
      <c r="J38" s="190">
        <v>-16.739249999999998</v>
      </c>
      <c r="K38" s="190">
        <v>-12.46504</v>
      </c>
      <c r="L38" s="190">
        <v>-9.1210300000000011</v>
      </c>
      <c r="M38" s="190">
        <v>-7.8426999999999998</v>
      </c>
      <c r="N38" s="190">
        <v>-5.5530600000000003</v>
      </c>
      <c r="O38" s="190">
        <v>-10.331049999999999</v>
      </c>
      <c r="P38" s="190">
        <v>-2.1568899999999998</v>
      </c>
      <c r="Q38" s="190">
        <v>-9.2535300000000014</v>
      </c>
      <c r="R38" s="190">
        <v>-8.9076200000000014</v>
      </c>
      <c r="S38" s="190">
        <v>-4.1460799999999995</v>
      </c>
      <c r="T38" s="190">
        <v>-10.053940000000001</v>
      </c>
      <c r="U38" s="190">
        <v>-6.1692600000000004</v>
      </c>
      <c r="V38" s="190">
        <v>-12.2621</v>
      </c>
      <c r="W38" s="190">
        <v>-20.240539999999999</v>
      </c>
      <c r="X38" s="190">
        <v>-13.770149999999999</v>
      </c>
      <c r="Y38" s="190">
        <v>-23.709220000000002</v>
      </c>
      <c r="Z38" s="190">
        <v>-9.7715200000000006</v>
      </c>
      <c r="AA38" s="190">
        <v>-22.627830000000003</v>
      </c>
      <c r="AB38" s="190">
        <v>-15.455982647396</v>
      </c>
      <c r="AC38" s="190">
        <v>-5.8749314387434293</v>
      </c>
      <c r="AD38" s="190">
        <v>-8.4656240510355207</v>
      </c>
      <c r="AE38" s="190">
        <v>-4.6766209284448594</v>
      </c>
      <c r="AF38" s="190">
        <v>-22.525036091181075</v>
      </c>
      <c r="AG38" s="190">
        <v>-5.7098542439644264</v>
      </c>
      <c r="AH38" s="190">
        <v>10.151250214067531</v>
      </c>
      <c r="AI38" s="203"/>
      <c r="AJ38" s="203"/>
      <c r="AK38" s="203"/>
      <c r="AL38" s="203"/>
      <c r="AM38" s="203"/>
      <c r="AN38" s="167"/>
      <c r="AO38" s="167"/>
      <c r="AP38" s="167"/>
      <c r="AQ38" s="167"/>
      <c r="AR38" s="167"/>
      <c r="AS38" s="167"/>
      <c r="AT38" s="167"/>
      <c r="AU38" s="167"/>
      <c r="AV38" s="167"/>
      <c r="AW38" s="167"/>
      <c r="AX38" s="167"/>
      <c r="AY38" s="167"/>
    </row>
    <row r="39" spans="1:51" ht="15" x14ac:dyDescent="0.25">
      <c r="A39" s="304">
        <f>YampaRiverInflow.TotalOutflow!A39</f>
        <v>45717</v>
      </c>
      <c r="B39" s="280">
        <v>-8.7449999999999992</v>
      </c>
      <c r="C39" s="270">
        <v>-8.7449999999999992</v>
      </c>
      <c r="D39" s="285">
        <v>-8.7449999999999992</v>
      </c>
      <c r="E39" s="190">
        <v>-26.61149</v>
      </c>
      <c r="F39" s="190">
        <v>-24.585830000000001</v>
      </c>
      <c r="G39" s="190">
        <v>-10.1469</v>
      </c>
      <c r="H39" s="190">
        <v>-24.405729999999998</v>
      </c>
      <c r="I39" s="190">
        <v>-41.61844</v>
      </c>
      <c r="J39" s="190">
        <v>-20.912990000000001</v>
      </c>
      <c r="K39" s="190">
        <v>-15.42376</v>
      </c>
      <c r="L39" s="190">
        <v>-46.979050000000001</v>
      </c>
      <c r="M39" s="190">
        <v>-13.50891</v>
      </c>
      <c r="N39" s="190">
        <v>-9.4484200000000005</v>
      </c>
      <c r="O39" s="190">
        <v>-15.45289</v>
      </c>
      <c r="P39" s="190">
        <v>-14.12349</v>
      </c>
      <c r="Q39" s="190">
        <v>-17.224810000000002</v>
      </c>
      <c r="R39" s="190">
        <v>-18.18402</v>
      </c>
      <c r="S39" s="190">
        <v>-16.42624</v>
      </c>
      <c r="T39" s="190">
        <v>-16.519099999999998</v>
      </c>
      <c r="U39" s="190">
        <v>-21.362770000000001</v>
      </c>
      <c r="V39" s="190">
        <v>-13.940290000000001</v>
      </c>
      <c r="W39" s="190">
        <v>-25.785889999999998</v>
      </c>
      <c r="X39" s="190">
        <v>-13.57385</v>
      </c>
      <c r="Y39" s="190">
        <v>-14.951780000000001</v>
      </c>
      <c r="Z39" s="190">
        <v>-24.381869999999999</v>
      </c>
      <c r="AA39" s="190">
        <v>-18.517049999999998</v>
      </c>
      <c r="AB39" s="190">
        <v>-29.967980399044698</v>
      </c>
      <c r="AC39" s="190">
        <v>-3.9186748927238999</v>
      </c>
      <c r="AD39" s="190">
        <v>3.78158654325282</v>
      </c>
      <c r="AE39" s="190">
        <v>-0.165478108417315</v>
      </c>
      <c r="AF39" s="190">
        <v>-33.272751616104074</v>
      </c>
      <c r="AG39" s="190">
        <v>-3.3822040949199934</v>
      </c>
      <c r="AH39" s="190">
        <v>-5.8828062150550702</v>
      </c>
      <c r="AI39" s="203"/>
      <c r="AJ39" s="203"/>
      <c r="AK39" s="203"/>
      <c r="AL39" s="203"/>
      <c r="AM39" s="203"/>
      <c r="AN39" s="167"/>
      <c r="AO39" s="167"/>
      <c r="AP39" s="167"/>
      <c r="AQ39" s="167"/>
      <c r="AR39" s="167"/>
      <c r="AS39" s="167"/>
      <c r="AT39" s="167"/>
      <c r="AU39" s="167"/>
      <c r="AV39" s="167"/>
      <c r="AW39" s="167"/>
      <c r="AX39" s="167"/>
      <c r="AY39" s="167"/>
    </row>
    <row r="40" spans="1:51" ht="15" x14ac:dyDescent="0.25">
      <c r="A40" s="304">
        <f>YampaRiverInflow.TotalOutflow!A40</f>
        <v>45748</v>
      </c>
      <c r="B40" s="280">
        <v>-12.693</v>
      </c>
      <c r="C40" s="270">
        <v>-12.693</v>
      </c>
      <c r="D40" s="285">
        <v>-12.693</v>
      </c>
      <c r="E40" s="190">
        <v>-28.879900000000003</v>
      </c>
      <c r="F40" s="190">
        <v>-19.677019999999999</v>
      </c>
      <c r="G40" s="190">
        <v>-31.681180000000001</v>
      </c>
      <c r="H40" s="190">
        <v>-14.10609</v>
      </c>
      <c r="I40" s="190">
        <v>-11.98128</v>
      </c>
      <c r="J40" s="190">
        <v>-22.55518</v>
      </c>
      <c r="K40" s="190">
        <v>58.147940000000006</v>
      </c>
      <c r="L40" s="190">
        <v>-64.754249999999999</v>
      </c>
      <c r="M40" s="190">
        <v>-13.812430000000001</v>
      </c>
      <c r="N40" s="190">
        <v>-19.395679999999999</v>
      </c>
      <c r="O40" s="190">
        <v>-0.58677000000000001</v>
      </c>
      <c r="P40" s="190">
        <v>-20.977029999999999</v>
      </c>
      <c r="Q40" s="190">
        <v>-23.67004</v>
      </c>
      <c r="R40" s="190">
        <v>-22.150279999999999</v>
      </c>
      <c r="S40" s="190">
        <v>-10.326360000000001</v>
      </c>
      <c r="T40" s="190">
        <v>-17.860139999999998</v>
      </c>
      <c r="U40" s="190">
        <v>-21.034770000000002</v>
      </c>
      <c r="V40" s="190">
        <v>-16.89048</v>
      </c>
      <c r="W40" s="190">
        <v>-27.78388</v>
      </c>
      <c r="X40" s="190">
        <v>-24.14518</v>
      </c>
      <c r="Y40" s="190">
        <v>-25.381180000000001</v>
      </c>
      <c r="Z40" s="190">
        <v>-22.591699999999999</v>
      </c>
      <c r="AA40" s="190">
        <v>-21.645820000000001</v>
      </c>
      <c r="AB40" s="190">
        <v>-27.296583863680898</v>
      </c>
      <c r="AC40" s="190">
        <v>-6.8666990838692197</v>
      </c>
      <c r="AD40" s="190">
        <v>-4.4101040311918496</v>
      </c>
      <c r="AE40" s="190">
        <v>0.32782876848779102</v>
      </c>
      <c r="AF40" s="190">
        <v>-38.38269309226537</v>
      </c>
      <c r="AG40" s="190">
        <v>-19.157315839774473</v>
      </c>
      <c r="AH40" s="190">
        <v>-15.825731008529852</v>
      </c>
      <c r="AI40" s="203"/>
      <c r="AJ40" s="203"/>
      <c r="AK40" s="203"/>
      <c r="AL40" s="203"/>
      <c r="AM40" s="203"/>
      <c r="AN40" s="167"/>
      <c r="AO40" s="167"/>
      <c r="AP40" s="167"/>
      <c r="AQ40" s="167"/>
      <c r="AR40" s="167"/>
      <c r="AS40" s="167"/>
      <c r="AT40" s="167"/>
      <c r="AU40" s="167"/>
      <c r="AV40" s="167"/>
      <c r="AW40" s="167"/>
      <c r="AX40" s="167"/>
      <c r="AY40" s="167"/>
    </row>
    <row r="41" spans="1:51" ht="15" x14ac:dyDescent="0.25">
      <c r="A41" s="304">
        <f>YampaRiverInflow.TotalOutflow!A41</f>
        <v>45778</v>
      </c>
      <c r="B41" s="280">
        <v>-13.207000000000001</v>
      </c>
      <c r="C41" s="270">
        <v>-13.207000000000001</v>
      </c>
      <c r="D41" s="285">
        <v>-13.207000000000001</v>
      </c>
      <c r="E41" s="190">
        <v>-31.532360000000001</v>
      </c>
      <c r="F41" s="190">
        <v>-23.549289999999999</v>
      </c>
      <c r="G41" s="190">
        <v>-4.1466599999999998</v>
      </c>
      <c r="H41" s="190">
        <v>-16.730790000000002</v>
      </c>
      <c r="I41" s="190">
        <v>-20.673770000000001</v>
      </c>
      <c r="J41" s="190">
        <v>-17.359860000000001</v>
      </c>
      <c r="K41" s="190">
        <v>34.052529999999997</v>
      </c>
      <c r="L41" s="190">
        <v>-1.7655699999999999</v>
      </c>
      <c r="M41" s="190">
        <v>-18.956109999999999</v>
      </c>
      <c r="N41" s="190">
        <v>-19.014720000000001</v>
      </c>
      <c r="O41" s="190">
        <v>-30.134370000000001</v>
      </c>
      <c r="P41" s="190">
        <v>-22.792720000000003</v>
      </c>
      <c r="Q41" s="190">
        <v>2.1723600000000003</v>
      </c>
      <c r="R41" s="190">
        <v>-23.229320000000001</v>
      </c>
      <c r="S41" s="190">
        <v>-30.356549999999999</v>
      </c>
      <c r="T41" s="190">
        <v>-13.17548</v>
      </c>
      <c r="U41" s="190">
        <v>-26.73291</v>
      </c>
      <c r="V41" s="190">
        <v>-17.628589999999999</v>
      </c>
      <c r="W41" s="190">
        <v>-22.069290000000002</v>
      </c>
      <c r="X41" s="190">
        <v>-23.365380000000002</v>
      </c>
      <c r="Y41" s="190">
        <v>-25.14387</v>
      </c>
      <c r="Z41" s="190">
        <v>-18.31448</v>
      </c>
      <c r="AA41" s="190">
        <v>-13.93942</v>
      </c>
      <c r="AB41" s="190">
        <v>-20.988264455397299</v>
      </c>
      <c r="AC41" s="190">
        <v>-18.6031865575818</v>
      </c>
      <c r="AD41" s="190">
        <v>-16.873532198681101</v>
      </c>
      <c r="AE41" s="190">
        <v>-10.3614585683532</v>
      </c>
      <c r="AF41" s="190">
        <v>-50.887631320712337</v>
      </c>
      <c r="AG41" s="190">
        <v>-30.38728965732949</v>
      </c>
      <c r="AH41" s="190">
        <v>-18.69847368234792</v>
      </c>
      <c r="AI41" s="203"/>
      <c r="AJ41" s="203"/>
      <c r="AK41" s="203"/>
      <c r="AL41" s="203"/>
      <c r="AM41" s="203"/>
      <c r="AN41" s="167"/>
      <c r="AO41" s="167"/>
      <c r="AP41" s="167"/>
      <c r="AQ41" s="167"/>
      <c r="AR41" s="167"/>
      <c r="AS41" s="167"/>
      <c r="AT41" s="167"/>
      <c r="AU41" s="167"/>
      <c r="AV41" s="167"/>
      <c r="AW41" s="167"/>
      <c r="AX41" s="167"/>
      <c r="AY41" s="167"/>
    </row>
    <row r="42" spans="1:51" ht="15" x14ac:dyDescent="0.25">
      <c r="A42" s="304">
        <f>YampaRiverInflow.TotalOutflow!A42</f>
        <v>45809</v>
      </c>
      <c r="B42" s="280">
        <v>-18.404</v>
      </c>
      <c r="C42" s="270">
        <v>-18.404</v>
      </c>
      <c r="D42" s="285">
        <v>-18.404</v>
      </c>
      <c r="E42" s="190">
        <v>-21.53116</v>
      </c>
      <c r="F42" s="190">
        <v>-28.16948</v>
      </c>
      <c r="G42" s="190">
        <v>-21.732470000000003</v>
      </c>
      <c r="H42" s="190">
        <v>-7.58514</v>
      </c>
      <c r="I42" s="190">
        <v>-14.68486</v>
      </c>
      <c r="J42" s="190">
        <v>-12.904590000000001</v>
      </c>
      <c r="K42" s="190">
        <v>-17.66553</v>
      </c>
      <c r="L42" s="190">
        <v>-18.500439999999998</v>
      </c>
      <c r="M42" s="190">
        <v>-9.6846800000000002</v>
      </c>
      <c r="N42" s="190">
        <v>-3.0129200000000003</v>
      </c>
      <c r="O42" s="190">
        <v>-10.71584</v>
      </c>
      <c r="P42" s="190">
        <v>-17.712730000000001</v>
      </c>
      <c r="Q42" s="190">
        <v>2.1411799999999999</v>
      </c>
      <c r="R42" s="190">
        <v>-20.19791</v>
      </c>
      <c r="S42" s="190">
        <v>-19.463480000000001</v>
      </c>
      <c r="T42" s="190">
        <v>-14.17783</v>
      </c>
      <c r="U42" s="190">
        <v>-34.892609999999998</v>
      </c>
      <c r="V42" s="190">
        <v>-20.2377</v>
      </c>
      <c r="W42" s="190">
        <v>-30.45213</v>
      </c>
      <c r="X42" s="190">
        <v>-27.64986</v>
      </c>
      <c r="Y42" s="190">
        <v>-30.77158</v>
      </c>
      <c r="Z42" s="190">
        <v>-30.150569999999998</v>
      </c>
      <c r="AA42" s="190">
        <v>-27.212169999999997</v>
      </c>
      <c r="AB42" s="190">
        <v>-17.7194681870902</v>
      </c>
      <c r="AC42" s="190">
        <v>-32.379981516299999</v>
      </c>
      <c r="AD42" s="190">
        <v>-23.798866425075097</v>
      </c>
      <c r="AE42" s="190">
        <v>-21.9297904675709</v>
      </c>
      <c r="AF42" s="190">
        <v>-57.58882165966952</v>
      </c>
      <c r="AG42" s="190">
        <v>-30.45201460504726</v>
      </c>
      <c r="AH42" s="190">
        <v>-3.2644045979033853</v>
      </c>
      <c r="AI42" s="203"/>
      <c r="AJ42" s="203"/>
      <c r="AK42" s="203"/>
      <c r="AL42" s="203"/>
      <c r="AM42" s="203"/>
      <c r="AN42" s="167"/>
      <c r="AO42" s="167"/>
      <c r="AP42" s="167"/>
      <c r="AQ42" s="167"/>
      <c r="AR42" s="167"/>
      <c r="AS42" s="167"/>
      <c r="AT42" s="167"/>
      <c r="AU42" s="167"/>
      <c r="AV42" s="167"/>
      <c r="AW42" s="167"/>
      <c r="AX42" s="167"/>
      <c r="AY42" s="167"/>
    </row>
    <row r="43" spans="1:51" ht="15" x14ac:dyDescent="0.25">
      <c r="A43" s="304">
        <f>YampaRiverInflow.TotalOutflow!A43</f>
        <v>45839</v>
      </c>
      <c r="B43" s="280">
        <v>-19.466999999999999</v>
      </c>
      <c r="C43" s="270">
        <v>-19.466999999999999</v>
      </c>
      <c r="D43" s="285">
        <v>-19.466999999999999</v>
      </c>
      <c r="E43" s="190">
        <v>-21.142790000000002</v>
      </c>
      <c r="F43" s="190">
        <v>-18.928519999999999</v>
      </c>
      <c r="G43" s="190">
        <v>-9.5471299999999992</v>
      </c>
      <c r="H43" s="190">
        <v>-10.268600000000001</v>
      </c>
      <c r="I43" s="190">
        <v>-18.314310000000003</v>
      </c>
      <c r="J43" s="190">
        <v>-15.866149999999999</v>
      </c>
      <c r="K43" s="190">
        <v>-24.552409999999998</v>
      </c>
      <c r="L43" s="190">
        <v>-25.378720000000001</v>
      </c>
      <c r="M43" s="190">
        <v>-17.78331</v>
      </c>
      <c r="N43" s="190">
        <v>-18.8934</v>
      </c>
      <c r="O43" s="190">
        <v>-12.013909999999999</v>
      </c>
      <c r="P43" s="190">
        <v>-14.996409999999999</v>
      </c>
      <c r="Q43" s="190">
        <v>2.3123400000000003</v>
      </c>
      <c r="R43" s="190">
        <v>-19.286709999999999</v>
      </c>
      <c r="S43" s="190">
        <v>-10.45975</v>
      </c>
      <c r="T43" s="190">
        <v>-7.6106699999999998</v>
      </c>
      <c r="U43" s="190">
        <v>-27.08278</v>
      </c>
      <c r="V43" s="190">
        <v>-23.468240000000002</v>
      </c>
      <c r="W43" s="190">
        <v>-21.989319999999999</v>
      </c>
      <c r="X43" s="190">
        <v>-37.216929999999998</v>
      </c>
      <c r="Y43" s="190">
        <v>-22.890240000000002</v>
      </c>
      <c r="Z43" s="190">
        <v>-26.678540000000002</v>
      </c>
      <c r="AA43" s="190">
        <v>-37.337760000000003</v>
      </c>
      <c r="AB43" s="190">
        <v>-18.2346613577282</v>
      </c>
      <c r="AC43" s="190">
        <v>-18.848620976413699</v>
      </c>
      <c r="AD43" s="190">
        <v>-23.752590631551499</v>
      </c>
      <c r="AE43" s="190">
        <v>-17.2882505662513</v>
      </c>
      <c r="AF43" s="190">
        <v>-44.694644503792432</v>
      </c>
      <c r="AG43" s="190">
        <v>-40.747534366473715</v>
      </c>
      <c r="AH43" s="190">
        <v>-26.484467621707839</v>
      </c>
      <c r="AI43" s="203"/>
      <c r="AJ43" s="203"/>
      <c r="AK43" s="203"/>
      <c r="AL43" s="203"/>
      <c r="AM43" s="203"/>
      <c r="AN43" s="167"/>
      <c r="AO43" s="167"/>
      <c r="AP43" s="167"/>
      <c r="AQ43" s="167"/>
      <c r="AR43" s="167"/>
      <c r="AS43" s="167"/>
      <c r="AT43" s="167"/>
      <c r="AU43" s="167"/>
      <c r="AV43" s="167"/>
      <c r="AW43" s="167"/>
      <c r="AX43" s="167"/>
      <c r="AY43" s="167"/>
    </row>
    <row r="44" spans="1:51" ht="15" x14ac:dyDescent="0.25">
      <c r="A44" s="304">
        <f>YampaRiverInflow.TotalOutflow!A44</f>
        <v>45870</v>
      </c>
      <c r="B44" s="280">
        <v>-17.036000000000001</v>
      </c>
      <c r="C44" s="270">
        <v>-17.036000000000001</v>
      </c>
      <c r="D44" s="285">
        <v>-17.036000000000001</v>
      </c>
      <c r="E44" s="190">
        <v>-28.87069</v>
      </c>
      <c r="F44" s="190">
        <v>-40.249079999999999</v>
      </c>
      <c r="G44" s="190">
        <v>-10.618690000000001</v>
      </c>
      <c r="H44" s="190">
        <v>-1.97844</v>
      </c>
      <c r="I44" s="190">
        <v>-19.845770000000002</v>
      </c>
      <c r="J44" s="190">
        <v>-18.154619999999998</v>
      </c>
      <c r="K44" s="190">
        <v>-19.77272</v>
      </c>
      <c r="L44" s="190">
        <v>-13.17257</v>
      </c>
      <c r="M44" s="190">
        <v>-14.711229999999999</v>
      </c>
      <c r="N44" s="190">
        <v>-8.0491299999999999</v>
      </c>
      <c r="O44" s="190">
        <v>-10.36894</v>
      </c>
      <c r="P44" s="190">
        <v>-12.309370000000001</v>
      </c>
      <c r="Q44" s="190">
        <v>3.9439999999999996E-2</v>
      </c>
      <c r="R44" s="190">
        <v>-13.62011</v>
      </c>
      <c r="S44" s="190">
        <v>-10.787000000000001</v>
      </c>
      <c r="T44" s="190">
        <v>-15.400589999999999</v>
      </c>
      <c r="U44" s="190">
        <v>-19.57723</v>
      </c>
      <c r="V44" s="190">
        <v>-13.29472</v>
      </c>
      <c r="W44" s="190">
        <v>-18.03979</v>
      </c>
      <c r="X44" s="190">
        <v>-23.891169999999999</v>
      </c>
      <c r="Y44" s="190">
        <v>-13.515309999999999</v>
      </c>
      <c r="Z44" s="190">
        <v>-23.837299999999999</v>
      </c>
      <c r="AA44" s="190">
        <v>-19.137979999999999</v>
      </c>
      <c r="AB44" s="190">
        <v>-15.5850350841859</v>
      </c>
      <c r="AC44" s="190">
        <v>-20.413870945690398</v>
      </c>
      <c r="AD44" s="190">
        <v>-17.994277469173699</v>
      </c>
      <c r="AE44" s="190">
        <v>-17.687800046524</v>
      </c>
      <c r="AF44" s="190">
        <v>-37.223178765369134</v>
      </c>
      <c r="AG44" s="190">
        <v>-44.692820137564823</v>
      </c>
      <c r="AH44" s="190">
        <v>-6.5048538154775057</v>
      </c>
      <c r="AI44" s="203"/>
      <c r="AJ44" s="203"/>
      <c r="AK44" s="203"/>
      <c r="AL44" s="203"/>
      <c r="AM44" s="203"/>
      <c r="AN44" s="167"/>
      <c r="AO44" s="167"/>
      <c r="AP44" s="167"/>
      <c r="AQ44" s="167"/>
      <c r="AR44" s="167"/>
      <c r="AS44" s="167"/>
      <c r="AT44" s="167"/>
      <c r="AU44" s="167"/>
      <c r="AV44" s="167"/>
      <c r="AW44" s="167"/>
      <c r="AX44" s="167"/>
      <c r="AY44" s="167"/>
    </row>
    <row r="45" spans="1:51" ht="15" x14ac:dyDescent="0.25">
      <c r="A45" s="304">
        <f>YampaRiverInflow.TotalOutflow!A45</f>
        <v>45901</v>
      </c>
      <c r="B45" s="280">
        <v>-7.5359999999999996</v>
      </c>
      <c r="C45" s="270">
        <v>-7.5359999999999996</v>
      </c>
      <c r="D45" s="285">
        <v>-7.5359999999999996</v>
      </c>
      <c r="E45" s="190">
        <v>0.30087999999999998</v>
      </c>
      <c r="F45" s="190">
        <v>1.5638399999999999</v>
      </c>
      <c r="G45" s="190">
        <v>-5.3830900000000002</v>
      </c>
      <c r="H45" s="190">
        <v>0.50452999999999992</v>
      </c>
      <c r="I45" s="190">
        <v>-16.785490000000003</v>
      </c>
      <c r="J45" s="190">
        <v>8.7774400000000004</v>
      </c>
      <c r="K45" s="190">
        <v>-0.65700999999999998</v>
      </c>
      <c r="L45" s="190">
        <v>-5.1176300000000001</v>
      </c>
      <c r="M45" s="190">
        <v>1.31694</v>
      </c>
      <c r="N45" s="190">
        <v>-3.9454199999999999</v>
      </c>
      <c r="O45" s="190">
        <v>2.79942</v>
      </c>
      <c r="P45" s="190">
        <v>-4.3560499999999998</v>
      </c>
      <c r="Q45" s="190">
        <v>0.24765999999999999</v>
      </c>
      <c r="R45" s="190">
        <v>-1.9077999999999999</v>
      </c>
      <c r="S45" s="190">
        <v>1.6536999999999999</v>
      </c>
      <c r="T45" s="190">
        <v>0.45062999999999998</v>
      </c>
      <c r="U45" s="190">
        <v>-4.00359</v>
      </c>
      <c r="V45" s="190">
        <v>-7.8580299999999994</v>
      </c>
      <c r="W45" s="190">
        <v>-6.6565699999999994</v>
      </c>
      <c r="X45" s="190">
        <v>-13.139520000000001</v>
      </c>
      <c r="Y45" s="190">
        <v>-7.8235400000000004</v>
      </c>
      <c r="Z45" s="190">
        <v>-17.94941</v>
      </c>
      <c r="AA45" s="190">
        <v>-20.019500000000001</v>
      </c>
      <c r="AB45" s="190">
        <v>-12.5769963398445</v>
      </c>
      <c r="AC45" s="190">
        <v>-12.664930500352801</v>
      </c>
      <c r="AD45" s="190">
        <v>-18.758475648761799</v>
      </c>
      <c r="AE45" s="190">
        <v>-1.27110780709264</v>
      </c>
      <c r="AF45" s="190">
        <v>-33.675139492561513</v>
      </c>
      <c r="AG45" s="190">
        <v>-15.970136704665375</v>
      </c>
      <c r="AH45" s="190">
        <v>4.5429256994443854</v>
      </c>
      <c r="AI45" s="203"/>
      <c r="AJ45" s="203"/>
      <c r="AK45" s="203"/>
      <c r="AL45" s="203"/>
      <c r="AM45" s="203"/>
      <c r="AN45" s="167"/>
      <c r="AO45" s="167"/>
      <c r="AP45" s="167"/>
      <c r="AQ45" s="167"/>
      <c r="AR45" s="167"/>
      <c r="AS45" s="167"/>
      <c r="AT45" s="167"/>
      <c r="AU45" s="167"/>
      <c r="AV45" s="167"/>
      <c r="AW45" s="167"/>
      <c r="AX45" s="167"/>
      <c r="AY45" s="167"/>
    </row>
    <row r="46" spans="1:51" ht="15" x14ac:dyDescent="0.25">
      <c r="A46" s="304">
        <f>YampaRiverInflow.TotalOutflow!A46</f>
        <v>45931</v>
      </c>
      <c r="B46" s="280">
        <v>-10.734</v>
      </c>
      <c r="C46" s="270">
        <v>-10.734</v>
      </c>
      <c r="D46" s="285">
        <v>-10.734</v>
      </c>
      <c r="E46" s="190">
        <v>-6.6903999999999995</v>
      </c>
      <c r="F46" s="190">
        <v>-9.5990099999999998</v>
      </c>
      <c r="G46" s="190">
        <v>8.4510100000000001</v>
      </c>
      <c r="H46" s="190">
        <v>5.7720799999999999</v>
      </c>
      <c r="I46" s="190">
        <v>-14.64955</v>
      </c>
      <c r="J46" s="190">
        <v>11.184040000000001</v>
      </c>
      <c r="K46" s="190">
        <v>-2.5218699999999998</v>
      </c>
      <c r="L46" s="190">
        <v>12.298719999999999</v>
      </c>
      <c r="M46" s="190">
        <v>9.1142000000000003</v>
      </c>
      <c r="N46" s="190">
        <v>6.9690500000000002</v>
      </c>
      <c r="O46" s="190">
        <v>17.399669999999997</v>
      </c>
      <c r="P46" s="190">
        <v>17.673249999999999</v>
      </c>
      <c r="Q46" s="190">
        <v>19.239099999999997</v>
      </c>
      <c r="R46" s="190">
        <v>0.14559</v>
      </c>
      <c r="S46" s="190">
        <v>-3.8384399999999999</v>
      </c>
      <c r="T46" s="190">
        <v>-8.0890900000000006</v>
      </c>
      <c r="U46" s="190">
        <v>5.3184499999999995</v>
      </c>
      <c r="V46" s="190">
        <v>6.8723199999999993</v>
      </c>
      <c r="W46" s="190">
        <v>-3.3345599999999997</v>
      </c>
      <c r="X46" s="190">
        <v>-12.937790000000001</v>
      </c>
      <c r="Y46" s="190">
        <v>9.3299699999999994</v>
      </c>
      <c r="Z46" s="190">
        <v>-7.6352000000000002</v>
      </c>
      <c r="AA46" s="190">
        <v>-6.9373300000000002</v>
      </c>
      <c r="AB46" s="190">
        <v>-2.2106542585727502</v>
      </c>
      <c r="AC46" s="190">
        <v>-11.5548092057765</v>
      </c>
      <c r="AD46" s="190">
        <v>-24.732557731564899</v>
      </c>
      <c r="AE46" s="190">
        <v>-12.168433580297501</v>
      </c>
      <c r="AF46" s="190">
        <v>-31.92853069592417</v>
      </c>
      <c r="AG46" s="190">
        <v>-8.5193758119119227</v>
      </c>
      <c r="AH46" s="190">
        <v>-12.106017656854398</v>
      </c>
      <c r="AI46" s="203"/>
      <c r="AJ46" s="203"/>
      <c r="AK46" s="203"/>
      <c r="AL46" s="203"/>
      <c r="AM46" s="203"/>
      <c r="AN46" s="167"/>
      <c r="AO46" s="167"/>
      <c r="AP46" s="167"/>
      <c r="AQ46" s="167"/>
      <c r="AR46" s="167"/>
      <c r="AS46" s="167"/>
      <c r="AT46" s="167"/>
      <c r="AU46" s="167"/>
      <c r="AV46" s="167"/>
      <c r="AW46" s="167"/>
      <c r="AX46" s="167"/>
      <c r="AY46" s="167"/>
    </row>
    <row r="47" spans="1:51" ht="15" x14ac:dyDescent="0.25">
      <c r="A47" s="304">
        <f>YampaRiverInflow.TotalOutflow!A47</f>
        <v>45962</v>
      </c>
      <c r="B47" s="280">
        <v>-16.158000000000001</v>
      </c>
      <c r="C47" s="270">
        <v>-16.158000000000001</v>
      </c>
      <c r="D47" s="285">
        <v>-16.158000000000001</v>
      </c>
      <c r="E47" s="190">
        <v>-38.727230000000006</v>
      </c>
      <c r="F47" s="190">
        <v>11.18458</v>
      </c>
      <c r="G47" s="190">
        <v>10.958489999999999</v>
      </c>
      <c r="H47" s="190">
        <v>-3.7692800000000002</v>
      </c>
      <c r="I47" s="190">
        <v>-15.648209999999999</v>
      </c>
      <c r="J47" s="190">
        <v>-0.50287000000000004</v>
      </c>
      <c r="K47" s="190">
        <v>16.895820000000001</v>
      </c>
      <c r="L47" s="190">
        <v>3.5182899999999999</v>
      </c>
      <c r="M47" s="190">
        <v>1.0546900000000001</v>
      </c>
      <c r="N47" s="190">
        <v>1.48285</v>
      </c>
      <c r="O47" s="190">
        <v>-5.3529099999999996</v>
      </c>
      <c r="P47" s="190">
        <v>-22.937849999999997</v>
      </c>
      <c r="Q47" s="190">
        <v>17.25741</v>
      </c>
      <c r="R47" s="190">
        <v>-4.2314999999999996</v>
      </c>
      <c r="S47" s="190">
        <v>-10.30818</v>
      </c>
      <c r="T47" s="190">
        <v>-12.985040000000001</v>
      </c>
      <c r="U47" s="190">
        <v>-26.999580000000002</v>
      </c>
      <c r="V47" s="190">
        <v>-8.9412700000000012</v>
      </c>
      <c r="W47" s="190">
        <v>-9.1097400000000004</v>
      </c>
      <c r="X47" s="190">
        <v>6.4318400000000002</v>
      </c>
      <c r="Y47" s="190">
        <v>-3.3335500000000002</v>
      </c>
      <c r="Z47" s="190">
        <v>-11.237219999999999</v>
      </c>
      <c r="AA47" s="190">
        <v>-26.772839999999999</v>
      </c>
      <c r="AB47" s="190">
        <v>-15.73670513499</v>
      </c>
      <c r="AC47" s="190">
        <v>-25.995712616168699</v>
      </c>
      <c r="AD47" s="190">
        <v>-1.0377086195756302</v>
      </c>
      <c r="AE47" s="190">
        <v>-31.726571329096</v>
      </c>
      <c r="AF47" s="190">
        <v>-20.625441646014423</v>
      </c>
      <c r="AG47" s="190">
        <v>-14.505944464038231</v>
      </c>
      <c r="AH47" s="190">
        <v>-9.119622605088356</v>
      </c>
      <c r="AI47" s="203"/>
      <c r="AJ47" s="203"/>
      <c r="AK47" s="203"/>
      <c r="AL47" s="203"/>
      <c r="AM47" s="203"/>
      <c r="AN47" s="167"/>
      <c r="AO47" s="167"/>
      <c r="AP47" s="167"/>
      <c r="AQ47" s="167"/>
      <c r="AR47" s="167"/>
      <c r="AS47" s="167"/>
      <c r="AT47" s="167"/>
      <c r="AU47" s="167"/>
      <c r="AV47" s="167"/>
      <c r="AW47" s="167"/>
      <c r="AX47" s="167"/>
      <c r="AY47" s="167"/>
    </row>
    <row r="48" spans="1:51" ht="15" x14ac:dyDescent="0.25">
      <c r="A48" s="304">
        <f>YampaRiverInflow.TotalOutflow!A48</f>
        <v>45992</v>
      </c>
      <c r="B48" s="280">
        <v>-4.8609999999999998</v>
      </c>
      <c r="C48" s="270">
        <v>-4.8609999999999998</v>
      </c>
      <c r="D48" s="285">
        <v>-4.8609999999999998</v>
      </c>
      <c r="E48" s="190">
        <v>-22.49784</v>
      </c>
      <c r="F48" s="190">
        <v>-4.7581699999999998</v>
      </c>
      <c r="G48" s="190">
        <v>-4.2268999999999997</v>
      </c>
      <c r="H48" s="190">
        <v>-38.098730000000003</v>
      </c>
      <c r="I48" s="190">
        <v>-16.883659999999999</v>
      </c>
      <c r="J48" s="190">
        <v>-19.378550000000001</v>
      </c>
      <c r="K48" s="190">
        <v>-16.600650000000002</v>
      </c>
      <c r="L48" s="190">
        <v>-12.671760000000001</v>
      </c>
      <c r="M48" s="190">
        <v>-11.092700000000001</v>
      </c>
      <c r="N48" s="190">
        <v>-5.9065600000000007</v>
      </c>
      <c r="O48" s="190">
        <v>-11.998950000000001</v>
      </c>
      <c r="P48" s="190">
        <v>-6.2203800000000005</v>
      </c>
      <c r="Q48" s="190">
        <v>5.5469099999999996</v>
      </c>
      <c r="R48" s="190">
        <v>-11.664959999999999</v>
      </c>
      <c r="S48" s="190">
        <v>-10.748290000000001</v>
      </c>
      <c r="T48" s="190">
        <v>-20.60698</v>
      </c>
      <c r="U48" s="190">
        <v>-11.0654</v>
      </c>
      <c r="V48" s="190">
        <v>-24.62893</v>
      </c>
      <c r="W48" s="190">
        <v>-2.98122</v>
      </c>
      <c r="X48" s="190">
        <v>-6.6501599999999996</v>
      </c>
      <c r="Y48" s="190">
        <v>1.63134</v>
      </c>
      <c r="Z48" s="190">
        <v>-9.3967500000000008</v>
      </c>
      <c r="AA48" s="190">
        <v>-13.98915</v>
      </c>
      <c r="AB48" s="190">
        <v>-12.4542512261587</v>
      </c>
      <c r="AC48" s="190">
        <v>-10.8324401513397</v>
      </c>
      <c r="AD48" s="190">
        <v>3.9299975641787799</v>
      </c>
      <c r="AE48" s="190">
        <v>-2.4028572739817102</v>
      </c>
      <c r="AF48" s="190">
        <v>-11.953157158801488</v>
      </c>
      <c r="AG48" s="190">
        <v>-20.113240887616342</v>
      </c>
      <c r="AH48" s="190">
        <v>-17.916438668824515</v>
      </c>
      <c r="AI48" s="203"/>
      <c r="AJ48" s="203"/>
      <c r="AK48" s="203"/>
      <c r="AL48" s="203"/>
      <c r="AM48" s="203"/>
      <c r="AN48" s="167"/>
      <c r="AO48" s="167"/>
      <c r="AP48" s="167"/>
      <c r="AQ48" s="167"/>
      <c r="AR48" s="167"/>
      <c r="AS48" s="167"/>
      <c r="AT48" s="167"/>
      <c r="AU48" s="167"/>
      <c r="AV48" s="167"/>
      <c r="AW48" s="167"/>
      <c r="AX48" s="167"/>
      <c r="AY48" s="167"/>
    </row>
    <row r="49" spans="1:1005" ht="15" x14ac:dyDescent="0.25">
      <c r="A49" s="304">
        <f>YampaRiverInflow.TotalOutflow!A49</f>
        <v>46023</v>
      </c>
      <c r="B49" s="280">
        <v>-11.709</v>
      </c>
      <c r="C49" s="270">
        <v>-11.709</v>
      </c>
      <c r="D49" s="285">
        <v>-11.709</v>
      </c>
      <c r="E49" s="190">
        <v>-9.5505300000000002</v>
      </c>
      <c r="F49" s="190">
        <v>-3.0365300000000004</v>
      </c>
      <c r="G49" s="190">
        <v>-13.873520000000001</v>
      </c>
      <c r="H49" s="190">
        <v>-24.659839999999999</v>
      </c>
      <c r="I49" s="190">
        <v>-23.680730000000001</v>
      </c>
      <c r="J49" s="190">
        <v>-10.09286</v>
      </c>
      <c r="K49" s="190">
        <v>1.2478399999999998</v>
      </c>
      <c r="L49" s="190">
        <v>-9.182129999999999</v>
      </c>
      <c r="M49" s="190">
        <v>-8.1827199999999998</v>
      </c>
      <c r="N49" s="190">
        <v>-11.68539</v>
      </c>
      <c r="O49" s="190">
        <v>-0.62502000000000002</v>
      </c>
      <c r="P49" s="190">
        <v>-24.903770000000002</v>
      </c>
      <c r="Q49" s="190">
        <v>-11.795629999999999</v>
      </c>
      <c r="R49" s="190">
        <v>-18.15316</v>
      </c>
      <c r="S49" s="190">
        <v>-15.922499999999999</v>
      </c>
      <c r="T49" s="190">
        <v>-16.109290000000001</v>
      </c>
      <c r="U49" s="190">
        <v>-8.2410300000000003</v>
      </c>
      <c r="V49" s="190">
        <v>-24.003340000000001</v>
      </c>
      <c r="W49" s="190">
        <v>-12.045209999999999</v>
      </c>
      <c r="X49" s="190">
        <v>-7.8899799999999995</v>
      </c>
      <c r="Y49" s="190">
        <v>-22.646060000000002</v>
      </c>
      <c r="Z49" s="190">
        <v>-32.673250000000003</v>
      </c>
      <c r="AA49" s="190">
        <v>-24.1571297449231</v>
      </c>
      <c r="AB49" s="190">
        <v>0.98637802205530201</v>
      </c>
      <c r="AC49" s="190">
        <v>-30.2013865144412</v>
      </c>
      <c r="AD49" s="190">
        <v>-0.95083847050134207</v>
      </c>
      <c r="AE49" s="190">
        <v>-12.716791635963881</v>
      </c>
      <c r="AF49" s="190">
        <v>-5.7794314590614571</v>
      </c>
      <c r="AG49" s="190">
        <v>-12.36787787501088</v>
      </c>
      <c r="AH49" s="190">
        <v>-0.88780962845580191</v>
      </c>
      <c r="AI49" s="203"/>
      <c r="AJ49" s="203"/>
      <c r="AK49" s="203"/>
      <c r="AL49" s="203"/>
      <c r="AM49" s="203"/>
      <c r="AN49" s="167"/>
      <c r="AO49" s="167"/>
      <c r="AP49" s="167"/>
      <c r="AQ49" s="167"/>
      <c r="AR49" s="167"/>
      <c r="AS49" s="167"/>
      <c r="AT49" s="167"/>
      <c r="AU49" s="167"/>
      <c r="AV49" s="167"/>
      <c r="AW49" s="167"/>
      <c r="AX49" s="167"/>
      <c r="AY49" s="167"/>
    </row>
    <row r="50" spans="1:1005" ht="15" x14ac:dyDescent="0.25">
      <c r="A50" s="304">
        <f>YampaRiverInflow.TotalOutflow!A50</f>
        <v>46054</v>
      </c>
      <c r="B50" s="280">
        <v>-10.657</v>
      </c>
      <c r="C50" s="270">
        <v>-10.657</v>
      </c>
      <c r="D50" s="285">
        <v>-10.657</v>
      </c>
      <c r="E50" s="190">
        <v>-4.7783299999999995</v>
      </c>
      <c r="F50" s="190">
        <v>-20.94144</v>
      </c>
      <c r="G50" s="190">
        <v>-17.372900000000001</v>
      </c>
      <c r="H50" s="190">
        <v>14.6288</v>
      </c>
      <c r="I50" s="190">
        <v>-16.739249999999998</v>
      </c>
      <c r="J50" s="190">
        <v>-12.46504</v>
      </c>
      <c r="K50" s="190">
        <v>-9.1210300000000011</v>
      </c>
      <c r="L50" s="190">
        <v>-7.8426999999999998</v>
      </c>
      <c r="M50" s="190">
        <v>-5.5530600000000003</v>
      </c>
      <c r="N50" s="190">
        <v>-10.331049999999999</v>
      </c>
      <c r="O50" s="190">
        <v>-2.1568899999999998</v>
      </c>
      <c r="P50" s="190">
        <v>-9.2535300000000014</v>
      </c>
      <c r="Q50" s="190">
        <v>-8.9076200000000014</v>
      </c>
      <c r="R50" s="190">
        <v>-4.1460799999999995</v>
      </c>
      <c r="S50" s="190">
        <v>-10.053940000000001</v>
      </c>
      <c r="T50" s="190">
        <v>-6.1692600000000004</v>
      </c>
      <c r="U50" s="190">
        <v>-12.2621</v>
      </c>
      <c r="V50" s="190">
        <v>-20.240539999999999</v>
      </c>
      <c r="W50" s="190">
        <v>-13.770149999999999</v>
      </c>
      <c r="X50" s="190">
        <v>-23.709220000000002</v>
      </c>
      <c r="Y50" s="190">
        <v>-9.7715200000000006</v>
      </c>
      <c r="Z50" s="190">
        <v>-22.627830000000003</v>
      </c>
      <c r="AA50" s="190">
        <v>-15.455982647396</v>
      </c>
      <c r="AB50" s="190">
        <v>-5.8749314387434293</v>
      </c>
      <c r="AC50" s="190">
        <v>-8.4656240510355207</v>
      </c>
      <c r="AD50" s="190">
        <v>-4.6766209284448594</v>
      </c>
      <c r="AE50" s="190">
        <v>-22.525036091181075</v>
      </c>
      <c r="AF50" s="190">
        <v>-5.7098542439644264</v>
      </c>
      <c r="AG50" s="190">
        <v>10.151250214067531</v>
      </c>
      <c r="AH50" s="190">
        <v>-8.3571780087885035</v>
      </c>
      <c r="AI50" s="203"/>
      <c r="AJ50" s="203"/>
      <c r="AK50" s="203"/>
      <c r="AL50" s="203"/>
      <c r="AM50" s="203"/>
      <c r="AN50" s="167"/>
      <c r="AO50" s="167"/>
      <c r="AP50" s="167"/>
      <c r="AQ50" s="167"/>
      <c r="AR50" s="167"/>
      <c r="AS50" s="167"/>
      <c r="AT50" s="167"/>
      <c r="AU50" s="167"/>
      <c r="AV50" s="167"/>
      <c r="AW50" s="167"/>
      <c r="AX50" s="167"/>
      <c r="AY50" s="167"/>
    </row>
    <row r="51" spans="1:1005" ht="15" x14ac:dyDescent="0.25">
      <c r="A51" s="304">
        <f>YampaRiverInflow.TotalOutflow!A51</f>
        <v>46082</v>
      </c>
      <c r="B51" s="280">
        <v>-8.7449999999999992</v>
      </c>
      <c r="C51" s="270">
        <v>-8.7449999999999992</v>
      </c>
      <c r="D51" s="285">
        <v>-8.7449999999999992</v>
      </c>
      <c r="E51" s="190">
        <v>-24.585830000000001</v>
      </c>
      <c r="F51" s="190">
        <v>-10.1469</v>
      </c>
      <c r="G51" s="190">
        <v>-24.405729999999998</v>
      </c>
      <c r="H51" s="190">
        <v>-41.61844</v>
      </c>
      <c r="I51" s="190">
        <v>-20.912990000000001</v>
      </c>
      <c r="J51" s="190">
        <v>-15.42376</v>
      </c>
      <c r="K51" s="190">
        <v>-46.979050000000001</v>
      </c>
      <c r="L51" s="190">
        <v>-13.50891</v>
      </c>
      <c r="M51" s="190">
        <v>-9.4484200000000005</v>
      </c>
      <c r="N51" s="190">
        <v>-15.45289</v>
      </c>
      <c r="O51" s="190">
        <v>-14.12349</v>
      </c>
      <c r="P51" s="190">
        <v>-17.224810000000002</v>
      </c>
      <c r="Q51" s="190">
        <v>-18.18402</v>
      </c>
      <c r="R51" s="190">
        <v>-16.42624</v>
      </c>
      <c r="S51" s="190">
        <v>-16.519099999999998</v>
      </c>
      <c r="T51" s="190">
        <v>-21.362770000000001</v>
      </c>
      <c r="U51" s="190">
        <v>-13.940290000000001</v>
      </c>
      <c r="V51" s="190">
        <v>-25.785889999999998</v>
      </c>
      <c r="W51" s="190">
        <v>-13.57385</v>
      </c>
      <c r="X51" s="190">
        <v>-14.951780000000001</v>
      </c>
      <c r="Y51" s="190">
        <v>-24.381869999999999</v>
      </c>
      <c r="Z51" s="190">
        <v>-18.517049999999998</v>
      </c>
      <c r="AA51" s="190">
        <v>-29.967980399044698</v>
      </c>
      <c r="AB51" s="190">
        <v>-3.9186748927238999</v>
      </c>
      <c r="AC51" s="190">
        <v>3.78158654325282</v>
      </c>
      <c r="AD51" s="190">
        <v>-0.165478108417315</v>
      </c>
      <c r="AE51" s="190">
        <v>-33.272751616104074</v>
      </c>
      <c r="AF51" s="190">
        <v>-3.3822040949199934</v>
      </c>
      <c r="AG51" s="190">
        <v>-5.8828062150550702</v>
      </c>
      <c r="AH51" s="190">
        <v>-27.335487086718771</v>
      </c>
      <c r="AI51" s="203"/>
      <c r="AJ51" s="203"/>
      <c r="AK51" s="203"/>
      <c r="AL51" s="203"/>
      <c r="AM51" s="203"/>
      <c r="AN51" s="167"/>
      <c r="AO51" s="167"/>
      <c r="AP51" s="167"/>
      <c r="AQ51" s="167"/>
      <c r="AR51" s="167"/>
      <c r="AS51" s="167"/>
      <c r="AT51" s="167"/>
      <c r="AU51" s="167"/>
      <c r="AV51" s="167"/>
      <c r="AW51" s="167"/>
      <c r="AX51" s="167"/>
      <c r="AY51" s="167"/>
    </row>
    <row r="52" spans="1:1005" ht="15" x14ac:dyDescent="0.25">
      <c r="A52" s="304">
        <f>YampaRiverInflow.TotalOutflow!A52</f>
        <v>46113</v>
      </c>
      <c r="B52" s="280">
        <v>-12.693</v>
      </c>
      <c r="C52" s="270">
        <v>-12.693</v>
      </c>
      <c r="D52" s="285">
        <v>-12.693</v>
      </c>
      <c r="E52" s="190">
        <v>-19.677019999999999</v>
      </c>
      <c r="F52" s="190">
        <v>-31.681180000000001</v>
      </c>
      <c r="G52" s="190">
        <v>-14.10609</v>
      </c>
      <c r="H52" s="190">
        <v>-11.98128</v>
      </c>
      <c r="I52" s="190">
        <v>-22.55518</v>
      </c>
      <c r="J52" s="190">
        <v>58.147940000000006</v>
      </c>
      <c r="K52" s="190">
        <v>-64.754249999999999</v>
      </c>
      <c r="L52" s="190">
        <v>-13.812430000000001</v>
      </c>
      <c r="M52" s="190">
        <v>-19.395679999999999</v>
      </c>
      <c r="N52" s="190">
        <v>-0.58677000000000001</v>
      </c>
      <c r="O52" s="190">
        <v>-20.977029999999999</v>
      </c>
      <c r="P52" s="190">
        <v>-23.67004</v>
      </c>
      <c r="Q52" s="190">
        <v>-22.150279999999999</v>
      </c>
      <c r="R52" s="190">
        <v>-10.326360000000001</v>
      </c>
      <c r="S52" s="190">
        <v>-17.860139999999998</v>
      </c>
      <c r="T52" s="190">
        <v>-21.034770000000002</v>
      </c>
      <c r="U52" s="190">
        <v>-16.89048</v>
      </c>
      <c r="V52" s="190">
        <v>-27.78388</v>
      </c>
      <c r="W52" s="190">
        <v>-24.14518</v>
      </c>
      <c r="X52" s="190">
        <v>-25.381180000000001</v>
      </c>
      <c r="Y52" s="190">
        <v>-22.591699999999999</v>
      </c>
      <c r="Z52" s="190">
        <v>-21.645820000000001</v>
      </c>
      <c r="AA52" s="190">
        <v>-27.296583863680898</v>
      </c>
      <c r="AB52" s="190">
        <v>-6.8666990838692197</v>
      </c>
      <c r="AC52" s="190">
        <v>-4.4101040311918496</v>
      </c>
      <c r="AD52" s="190">
        <v>0.32782876848779102</v>
      </c>
      <c r="AE52" s="190">
        <v>-38.38269309226537</v>
      </c>
      <c r="AF52" s="190">
        <v>-19.157315839774473</v>
      </c>
      <c r="AG52" s="190">
        <v>-15.825731008529852</v>
      </c>
      <c r="AH52" s="190">
        <v>-28.334892742945986</v>
      </c>
      <c r="AI52" s="203"/>
      <c r="AJ52" s="203"/>
      <c r="AK52" s="203"/>
      <c r="AL52" s="203"/>
      <c r="AM52" s="203"/>
      <c r="AN52" s="167"/>
      <c r="AO52" s="167"/>
      <c r="AP52" s="167"/>
      <c r="AQ52" s="167"/>
      <c r="AR52" s="167"/>
      <c r="AS52" s="167"/>
      <c r="AT52" s="167"/>
      <c r="AU52" s="167"/>
      <c r="AV52" s="167"/>
      <c r="AW52" s="167"/>
      <c r="AX52" s="167"/>
      <c r="AY52" s="167"/>
    </row>
    <row r="53" spans="1:1005" ht="15" x14ac:dyDescent="0.25">
      <c r="A53" s="304">
        <f>YampaRiverInflow.TotalOutflow!A53</f>
        <v>46143</v>
      </c>
      <c r="B53" s="280">
        <v>-13.207000000000001</v>
      </c>
      <c r="C53" s="270">
        <v>-13.207000000000001</v>
      </c>
      <c r="D53" s="285">
        <v>-13.207000000000001</v>
      </c>
      <c r="E53" s="190">
        <v>-23.549289999999999</v>
      </c>
      <c r="F53" s="190">
        <v>-4.1466599999999998</v>
      </c>
      <c r="G53" s="190">
        <v>-16.730790000000002</v>
      </c>
      <c r="H53" s="190">
        <v>-20.673770000000001</v>
      </c>
      <c r="I53" s="190">
        <v>-17.359860000000001</v>
      </c>
      <c r="J53" s="190">
        <v>34.052529999999997</v>
      </c>
      <c r="K53" s="190">
        <v>-1.7655699999999999</v>
      </c>
      <c r="L53" s="190">
        <v>-18.956109999999999</v>
      </c>
      <c r="M53" s="190">
        <v>-19.014720000000001</v>
      </c>
      <c r="N53" s="190">
        <v>-30.134370000000001</v>
      </c>
      <c r="O53" s="190">
        <v>-22.792720000000003</v>
      </c>
      <c r="P53" s="190">
        <v>2.1723600000000003</v>
      </c>
      <c r="Q53" s="190">
        <v>-23.229320000000001</v>
      </c>
      <c r="R53" s="190">
        <v>-30.356549999999999</v>
      </c>
      <c r="S53" s="190">
        <v>-13.17548</v>
      </c>
      <c r="T53" s="190">
        <v>-26.73291</v>
      </c>
      <c r="U53" s="190">
        <v>-17.628589999999999</v>
      </c>
      <c r="V53" s="190">
        <v>-22.069290000000002</v>
      </c>
      <c r="W53" s="190">
        <v>-23.365380000000002</v>
      </c>
      <c r="X53" s="190">
        <v>-25.14387</v>
      </c>
      <c r="Y53" s="190">
        <v>-18.31448</v>
      </c>
      <c r="Z53" s="190">
        <v>-13.93942</v>
      </c>
      <c r="AA53" s="190">
        <v>-20.988264455397299</v>
      </c>
      <c r="AB53" s="190">
        <v>-18.6031865575818</v>
      </c>
      <c r="AC53" s="190">
        <v>-16.873532198681101</v>
      </c>
      <c r="AD53" s="190">
        <v>-10.3614585683532</v>
      </c>
      <c r="AE53" s="190">
        <v>-50.887631320712337</v>
      </c>
      <c r="AF53" s="190">
        <v>-30.38728965732949</v>
      </c>
      <c r="AG53" s="190">
        <v>-18.69847368234792</v>
      </c>
      <c r="AH53" s="190">
        <v>-31.340791793071929</v>
      </c>
      <c r="AI53" s="203"/>
      <c r="AJ53" s="203"/>
      <c r="AK53" s="203"/>
      <c r="AL53" s="203"/>
      <c r="AM53" s="203"/>
      <c r="AN53" s="167"/>
      <c r="AO53" s="167"/>
      <c r="AP53" s="167"/>
      <c r="AQ53" s="167"/>
      <c r="AR53" s="167"/>
      <c r="AS53" s="167"/>
      <c r="AT53" s="167"/>
      <c r="AU53" s="167"/>
      <c r="AV53" s="167"/>
      <c r="AW53" s="167"/>
      <c r="AX53" s="167"/>
      <c r="AY53" s="167"/>
    </row>
    <row r="54" spans="1:1005" ht="15" x14ac:dyDescent="0.25">
      <c r="A54" s="304">
        <f>YampaRiverInflow.TotalOutflow!A54</f>
        <v>46174</v>
      </c>
      <c r="B54" s="280">
        <v>-18.404</v>
      </c>
      <c r="C54" s="270">
        <v>-18.404</v>
      </c>
      <c r="D54" s="285">
        <v>-18.404</v>
      </c>
      <c r="E54" s="190">
        <v>-28.16948</v>
      </c>
      <c r="F54" s="190">
        <v>-21.732470000000003</v>
      </c>
      <c r="G54" s="190">
        <v>-7.58514</v>
      </c>
      <c r="H54" s="190">
        <v>-14.68486</v>
      </c>
      <c r="I54" s="190">
        <v>-12.904590000000001</v>
      </c>
      <c r="J54" s="190">
        <v>-17.66553</v>
      </c>
      <c r="K54" s="190">
        <v>-18.500439999999998</v>
      </c>
      <c r="L54" s="190">
        <v>-9.6846800000000002</v>
      </c>
      <c r="M54" s="190">
        <v>-3.0129200000000003</v>
      </c>
      <c r="N54" s="190">
        <v>-10.71584</v>
      </c>
      <c r="O54" s="190">
        <v>-17.712730000000001</v>
      </c>
      <c r="P54" s="190">
        <v>2.1411799999999999</v>
      </c>
      <c r="Q54" s="190">
        <v>-20.19791</v>
      </c>
      <c r="R54" s="190">
        <v>-19.463480000000001</v>
      </c>
      <c r="S54" s="190">
        <v>-14.17783</v>
      </c>
      <c r="T54" s="190">
        <v>-34.892609999999998</v>
      </c>
      <c r="U54" s="190">
        <v>-20.2377</v>
      </c>
      <c r="V54" s="190">
        <v>-30.45213</v>
      </c>
      <c r="W54" s="190">
        <v>-27.64986</v>
      </c>
      <c r="X54" s="190">
        <v>-30.77158</v>
      </c>
      <c r="Y54" s="190">
        <v>-30.150569999999998</v>
      </c>
      <c r="Z54" s="190">
        <v>-27.212169999999997</v>
      </c>
      <c r="AA54" s="190">
        <v>-17.7194681870902</v>
      </c>
      <c r="AB54" s="190">
        <v>-32.379981516299999</v>
      </c>
      <c r="AC54" s="190">
        <v>-23.798866425075097</v>
      </c>
      <c r="AD54" s="190">
        <v>-21.9297904675709</v>
      </c>
      <c r="AE54" s="190">
        <v>-57.58882165966952</v>
      </c>
      <c r="AF54" s="190">
        <v>-30.45201460504726</v>
      </c>
      <c r="AG54" s="190">
        <v>-3.2644045979033853</v>
      </c>
      <c r="AH54" s="190">
        <v>-21.25587500818672</v>
      </c>
      <c r="AI54" s="203"/>
      <c r="AJ54" s="203"/>
      <c r="AK54" s="203"/>
      <c r="AL54" s="203"/>
      <c r="AM54" s="203"/>
      <c r="AN54" s="167"/>
      <c r="AO54" s="167"/>
      <c r="AP54" s="167"/>
      <c r="AQ54" s="167"/>
      <c r="AR54" s="167"/>
      <c r="AS54" s="167"/>
      <c r="AT54" s="167"/>
      <c r="AU54" s="167"/>
      <c r="AV54" s="167"/>
      <c r="AW54" s="167"/>
      <c r="AX54" s="167"/>
      <c r="AY54" s="167"/>
    </row>
    <row r="55" spans="1:1005" ht="15" x14ac:dyDescent="0.25">
      <c r="A55" s="304">
        <f>YampaRiverInflow.TotalOutflow!A55</f>
        <v>46204</v>
      </c>
      <c r="B55" s="280">
        <v>-19.466999999999999</v>
      </c>
      <c r="C55" s="270">
        <v>-19.466999999999999</v>
      </c>
      <c r="D55" s="285">
        <v>-19.466999999999999</v>
      </c>
      <c r="E55" s="190">
        <v>-18.928519999999999</v>
      </c>
      <c r="F55" s="190">
        <v>-9.5471299999999992</v>
      </c>
      <c r="G55" s="190">
        <v>-10.268600000000001</v>
      </c>
      <c r="H55" s="190">
        <v>-18.314310000000003</v>
      </c>
      <c r="I55" s="190">
        <v>-15.866149999999999</v>
      </c>
      <c r="J55" s="190">
        <v>-24.552409999999998</v>
      </c>
      <c r="K55" s="190">
        <v>-25.378720000000001</v>
      </c>
      <c r="L55" s="190">
        <v>-17.78331</v>
      </c>
      <c r="M55" s="190">
        <v>-18.8934</v>
      </c>
      <c r="N55" s="190">
        <v>-12.013909999999999</v>
      </c>
      <c r="O55" s="190">
        <v>-14.996409999999999</v>
      </c>
      <c r="P55" s="190">
        <v>2.3123400000000003</v>
      </c>
      <c r="Q55" s="190">
        <v>-19.286709999999999</v>
      </c>
      <c r="R55" s="190">
        <v>-10.45975</v>
      </c>
      <c r="S55" s="190">
        <v>-7.6106699999999998</v>
      </c>
      <c r="T55" s="190">
        <v>-27.08278</v>
      </c>
      <c r="U55" s="190">
        <v>-23.468240000000002</v>
      </c>
      <c r="V55" s="190">
        <v>-21.989319999999999</v>
      </c>
      <c r="W55" s="190">
        <v>-37.216929999999998</v>
      </c>
      <c r="X55" s="190">
        <v>-22.890240000000002</v>
      </c>
      <c r="Y55" s="190">
        <v>-26.678540000000002</v>
      </c>
      <c r="Z55" s="190">
        <v>-37.337760000000003</v>
      </c>
      <c r="AA55" s="190">
        <v>-18.2346613577282</v>
      </c>
      <c r="AB55" s="190">
        <v>-18.848620976413699</v>
      </c>
      <c r="AC55" s="190">
        <v>-23.752590631551499</v>
      </c>
      <c r="AD55" s="190">
        <v>-17.2882505662513</v>
      </c>
      <c r="AE55" s="190">
        <v>-44.694644503792432</v>
      </c>
      <c r="AF55" s="190">
        <v>-40.747534366473715</v>
      </c>
      <c r="AG55" s="190">
        <v>-26.484467621707839</v>
      </c>
      <c r="AH55" s="190">
        <v>-20.874592654772332</v>
      </c>
      <c r="AI55" s="203"/>
      <c r="AJ55" s="203"/>
      <c r="AK55" s="203"/>
      <c r="AL55" s="203"/>
      <c r="AM55" s="203"/>
      <c r="AN55" s="167"/>
      <c r="AO55" s="167"/>
      <c r="AP55" s="167"/>
      <c r="AQ55" s="167"/>
      <c r="AR55" s="167"/>
      <c r="AS55" s="167"/>
      <c r="AT55" s="167"/>
      <c r="AU55" s="167"/>
      <c r="AV55" s="167"/>
      <c r="AW55" s="167"/>
      <c r="AX55" s="167"/>
      <c r="AY55" s="167"/>
    </row>
    <row r="56" spans="1:1005" ht="15" x14ac:dyDescent="0.25">
      <c r="A56" s="304">
        <f>YampaRiverInflow.TotalOutflow!A56</f>
        <v>46235</v>
      </c>
      <c r="B56" s="280">
        <v>-17.036000000000001</v>
      </c>
      <c r="C56" s="270">
        <v>-17.036000000000001</v>
      </c>
      <c r="D56" s="285">
        <v>-17.036000000000001</v>
      </c>
      <c r="E56" s="190">
        <v>-40.249079999999999</v>
      </c>
      <c r="F56" s="190">
        <v>-10.618690000000001</v>
      </c>
      <c r="G56" s="190">
        <v>-1.97844</v>
      </c>
      <c r="H56" s="190">
        <v>-19.845770000000002</v>
      </c>
      <c r="I56" s="190">
        <v>-18.154619999999998</v>
      </c>
      <c r="J56" s="190">
        <v>-19.77272</v>
      </c>
      <c r="K56" s="190">
        <v>-13.17257</v>
      </c>
      <c r="L56" s="190">
        <v>-14.711229999999999</v>
      </c>
      <c r="M56" s="190">
        <v>-8.0491299999999999</v>
      </c>
      <c r="N56" s="190">
        <v>-10.36894</v>
      </c>
      <c r="O56" s="190">
        <v>-12.309370000000001</v>
      </c>
      <c r="P56" s="190">
        <v>3.9439999999999996E-2</v>
      </c>
      <c r="Q56" s="190">
        <v>-13.62011</v>
      </c>
      <c r="R56" s="190">
        <v>-10.787000000000001</v>
      </c>
      <c r="S56" s="190">
        <v>-15.400589999999999</v>
      </c>
      <c r="T56" s="190">
        <v>-19.57723</v>
      </c>
      <c r="U56" s="190">
        <v>-13.29472</v>
      </c>
      <c r="V56" s="190">
        <v>-18.03979</v>
      </c>
      <c r="W56" s="190">
        <v>-23.891169999999999</v>
      </c>
      <c r="X56" s="190">
        <v>-13.515309999999999</v>
      </c>
      <c r="Y56" s="190">
        <v>-23.837299999999999</v>
      </c>
      <c r="Z56" s="190">
        <v>-19.137979999999999</v>
      </c>
      <c r="AA56" s="190">
        <v>-15.5850350841859</v>
      </c>
      <c r="AB56" s="190">
        <v>-20.413870945690398</v>
      </c>
      <c r="AC56" s="190">
        <v>-17.994277469173699</v>
      </c>
      <c r="AD56" s="190">
        <v>-17.687800046524</v>
      </c>
      <c r="AE56" s="190">
        <v>-37.223178765369134</v>
      </c>
      <c r="AF56" s="190">
        <v>-44.692820137564823</v>
      </c>
      <c r="AG56" s="190">
        <v>-6.5048538154775057</v>
      </c>
      <c r="AH56" s="190">
        <v>-28.605911066676502</v>
      </c>
      <c r="AI56" s="203"/>
      <c r="AJ56" s="203"/>
      <c r="AK56" s="203"/>
      <c r="AL56" s="203"/>
      <c r="AM56" s="203"/>
      <c r="AN56" s="167"/>
      <c r="AO56" s="167"/>
      <c r="AP56" s="167"/>
      <c r="AQ56" s="167"/>
      <c r="AR56" s="167"/>
      <c r="AS56" s="167"/>
      <c r="AT56" s="167"/>
      <c r="AU56" s="167"/>
      <c r="AV56" s="167"/>
      <c r="AW56" s="167"/>
      <c r="AX56" s="167"/>
      <c r="AY56" s="167"/>
    </row>
    <row r="57" spans="1:1005" ht="15" x14ac:dyDescent="0.25">
      <c r="A57" s="304">
        <f>YampaRiverInflow.TotalOutflow!A57</f>
        <v>46266</v>
      </c>
      <c r="B57" s="280">
        <v>-7.5359999999999996</v>
      </c>
      <c r="C57" s="270">
        <v>-7.5359999999999996</v>
      </c>
      <c r="D57" s="285">
        <v>-7.5359999999999996</v>
      </c>
      <c r="E57" s="190">
        <v>1.5638399999999999</v>
      </c>
      <c r="F57" s="190">
        <v>-5.3830900000000002</v>
      </c>
      <c r="G57" s="190">
        <v>0.50452999999999992</v>
      </c>
      <c r="H57" s="190">
        <v>-16.785490000000003</v>
      </c>
      <c r="I57" s="190">
        <v>8.7774400000000004</v>
      </c>
      <c r="J57" s="190">
        <v>-0.65700999999999998</v>
      </c>
      <c r="K57" s="190">
        <v>-5.1176300000000001</v>
      </c>
      <c r="L57" s="190">
        <v>1.31694</v>
      </c>
      <c r="M57" s="190">
        <v>-3.9454199999999999</v>
      </c>
      <c r="N57" s="190">
        <v>2.79942</v>
      </c>
      <c r="O57" s="190">
        <v>-4.3560499999999998</v>
      </c>
      <c r="P57" s="190">
        <v>0.24765999999999999</v>
      </c>
      <c r="Q57" s="190">
        <v>-1.9077999999999999</v>
      </c>
      <c r="R57" s="190">
        <v>1.6536999999999999</v>
      </c>
      <c r="S57" s="190">
        <v>0.45062999999999998</v>
      </c>
      <c r="T57" s="190">
        <v>-4.00359</v>
      </c>
      <c r="U57" s="190">
        <v>-7.8580299999999994</v>
      </c>
      <c r="V57" s="190">
        <v>-6.6565699999999994</v>
      </c>
      <c r="W57" s="190">
        <v>-13.139520000000001</v>
      </c>
      <c r="X57" s="190">
        <v>-7.8235400000000004</v>
      </c>
      <c r="Y57" s="190">
        <v>-17.94941</v>
      </c>
      <c r="Z57" s="190">
        <v>-20.019500000000001</v>
      </c>
      <c r="AA57" s="190">
        <v>-12.5769963398445</v>
      </c>
      <c r="AB57" s="190">
        <v>-12.664930500352801</v>
      </c>
      <c r="AC57" s="190">
        <v>-18.758475648761799</v>
      </c>
      <c r="AD57" s="190">
        <v>-1.27110780709264</v>
      </c>
      <c r="AE57" s="190">
        <v>-33.675139492561513</v>
      </c>
      <c r="AF57" s="190">
        <v>-15.970136704665375</v>
      </c>
      <c r="AG57" s="190">
        <v>4.5429256994443854</v>
      </c>
      <c r="AH57" s="190">
        <v>0.56206851045020045</v>
      </c>
      <c r="AI57" s="203"/>
      <c r="AJ57" s="203"/>
      <c r="AK57" s="203"/>
      <c r="AL57" s="203"/>
      <c r="AM57" s="203"/>
      <c r="AN57" s="167"/>
      <c r="AO57" s="167"/>
      <c r="AP57" s="167"/>
      <c r="AQ57" s="167"/>
      <c r="AR57" s="167"/>
      <c r="AS57" s="167"/>
      <c r="AT57" s="167"/>
      <c r="AU57" s="167"/>
      <c r="AV57" s="167"/>
      <c r="AW57" s="167"/>
      <c r="AX57" s="167"/>
      <c r="AY57" s="167"/>
    </row>
    <row r="58" spans="1:1005" ht="15" x14ac:dyDescent="0.25">
      <c r="A58" s="304">
        <f>YampaRiverInflow.TotalOutflow!A58</f>
        <v>46296</v>
      </c>
      <c r="B58" s="280">
        <v>-10.734</v>
      </c>
      <c r="C58" s="270">
        <v>-10.734</v>
      </c>
      <c r="D58" s="285">
        <v>-10.734</v>
      </c>
      <c r="E58" s="190">
        <v>-9.5990099999999998</v>
      </c>
      <c r="F58" s="190">
        <v>8.4510100000000001</v>
      </c>
      <c r="G58" s="190">
        <v>5.7720799999999999</v>
      </c>
      <c r="H58" s="190">
        <v>-14.64955</v>
      </c>
      <c r="I58" s="190">
        <v>11.184040000000001</v>
      </c>
      <c r="J58" s="190">
        <v>-2.5218699999999998</v>
      </c>
      <c r="K58" s="190">
        <v>12.298719999999999</v>
      </c>
      <c r="L58" s="190">
        <v>9.1142000000000003</v>
      </c>
      <c r="M58" s="190">
        <v>6.9690500000000002</v>
      </c>
      <c r="N58" s="190">
        <v>17.399669999999997</v>
      </c>
      <c r="O58" s="190">
        <v>17.673249999999999</v>
      </c>
      <c r="P58" s="190">
        <v>19.239099999999997</v>
      </c>
      <c r="Q58" s="190">
        <v>0.14559</v>
      </c>
      <c r="R58" s="190">
        <v>-3.8384399999999999</v>
      </c>
      <c r="S58" s="190">
        <v>-8.0890900000000006</v>
      </c>
      <c r="T58" s="190">
        <v>5.3184499999999995</v>
      </c>
      <c r="U58" s="190">
        <v>6.8723199999999993</v>
      </c>
      <c r="V58" s="190">
        <v>-3.3345599999999997</v>
      </c>
      <c r="W58" s="190">
        <v>-12.937790000000001</v>
      </c>
      <c r="X58" s="190">
        <v>9.3299699999999994</v>
      </c>
      <c r="Y58" s="190">
        <v>-7.6352000000000002</v>
      </c>
      <c r="Z58" s="190">
        <v>-6.9373300000000002</v>
      </c>
      <c r="AA58" s="190">
        <v>-2.2106542585727502</v>
      </c>
      <c r="AB58" s="190">
        <v>-11.5548092057765</v>
      </c>
      <c r="AC58" s="190">
        <v>-24.732557731564899</v>
      </c>
      <c r="AD58" s="190">
        <v>-12.168433580297501</v>
      </c>
      <c r="AE58" s="190">
        <v>-31.92853069592417</v>
      </c>
      <c r="AF58" s="190">
        <v>-8.5193758119119227</v>
      </c>
      <c r="AG58" s="190">
        <v>-12.106017656854398</v>
      </c>
      <c r="AH58" s="190">
        <v>-6.4365668373689244</v>
      </c>
      <c r="AI58" s="203"/>
      <c r="AJ58" s="203"/>
      <c r="AK58" s="203"/>
      <c r="AL58" s="203"/>
      <c r="AM58" s="203"/>
      <c r="AN58" s="167"/>
      <c r="AO58" s="167"/>
      <c r="AP58" s="167"/>
      <c r="AQ58" s="167"/>
      <c r="AR58" s="167"/>
      <c r="AS58" s="167"/>
      <c r="AT58" s="167"/>
      <c r="AU58" s="167"/>
      <c r="AV58" s="167"/>
      <c r="AW58" s="167"/>
      <c r="AX58" s="167"/>
      <c r="AY58" s="167"/>
    </row>
    <row r="59" spans="1:1005" ht="15" x14ac:dyDescent="0.25">
      <c r="A59" s="304">
        <f>YampaRiverInflow.TotalOutflow!A59</f>
        <v>46327</v>
      </c>
      <c r="B59" s="280">
        <v>-16.158000000000001</v>
      </c>
      <c r="C59" s="270">
        <v>-16.158000000000001</v>
      </c>
      <c r="D59" s="285">
        <v>-16.158000000000001</v>
      </c>
      <c r="E59" s="190">
        <v>11.18458</v>
      </c>
      <c r="F59" s="190">
        <v>10.958489999999999</v>
      </c>
      <c r="G59" s="190">
        <v>-3.7692800000000002</v>
      </c>
      <c r="H59" s="190">
        <v>-15.648209999999999</v>
      </c>
      <c r="I59" s="190">
        <v>-0.50287000000000004</v>
      </c>
      <c r="J59" s="190">
        <v>16.895820000000001</v>
      </c>
      <c r="K59" s="190">
        <v>3.5182899999999999</v>
      </c>
      <c r="L59" s="190">
        <v>1.0546900000000001</v>
      </c>
      <c r="M59" s="190">
        <v>1.48285</v>
      </c>
      <c r="N59" s="190">
        <v>-5.3529099999999996</v>
      </c>
      <c r="O59" s="190">
        <v>-22.937849999999997</v>
      </c>
      <c r="P59" s="190">
        <v>17.25741</v>
      </c>
      <c r="Q59" s="190">
        <v>-4.2314999999999996</v>
      </c>
      <c r="R59" s="190">
        <v>-10.30818</v>
      </c>
      <c r="S59" s="190">
        <v>-12.985040000000001</v>
      </c>
      <c r="T59" s="190">
        <v>-26.999580000000002</v>
      </c>
      <c r="U59" s="190">
        <v>-8.9412700000000012</v>
      </c>
      <c r="V59" s="190">
        <v>-9.1097400000000004</v>
      </c>
      <c r="W59" s="190">
        <v>6.4318400000000002</v>
      </c>
      <c r="X59" s="190">
        <v>-3.3335500000000002</v>
      </c>
      <c r="Y59" s="190">
        <v>-11.237219999999999</v>
      </c>
      <c r="Z59" s="190">
        <v>-26.772839999999999</v>
      </c>
      <c r="AA59" s="190">
        <v>-15.73670513499</v>
      </c>
      <c r="AB59" s="190">
        <v>-25.995712616168699</v>
      </c>
      <c r="AC59" s="190">
        <v>-1.0377086195756302</v>
      </c>
      <c r="AD59" s="190">
        <v>-31.726571329096</v>
      </c>
      <c r="AE59" s="190">
        <v>-20.625441646014423</v>
      </c>
      <c r="AF59" s="190">
        <v>-14.505944464038231</v>
      </c>
      <c r="AG59" s="190">
        <v>-9.119622605088356</v>
      </c>
      <c r="AH59" s="190">
        <v>-38.350909631919613</v>
      </c>
      <c r="AI59" s="203"/>
      <c r="AJ59" s="203"/>
      <c r="AK59" s="203"/>
      <c r="AL59" s="203"/>
      <c r="AM59" s="203"/>
      <c r="AN59" s="167"/>
      <c r="AO59" s="167"/>
      <c r="AP59" s="167"/>
      <c r="AQ59" s="167"/>
      <c r="AR59" s="167"/>
      <c r="AS59" s="167"/>
      <c r="AT59" s="167"/>
      <c r="AU59" s="167"/>
      <c r="AV59" s="167"/>
      <c r="AW59" s="167"/>
      <c r="AX59" s="167"/>
      <c r="AY59" s="167"/>
    </row>
    <row r="60" spans="1:1005" ht="15" x14ac:dyDescent="0.25">
      <c r="A60" s="304">
        <f>YampaRiverInflow.TotalOutflow!A60</f>
        <v>46357</v>
      </c>
      <c r="B60" s="280">
        <v>-4.8609999999999998</v>
      </c>
      <c r="C60" s="270">
        <v>-4.8609999999999998</v>
      </c>
      <c r="D60" s="285">
        <v>-4.8609999999999998</v>
      </c>
      <c r="E60" s="190">
        <v>-4.7581699999999998</v>
      </c>
      <c r="F60" s="190">
        <v>-4.2268999999999997</v>
      </c>
      <c r="G60" s="190">
        <v>-38.098730000000003</v>
      </c>
      <c r="H60" s="190">
        <v>-16.883659999999999</v>
      </c>
      <c r="I60" s="190">
        <v>-19.378550000000001</v>
      </c>
      <c r="J60" s="190">
        <v>-16.600650000000002</v>
      </c>
      <c r="K60" s="190">
        <v>-12.671760000000001</v>
      </c>
      <c r="L60" s="190">
        <v>-11.092700000000001</v>
      </c>
      <c r="M60" s="190">
        <v>-5.9065600000000007</v>
      </c>
      <c r="N60" s="190">
        <v>-11.998950000000001</v>
      </c>
      <c r="O60" s="190">
        <v>-6.2203800000000005</v>
      </c>
      <c r="P60" s="190">
        <v>5.5469099999999996</v>
      </c>
      <c r="Q60" s="190">
        <v>-11.664959999999999</v>
      </c>
      <c r="R60" s="190">
        <v>-10.748290000000001</v>
      </c>
      <c r="S60" s="190">
        <v>-20.60698</v>
      </c>
      <c r="T60" s="190">
        <v>-11.0654</v>
      </c>
      <c r="U60" s="190">
        <v>-24.62893</v>
      </c>
      <c r="V60" s="190">
        <v>-2.98122</v>
      </c>
      <c r="W60" s="190">
        <v>-6.6501599999999996</v>
      </c>
      <c r="X60" s="190">
        <v>1.63134</v>
      </c>
      <c r="Y60" s="190">
        <v>-9.3967500000000008</v>
      </c>
      <c r="Z60" s="190">
        <v>-13.98915</v>
      </c>
      <c r="AA60" s="190">
        <v>-12.4542512261587</v>
      </c>
      <c r="AB60" s="190">
        <v>-10.8324401513397</v>
      </c>
      <c r="AC60" s="190">
        <v>3.9299975641787799</v>
      </c>
      <c r="AD60" s="190">
        <v>-2.4028572739817102</v>
      </c>
      <c r="AE60" s="190">
        <v>-11.953157158801488</v>
      </c>
      <c r="AF60" s="190">
        <v>-20.113240887616342</v>
      </c>
      <c r="AG60" s="190">
        <v>-17.916438668824515</v>
      </c>
      <c r="AH60" s="190">
        <v>-22.497844559537995</v>
      </c>
      <c r="AI60" s="203"/>
      <c r="AJ60" s="203"/>
      <c r="AK60" s="203"/>
      <c r="AL60" s="203"/>
      <c r="AM60" s="203"/>
      <c r="AN60" s="167"/>
      <c r="AO60" s="167"/>
      <c r="AP60" s="167"/>
      <c r="AQ60" s="167"/>
      <c r="AR60" s="167"/>
      <c r="AS60" s="167"/>
      <c r="AT60" s="167"/>
      <c r="AU60" s="167"/>
      <c r="AV60" s="167"/>
      <c r="AW60" s="167"/>
      <c r="AX60" s="167"/>
      <c r="AY60" s="167"/>
    </row>
    <row r="61" spans="1:1005" ht="15" x14ac:dyDescent="0.25">
      <c r="A61" s="304">
        <f>YampaRiverInflow.TotalOutflow!A61</f>
        <v>46388</v>
      </c>
      <c r="B61" s="280">
        <v>-11.709</v>
      </c>
      <c r="C61" s="270">
        <v>-11.709</v>
      </c>
      <c r="D61" s="285">
        <v>-11.709</v>
      </c>
      <c r="E61" s="190">
        <v>-3.0365300000000004</v>
      </c>
      <c r="F61" s="190">
        <v>-13.873520000000001</v>
      </c>
      <c r="G61" s="190">
        <v>-24.659839999999999</v>
      </c>
      <c r="H61" s="190">
        <v>-23.680730000000001</v>
      </c>
      <c r="I61" s="190">
        <v>-10.09286</v>
      </c>
      <c r="J61" s="190">
        <v>1.2478399999999998</v>
      </c>
      <c r="K61" s="190">
        <v>-9.182129999999999</v>
      </c>
      <c r="L61" s="190">
        <v>-8.1827199999999998</v>
      </c>
      <c r="M61" s="190">
        <v>-11.68539</v>
      </c>
      <c r="N61" s="190">
        <v>-0.62502000000000002</v>
      </c>
      <c r="O61" s="190">
        <v>-24.903770000000002</v>
      </c>
      <c r="P61" s="190">
        <v>-11.795629999999999</v>
      </c>
      <c r="Q61" s="190">
        <v>-18.15316</v>
      </c>
      <c r="R61" s="190">
        <v>-15.922499999999999</v>
      </c>
      <c r="S61" s="190">
        <v>-16.109290000000001</v>
      </c>
      <c r="T61" s="190">
        <v>-8.2410300000000003</v>
      </c>
      <c r="U61" s="190">
        <v>-24.003340000000001</v>
      </c>
      <c r="V61" s="190">
        <v>-12.045209999999999</v>
      </c>
      <c r="W61" s="190">
        <v>-7.8899799999999995</v>
      </c>
      <c r="X61" s="190">
        <v>-22.646060000000002</v>
      </c>
      <c r="Y61" s="190">
        <v>-32.673250000000003</v>
      </c>
      <c r="Z61" s="190">
        <v>-24.1571297449231</v>
      </c>
      <c r="AA61" s="190">
        <v>0.98637802205530201</v>
      </c>
      <c r="AB61" s="190">
        <v>-30.2013865144412</v>
      </c>
      <c r="AC61" s="190">
        <v>-0.95083847050134207</v>
      </c>
      <c r="AD61" s="190">
        <v>-12.716791635963881</v>
      </c>
      <c r="AE61" s="190">
        <v>-5.7794314590614571</v>
      </c>
      <c r="AF61" s="190">
        <v>-12.36787787501088</v>
      </c>
      <c r="AG61" s="190">
        <v>-0.88780962845580191</v>
      </c>
      <c r="AH61" s="190">
        <v>-9.9408927597566183</v>
      </c>
      <c r="AI61" s="203"/>
      <c r="AJ61" s="203"/>
      <c r="AK61" s="203"/>
      <c r="AL61" s="203"/>
      <c r="AM61" s="203"/>
      <c r="AN61" s="167"/>
      <c r="AO61" s="167"/>
      <c r="AP61" s="167"/>
      <c r="AQ61" s="167"/>
      <c r="AR61" s="167"/>
      <c r="AS61" s="167"/>
      <c r="AT61" s="167"/>
      <c r="AU61" s="167"/>
      <c r="AV61" s="167"/>
      <c r="AW61" s="167"/>
      <c r="AX61" s="167"/>
      <c r="AY61" s="167"/>
    </row>
    <row r="62" spans="1:1005" ht="15" x14ac:dyDescent="0.25">
      <c r="A62" s="304">
        <f>YampaRiverInflow.TotalOutflow!A62</f>
        <v>46419</v>
      </c>
      <c r="B62" s="280">
        <v>-10.657</v>
      </c>
      <c r="C62" s="270">
        <v>-10.657</v>
      </c>
      <c r="D62" s="285">
        <v>-10.657</v>
      </c>
      <c r="E62" s="190">
        <v>-20.94144</v>
      </c>
      <c r="F62" s="190">
        <v>-17.372900000000001</v>
      </c>
      <c r="G62" s="190">
        <v>14.6288</v>
      </c>
      <c r="H62" s="190">
        <v>-16.739249999999998</v>
      </c>
      <c r="I62" s="190">
        <v>-12.46504</v>
      </c>
      <c r="J62" s="190">
        <v>-9.1210300000000011</v>
      </c>
      <c r="K62" s="190">
        <v>-7.8426999999999998</v>
      </c>
      <c r="L62" s="190">
        <v>-5.5530600000000003</v>
      </c>
      <c r="M62" s="190">
        <v>-10.331049999999999</v>
      </c>
      <c r="N62" s="190">
        <v>-2.1568899999999998</v>
      </c>
      <c r="O62" s="190">
        <v>-9.2535300000000014</v>
      </c>
      <c r="P62" s="190">
        <v>-8.9076200000000014</v>
      </c>
      <c r="Q62" s="190">
        <v>-4.1460799999999995</v>
      </c>
      <c r="R62" s="190">
        <v>-10.053940000000001</v>
      </c>
      <c r="S62" s="190">
        <v>-6.1692600000000004</v>
      </c>
      <c r="T62" s="190">
        <v>-12.2621</v>
      </c>
      <c r="U62" s="190">
        <v>-20.240539999999999</v>
      </c>
      <c r="V62" s="190">
        <v>-13.770149999999999</v>
      </c>
      <c r="W62" s="190">
        <v>-23.709220000000002</v>
      </c>
      <c r="X62" s="190">
        <v>-9.7715200000000006</v>
      </c>
      <c r="Y62" s="190">
        <v>-22.627830000000003</v>
      </c>
      <c r="Z62" s="190">
        <v>-15.455982647396</v>
      </c>
      <c r="AA62" s="190">
        <v>-5.8749314387434293</v>
      </c>
      <c r="AB62" s="190">
        <v>-8.4656240510355207</v>
      </c>
      <c r="AC62" s="190">
        <v>-4.6766209284448594</v>
      </c>
      <c r="AD62" s="190">
        <v>-22.525036091181075</v>
      </c>
      <c r="AE62" s="190">
        <v>-5.7098542439644264</v>
      </c>
      <c r="AF62" s="190">
        <v>10.151250214067531</v>
      </c>
      <c r="AG62" s="190">
        <v>-8.3571780087885035</v>
      </c>
      <c r="AH62" s="190">
        <v>-5.0554656898924968</v>
      </c>
      <c r="AI62" s="203"/>
      <c r="AJ62" s="203"/>
      <c r="AK62" s="203"/>
      <c r="AL62" s="203"/>
      <c r="AM62" s="203"/>
      <c r="AN62" s="167"/>
      <c r="AO62" s="167"/>
      <c r="AP62" s="167"/>
      <c r="AQ62" s="167"/>
      <c r="AR62" s="167"/>
      <c r="AS62" s="167"/>
      <c r="AT62" s="167"/>
      <c r="AU62" s="167"/>
      <c r="AV62" s="167"/>
      <c r="AW62" s="167"/>
      <c r="AX62" s="167"/>
      <c r="AY62" s="167"/>
    </row>
    <row r="63" spans="1:1005" ht="15" x14ac:dyDescent="0.25">
      <c r="A63" s="304">
        <f>YampaRiverInflow.TotalOutflow!A63</f>
        <v>46447</v>
      </c>
      <c r="B63" s="280">
        <v>-8.7449999999999992</v>
      </c>
      <c r="C63" s="270">
        <v>-8.7449999999999992</v>
      </c>
      <c r="D63" s="285">
        <v>-8.7449999999999992</v>
      </c>
      <c r="E63" s="190">
        <v>-10.1469</v>
      </c>
      <c r="F63" s="190">
        <v>-24.405729999999998</v>
      </c>
      <c r="G63" s="190">
        <v>-41.61844</v>
      </c>
      <c r="H63" s="190">
        <v>-20.912990000000001</v>
      </c>
      <c r="I63" s="190">
        <v>-15.42376</v>
      </c>
      <c r="J63" s="190">
        <v>-46.979050000000001</v>
      </c>
      <c r="K63" s="190">
        <v>-13.50891</v>
      </c>
      <c r="L63" s="190">
        <v>-9.4484200000000005</v>
      </c>
      <c r="M63" s="190">
        <v>-15.45289</v>
      </c>
      <c r="N63" s="190">
        <v>-14.12349</v>
      </c>
      <c r="O63" s="190">
        <v>-17.224810000000002</v>
      </c>
      <c r="P63" s="190">
        <v>-18.18402</v>
      </c>
      <c r="Q63" s="190">
        <v>-16.42624</v>
      </c>
      <c r="R63" s="190">
        <v>-16.519099999999998</v>
      </c>
      <c r="S63" s="190">
        <v>-21.362770000000001</v>
      </c>
      <c r="T63" s="190">
        <v>-13.940290000000001</v>
      </c>
      <c r="U63" s="190">
        <v>-25.785889999999998</v>
      </c>
      <c r="V63" s="190">
        <v>-13.57385</v>
      </c>
      <c r="W63" s="190">
        <v>-14.951780000000001</v>
      </c>
      <c r="X63" s="190">
        <v>-24.381869999999999</v>
      </c>
      <c r="Y63" s="190">
        <v>-18.517049999999998</v>
      </c>
      <c r="Z63" s="190">
        <v>-29.967980399044698</v>
      </c>
      <c r="AA63" s="190">
        <v>-3.9186748927238999</v>
      </c>
      <c r="AB63" s="190">
        <v>3.78158654325282</v>
      </c>
      <c r="AC63" s="190">
        <v>-0.165478108417315</v>
      </c>
      <c r="AD63" s="190">
        <v>-33.272751616104074</v>
      </c>
      <c r="AE63" s="190">
        <v>-3.3822040949199934</v>
      </c>
      <c r="AF63" s="190">
        <v>-5.8828062150550702</v>
      </c>
      <c r="AG63" s="190">
        <v>-27.335487086718771</v>
      </c>
      <c r="AH63" s="190">
        <v>-24.585838939667973</v>
      </c>
      <c r="AI63" s="203"/>
      <c r="AJ63" s="203"/>
      <c r="AK63" s="203"/>
      <c r="AL63" s="203"/>
      <c r="AM63" s="203"/>
      <c r="AN63" s="167"/>
      <c r="AO63" s="167"/>
      <c r="AP63" s="167"/>
      <c r="AQ63" s="167"/>
      <c r="AR63" s="167"/>
      <c r="AS63" s="167"/>
      <c r="AT63" s="167"/>
      <c r="AU63" s="167"/>
      <c r="AV63" s="167"/>
      <c r="AW63" s="167"/>
      <c r="AX63" s="167"/>
      <c r="AY63" s="167"/>
    </row>
    <row r="64" spans="1:1005" ht="15" x14ac:dyDescent="0.25">
      <c r="A64" s="304">
        <f>YampaRiverInflow.TotalOutflow!A64</f>
        <v>46478</v>
      </c>
      <c r="B64" s="280">
        <v>-12.693</v>
      </c>
      <c r="C64" s="270">
        <v>-12.693</v>
      </c>
      <c r="D64" s="285">
        <v>-12.693</v>
      </c>
      <c r="E64" s="190">
        <v>-31.681180000000001</v>
      </c>
      <c r="F64" s="190">
        <v>-14.10609</v>
      </c>
      <c r="G64" s="190">
        <v>-11.98128</v>
      </c>
      <c r="H64" s="190">
        <v>-22.55518</v>
      </c>
      <c r="I64" s="190">
        <v>58.147940000000006</v>
      </c>
      <c r="J64" s="190">
        <v>-64.754249999999999</v>
      </c>
      <c r="K64" s="190">
        <v>-13.812430000000001</v>
      </c>
      <c r="L64" s="190">
        <v>-19.395679999999999</v>
      </c>
      <c r="M64" s="190">
        <v>-0.58677000000000001</v>
      </c>
      <c r="N64" s="190">
        <v>-20.977029999999999</v>
      </c>
      <c r="O64" s="190">
        <v>-23.67004</v>
      </c>
      <c r="P64" s="190">
        <v>-22.150279999999999</v>
      </c>
      <c r="Q64" s="190">
        <v>-10.326360000000001</v>
      </c>
      <c r="R64" s="190">
        <v>-17.860139999999998</v>
      </c>
      <c r="S64" s="190">
        <v>-21.034770000000002</v>
      </c>
      <c r="T64" s="190">
        <v>-16.89048</v>
      </c>
      <c r="U64" s="190">
        <v>-27.78388</v>
      </c>
      <c r="V64" s="190">
        <v>-24.14518</v>
      </c>
      <c r="W64" s="190">
        <v>-25.381180000000001</v>
      </c>
      <c r="X64" s="190">
        <v>-22.591699999999999</v>
      </c>
      <c r="Y64" s="190">
        <v>-21.645820000000001</v>
      </c>
      <c r="Z64" s="190">
        <v>-27.296583863680898</v>
      </c>
      <c r="AA64" s="190">
        <v>-6.8666990838692197</v>
      </c>
      <c r="AB64" s="190">
        <v>-4.4101040311918496</v>
      </c>
      <c r="AC64" s="190">
        <v>0.32782876848779102</v>
      </c>
      <c r="AD64" s="190">
        <v>-38.38269309226537</v>
      </c>
      <c r="AE64" s="190">
        <v>-19.157315839774473</v>
      </c>
      <c r="AF64" s="190">
        <v>-15.825731008529852</v>
      </c>
      <c r="AG64" s="190">
        <v>-28.334892742945986</v>
      </c>
      <c r="AH64" s="190">
        <v>-19.127163128404739</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304">
        <f>YampaRiverInflow.TotalOutflow!A65</f>
        <v>46508</v>
      </c>
      <c r="B65" s="280">
        <v>-13.207000000000001</v>
      </c>
      <c r="C65" s="270">
        <v>-13.207000000000001</v>
      </c>
      <c r="D65" s="285">
        <v>-13.207000000000001</v>
      </c>
      <c r="E65" s="190">
        <v>-4.1466599999999998</v>
      </c>
      <c r="F65" s="190">
        <v>-16.730790000000002</v>
      </c>
      <c r="G65" s="190">
        <v>-20.673770000000001</v>
      </c>
      <c r="H65" s="190">
        <v>-17.359860000000001</v>
      </c>
      <c r="I65" s="190">
        <v>34.052529999999997</v>
      </c>
      <c r="J65" s="190">
        <v>-1.7655699999999999</v>
      </c>
      <c r="K65" s="190">
        <v>-18.956109999999999</v>
      </c>
      <c r="L65" s="190">
        <v>-19.014720000000001</v>
      </c>
      <c r="M65" s="190">
        <v>-30.134370000000001</v>
      </c>
      <c r="N65" s="190">
        <v>-22.792720000000003</v>
      </c>
      <c r="O65" s="190">
        <v>2.1723600000000003</v>
      </c>
      <c r="P65" s="190">
        <v>-23.229320000000001</v>
      </c>
      <c r="Q65" s="190">
        <v>-30.356549999999999</v>
      </c>
      <c r="R65" s="190">
        <v>-13.17548</v>
      </c>
      <c r="S65" s="190">
        <v>-26.73291</v>
      </c>
      <c r="T65" s="190">
        <v>-17.628589999999999</v>
      </c>
      <c r="U65" s="190">
        <v>-22.069290000000002</v>
      </c>
      <c r="V65" s="190">
        <v>-23.365380000000002</v>
      </c>
      <c r="W65" s="190">
        <v>-25.14387</v>
      </c>
      <c r="X65" s="190">
        <v>-18.31448</v>
      </c>
      <c r="Y65" s="190">
        <v>-13.93942</v>
      </c>
      <c r="Z65" s="190">
        <v>-20.988264455397299</v>
      </c>
      <c r="AA65" s="190">
        <v>-18.6031865575818</v>
      </c>
      <c r="AB65" s="190">
        <v>-16.873532198681101</v>
      </c>
      <c r="AC65" s="190">
        <v>-10.3614585683532</v>
      </c>
      <c r="AD65" s="190">
        <v>-50.887631320712337</v>
      </c>
      <c r="AE65" s="190">
        <v>-30.38728965732949</v>
      </c>
      <c r="AF65" s="190">
        <v>-18.69847368234792</v>
      </c>
      <c r="AG65" s="190">
        <v>-31.340791793071929</v>
      </c>
      <c r="AH65" s="190">
        <v>-23.149384029334119</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304">
        <f>YampaRiverInflow.TotalOutflow!A66</f>
        <v>46539</v>
      </c>
      <c r="B66" s="280">
        <v>-18.404</v>
      </c>
      <c r="C66" s="270">
        <v>-18.404</v>
      </c>
      <c r="D66" s="285">
        <v>-18.404</v>
      </c>
      <c r="E66" s="190">
        <v>-21.732470000000003</v>
      </c>
      <c r="F66" s="190">
        <v>-7.58514</v>
      </c>
      <c r="G66" s="190">
        <v>-14.68486</v>
      </c>
      <c r="H66" s="190">
        <v>-12.904590000000001</v>
      </c>
      <c r="I66" s="190">
        <v>-17.66553</v>
      </c>
      <c r="J66" s="190">
        <v>-18.500439999999998</v>
      </c>
      <c r="K66" s="190">
        <v>-9.6846800000000002</v>
      </c>
      <c r="L66" s="190">
        <v>-3.0129200000000003</v>
      </c>
      <c r="M66" s="190">
        <v>-10.71584</v>
      </c>
      <c r="N66" s="190">
        <v>-17.712730000000001</v>
      </c>
      <c r="O66" s="190">
        <v>2.1411799999999999</v>
      </c>
      <c r="P66" s="190">
        <v>-20.19791</v>
      </c>
      <c r="Q66" s="190">
        <v>-19.463480000000001</v>
      </c>
      <c r="R66" s="190">
        <v>-14.17783</v>
      </c>
      <c r="S66" s="190">
        <v>-34.892609999999998</v>
      </c>
      <c r="T66" s="190">
        <v>-20.2377</v>
      </c>
      <c r="U66" s="190">
        <v>-30.45213</v>
      </c>
      <c r="V66" s="190">
        <v>-27.64986</v>
      </c>
      <c r="W66" s="190">
        <v>-30.77158</v>
      </c>
      <c r="X66" s="190">
        <v>-30.150569999999998</v>
      </c>
      <c r="Y66" s="190">
        <v>-27.212169999999997</v>
      </c>
      <c r="Z66" s="190">
        <v>-17.7194681870902</v>
      </c>
      <c r="AA66" s="190">
        <v>-32.379981516299999</v>
      </c>
      <c r="AB66" s="190">
        <v>-23.798866425075097</v>
      </c>
      <c r="AC66" s="190">
        <v>-21.9297904675709</v>
      </c>
      <c r="AD66" s="190">
        <v>-57.58882165966952</v>
      </c>
      <c r="AE66" s="190">
        <v>-30.45201460504726</v>
      </c>
      <c r="AF66" s="190">
        <v>-3.2644045979033853</v>
      </c>
      <c r="AG66" s="190">
        <v>-21.25587500818672</v>
      </c>
      <c r="AH66" s="190">
        <v>-27.847996348566436</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304">
        <f>YampaRiverInflow.TotalOutflow!A67</f>
        <v>46569</v>
      </c>
      <c r="B67" s="280">
        <v>-19.466999999999999</v>
      </c>
      <c r="C67" s="270">
        <v>-19.466999999999999</v>
      </c>
      <c r="D67" s="285">
        <v>-19.466999999999999</v>
      </c>
      <c r="E67" s="190">
        <v>-9.5471299999999992</v>
      </c>
      <c r="F67" s="190">
        <v>-10.268600000000001</v>
      </c>
      <c r="G67" s="190">
        <v>-18.314310000000003</v>
      </c>
      <c r="H67" s="190">
        <v>-15.866149999999999</v>
      </c>
      <c r="I67" s="190">
        <v>-24.552409999999998</v>
      </c>
      <c r="J67" s="190">
        <v>-25.378720000000001</v>
      </c>
      <c r="K67" s="190">
        <v>-17.78331</v>
      </c>
      <c r="L67" s="190">
        <v>-18.8934</v>
      </c>
      <c r="M67" s="190">
        <v>-12.013909999999999</v>
      </c>
      <c r="N67" s="190">
        <v>-14.996409999999999</v>
      </c>
      <c r="O67" s="190">
        <v>2.3123400000000003</v>
      </c>
      <c r="P67" s="190">
        <v>-19.286709999999999</v>
      </c>
      <c r="Q67" s="190">
        <v>-10.45975</v>
      </c>
      <c r="R67" s="190">
        <v>-7.6106699999999998</v>
      </c>
      <c r="S67" s="190">
        <v>-27.08278</v>
      </c>
      <c r="T67" s="190">
        <v>-23.468240000000002</v>
      </c>
      <c r="U67" s="190">
        <v>-21.989319999999999</v>
      </c>
      <c r="V67" s="190">
        <v>-37.216929999999998</v>
      </c>
      <c r="W67" s="190">
        <v>-22.890240000000002</v>
      </c>
      <c r="X67" s="190">
        <v>-26.678540000000002</v>
      </c>
      <c r="Y67" s="190">
        <v>-37.337760000000003</v>
      </c>
      <c r="Z67" s="190">
        <v>-18.2346613577282</v>
      </c>
      <c r="AA67" s="190">
        <v>-18.848620976413699</v>
      </c>
      <c r="AB67" s="190">
        <v>-23.752590631551499</v>
      </c>
      <c r="AC67" s="190">
        <v>-17.2882505662513</v>
      </c>
      <c r="AD67" s="190">
        <v>-44.694644503792432</v>
      </c>
      <c r="AE67" s="190">
        <v>-40.747534366473715</v>
      </c>
      <c r="AF67" s="190">
        <v>-26.484467621707839</v>
      </c>
      <c r="AG67" s="190">
        <v>-20.874592654772332</v>
      </c>
      <c r="AH67" s="190">
        <v>-18.911758054829843</v>
      </c>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304">
        <f>YampaRiverInflow.TotalOutflow!A68</f>
        <v>46600</v>
      </c>
      <c r="B68" s="280">
        <v>-17.036000000000001</v>
      </c>
      <c r="C68" s="270">
        <v>-17.036000000000001</v>
      </c>
      <c r="D68" s="285">
        <v>-17.036000000000001</v>
      </c>
      <c r="E68" s="190">
        <v>-10.618690000000001</v>
      </c>
      <c r="F68" s="190">
        <v>-1.97844</v>
      </c>
      <c r="G68" s="190">
        <v>-19.845770000000002</v>
      </c>
      <c r="H68" s="190">
        <v>-18.154619999999998</v>
      </c>
      <c r="I68" s="190">
        <v>-19.77272</v>
      </c>
      <c r="J68" s="190">
        <v>-13.17257</v>
      </c>
      <c r="K68" s="190">
        <v>-14.711229999999999</v>
      </c>
      <c r="L68" s="190">
        <v>-8.0491299999999999</v>
      </c>
      <c r="M68" s="190">
        <v>-10.36894</v>
      </c>
      <c r="N68" s="190">
        <v>-12.309370000000001</v>
      </c>
      <c r="O68" s="190">
        <v>3.9439999999999996E-2</v>
      </c>
      <c r="P68" s="190">
        <v>-13.62011</v>
      </c>
      <c r="Q68" s="190">
        <v>-10.787000000000001</v>
      </c>
      <c r="R68" s="190">
        <v>-15.400589999999999</v>
      </c>
      <c r="S68" s="190">
        <v>-19.57723</v>
      </c>
      <c r="T68" s="190">
        <v>-13.29472</v>
      </c>
      <c r="U68" s="190">
        <v>-18.03979</v>
      </c>
      <c r="V68" s="190">
        <v>-23.891169999999999</v>
      </c>
      <c r="W68" s="190">
        <v>-13.515309999999999</v>
      </c>
      <c r="X68" s="190">
        <v>-23.837299999999999</v>
      </c>
      <c r="Y68" s="190">
        <v>-19.137979999999999</v>
      </c>
      <c r="Z68" s="190">
        <v>-15.5850350841859</v>
      </c>
      <c r="AA68" s="190">
        <v>-20.413870945690398</v>
      </c>
      <c r="AB68" s="190">
        <v>-17.994277469173699</v>
      </c>
      <c r="AC68" s="190">
        <v>-17.687800046524</v>
      </c>
      <c r="AD68" s="190">
        <v>-37.223178765369134</v>
      </c>
      <c r="AE68" s="190">
        <v>-44.692820137564823</v>
      </c>
      <c r="AF68" s="190">
        <v>-6.5048538154775057</v>
      </c>
      <c r="AG68" s="190">
        <v>-28.605911066676502</v>
      </c>
      <c r="AH68" s="190">
        <v>-39.778208828448705</v>
      </c>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304">
        <f>YampaRiverInflow.TotalOutflow!A69</f>
        <v>46631</v>
      </c>
      <c r="B69" s="280">
        <v>-7.5359999999999996</v>
      </c>
      <c r="C69" s="270">
        <v>-7.5359999999999996</v>
      </c>
      <c r="D69" s="285">
        <v>-7.5359999999999996</v>
      </c>
      <c r="E69" s="190">
        <v>-5.3830900000000002</v>
      </c>
      <c r="F69" s="190">
        <v>0.50452999999999992</v>
      </c>
      <c r="G69" s="190">
        <v>-16.785490000000003</v>
      </c>
      <c r="H69" s="190">
        <v>8.7774400000000004</v>
      </c>
      <c r="I69" s="190">
        <v>-0.65700999999999998</v>
      </c>
      <c r="J69" s="190">
        <v>-5.1176300000000001</v>
      </c>
      <c r="K69" s="190">
        <v>1.31694</v>
      </c>
      <c r="L69" s="190">
        <v>-3.9454199999999999</v>
      </c>
      <c r="M69" s="190">
        <v>2.79942</v>
      </c>
      <c r="N69" s="190">
        <v>-4.3560499999999998</v>
      </c>
      <c r="O69" s="190">
        <v>0.24765999999999999</v>
      </c>
      <c r="P69" s="190">
        <v>-1.9077999999999999</v>
      </c>
      <c r="Q69" s="190">
        <v>1.6536999999999999</v>
      </c>
      <c r="R69" s="190">
        <v>0.45062999999999998</v>
      </c>
      <c r="S69" s="190">
        <v>-4.00359</v>
      </c>
      <c r="T69" s="190">
        <v>-7.8580299999999994</v>
      </c>
      <c r="U69" s="190">
        <v>-6.6565699999999994</v>
      </c>
      <c r="V69" s="190">
        <v>-13.139520000000001</v>
      </c>
      <c r="W69" s="190">
        <v>-7.8235400000000004</v>
      </c>
      <c r="X69" s="190">
        <v>-17.94941</v>
      </c>
      <c r="Y69" s="190">
        <v>-20.019500000000001</v>
      </c>
      <c r="Z69" s="190">
        <v>-12.5769963398445</v>
      </c>
      <c r="AA69" s="190">
        <v>-12.664930500352801</v>
      </c>
      <c r="AB69" s="190">
        <v>-18.758475648761799</v>
      </c>
      <c r="AC69" s="190">
        <v>-1.27110780709264</v>
      </c>
      <c r="AD69" s="190">
        <v>-33.675139492561513</v>
      </c>
      <c r="AE69" s="190">
        <v>-15.970136704665375</v>
      </c>
      <c r="AF69" s="190">
        <v>4.5429256994443854</v>
      </c>
      <c r="AG69" s="190">
        <v>0.56206851045020045</v>
      </c>
      <c r="AH69" s="190">
        <v>1.8332277344634889</v>
      </c>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304"/>
      <c r="B72" s="279"/>
      <c r="C72" s="269"/>
      <c r="D72" s="296"/>
      <c r="AI72" s="190"/>
      <c r="AJ72" s="190"/>
      <c r="AK72" s="190"/>
      <c r="AL72" s="190"/>
      <c r="AM72" s="190"/>
      <c r="ALQ72" s="172" t="e">
        <v>#N/A</v>
      </c>
    </row>
    <row r="73" spans="1:1005" ht="12.75" customHeight="1" x14ac:dyDescent="0.25">
      <c r="A73" s="304"/>
      <c r="B73" s="279"/>
      <c r="C73" s="269"/>
      <c r="D73" s="296"/>
      <c r="E73" s="190"/>
      <c r="AI73" s="190"/>
      <c r="AJ73" s="190"/>
      <c r="AK73" s="190"/>
      <c r="AL73" s="190"/>
      <c r="AM73" s="190"/>
    </row>
    <row r="74" spans="1:1005" ht="12.75" customHeight="1" x14ac:dyDescent="0.25">
      <c r="A74" s="304"/>
      <c r="B74" s="279"/>
      <c r="C74" s="269"/>
      <c r="D74" s="296"/>
      <c r="AI74" s="190"/>
      <c r="AJ74" s="190"/>
      <c r="AK74" s="190"/>
      <c r="AL74" s="190"/>
      <c r="AM74" s="190"/>
    </row>
    <row r="75" spans="1:1005" ht="12.75" customHeight="1" x14ac:dyDescent="0.25">
      <c r="A75" s="304"/>
      <c r="B75" s="279"/>
      <c r="C75" s="269"/>
      <c r="D75" s="296"/>
      <c r="AI75" s="190"/>
      <c r="AJ75" s="190"/>
      <c r="AK75" s="190"/>
      <c r="AL75" s="190"/>
      <c r="AM75" s="190"/>
    </row>
    <row r="76" spans="1:1005" ht="12.75" customHeight="1" x14ac:dyDescent="0.25">
      <c r="A76" s="304"/>
      <c r="B76" s="279"/>
      <c r="C76" s="269"/>
      <c r="D76" s="296"/>
      <c r="AI76" s="190"/>
      <c r="AJ76" s="190"/>
      <c r="AK76" s="190"/>
      <c r="AL76" s="190"/>
      <c r="AM76" s="190"/>
    </row>
    <row r="77" spans="1:1005" ht="12.75" customHeight="1" x14ac:dyDescent="0.25">
      <c r="A77" s="304"/>
      <c r="B77" s="279"/>
      <c r="C77" s="269"/>
      <c r="D77" s="296"/>
      <c r="AI77" s="190"/>
      <c r="AJ77" s="190"/>
      <c r="AK77" s="190"/>
      <c r="AL77" s="190"/>
      <c r="AM77" s="190"/>
    </row>
    <row r="78" spans="1:1005" ht="12.75" customHeight="1" x14ac:dyDescent="0.25">
      <c r="A78" s="304"/>
      <c r="B78" s="279"/>
      <c r="C78" s="269"/>
      <c r="D78" s="296"/>
      <c r="AI78" s="190"/>
      <c r="AJ78" s="190"/>
      <c r="AK78" s="190"/>
      <c r="AL78" s="190"/>
      <c r="AM78" s="190"/>
    </row>
    <row r="79" spans="1:1005" ht="12.75" customHeight="1" x14ac:dyDescent="0.25">
      <c r="A79" s="304"/>
      <c r="B79" s="279"/>
      <c r="C79" s="269"/>
      <c r="D79" s="296"/>
    </row>
    <row r="80" spans="1:1005" ht="12.75" customHeight="1" x14ac:dyDescent="0.25">
      <c r="A80" s="304"/>
      <c r="B80" s="279"/>
      <c r="C80" s="269"/>
      <c r="D80" s="296"/>
    </row>
    <row r="81" spans="1:4" ht="12.75" customHeight="1" x14ac:dyDescent="0.25">
      <c r="A81" s="304"/>
      <c r="B81" s="279"/>
      <c r="C81" s="269"/>
      <c r="D81" s="296"/>
    </row>
    <row r="82" spans="1:4" ht="12.75" customHeight="1" x14ac:dyDescent="0.25">
      <c r="A82" s="304"/>
      <c r="B82" s="279"/>
      <c r="C82" s="269"/>
      <c r="D82" s="296"/>
    </row>
    <row r="83" spans="1:4" ht="12.75" customHeight="1" x14ac:dyDescent="0.25">
      <c r="A83" s="304"/>
      <c r="B83" s="279"/>
      <c r="C83" s="269"/>
      <c r="D83" s="296"/>
    </row>
    <row r="84" spans="1:4" ht="12.75" customHeight="1" x14ac:dyDescent="0.25">
      <c r="A84" s="304"/>
      <c r="B84" s="279"/>
      <c r="C84" s="269"/>
      <c r="D84" s="296"/>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84"/>
  <sheetViews>
    <sheetView topLeftCell="A43"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132"/>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338"/>
      <c r="AG1" s="338"/>
      <c r="AH1" s="338"/>
      <c r="AI1" s="162"/>
      <c r="AJ1" s="162"/>
      <c r="AK1" s="162"/>
      <c r="AL1" s="162"/>
      <c r="AM1" s="162"/>
    </row>
    <row r="2" spans="1:51" ht="15" x14ac:dyDescent="0.25">
      <c r="A2" s="132" t="s">
        <v>176</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5" x14ac:dyDescent="0.25">
      <c r="A3" s="134" t="str">
        <f>A2&amp;"_"&amp;"Time"</f>
        <v>PkrToImp_In_Time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5" x14ac:dyDescent="0.25">
      <c r="A4" s="149">
        <f>YampaRiverInflow.TotalOutflow!A4</f>
        <v>44652</v>
      </c>
      <c r="B4" s="292">
        <v>-41.89</v>
      </c>
      <c r="C4" s="293">
        <v>-41.89</v>
      </c>
      <c r="D4" s="303">
        <v>-41.89</v>
      </c>
      <c r="E4" s="190">
        <f ca="1">INDEX(INDIRECT("PkrToImp_"&amp;E$2+YEAR($A4)-YEAR($A$4)),MONTH($A4))/1000</f>
        <v>-59.116</v>
      </c>
      <c r="F4" s="190">
        <f t="shared" ref="F4:AH12" ca="1" si="0">INDEX(INDIRECT("PkrToImp_"&amp;F$2+YEAR($A4)-YEAR($A$4)),MONTH($A4))/1000</f>
        <v>-58.070099999999996</v>
      </c>
      <c r="G4" s="190">
        <f t="shared" ca="1" si="0"/>
        <v>-46.224299999999999</v>
      </c>
      <c r="H4" s="190">
        <f t="shared" ca="1" si="0"/>
        <v>-45.231099999999998</v>
      </c>
      <c r="I4" s="190">
        <f t="shared" ca="1" si="0"/>
        <v>-21.337199999999999</v>
      </c>
      <c r="J4" s="190">
        <f t="shared" ca="1" si="0"/>
        <v>-46.392000000000003</v>
      </c>
      <c r="K4" s="190">
        <f t="shared" ca="1" si="0"/>
        <v>-46.931699999999999</v>
      </c>
      <c r="L4" s="190">
        <f t="shared" ca="1" si="0"/>
        <v>-10.3939</v>
      </c>
      <c r="M4" s="190">
        <f t="shared" ca="1" si="0"/>
        <v>-22.183299999999999</v>
      </c>
      <c r="N4" s="190">
        <f t="shared" ca="1" si="0"/>
        <v>-50.360900000000001</v>
      </c>
      <c r="O4" s="190">
        <f t="shared" ca="1" si="0"/>
        <v>-34.244300000000003</v>
      </c>
      <c r="P4" s="190">
        <f t="shared" ca="1" si="0"/>
        <v>-28.298599999999997</v>
      </c>
      <c r="Q4" s="190">
        <f t="shared" ca="1" si="0"/>
        <v>-23.056999999999999</v>
      </c>
      <c r="R4" s="190">
        <f t="shared" ca="1" si="0"/>
        <v>-23.6526</v>
      </c>
      <c r="S4" s="190">
        <f t="shared" ca="1" si="0"/>
        <v>-18.731300000000001</v>
      </c>
      <c r="T4" s="190">
        <f t="shared" ca="1" si="0"/>
        <v>-34.493000000000002</v>
      </c>
      <c r="U4" s="190">
        <f t="shared" ca="1" si="0"/>
        <v>-34.719099999999997</v>
      </c>
      <c r="V4" s="190">
        <f t="shared" ca="1" si="0"/>
        <v>-39.354300000000002</v>
      </c>
      <c r="W4" s="190">
        <f t="shared" ca="1" si="0"/>
        <v>-36.816499999999998</v>
      </c>
      <c r="X4" s="190">
        <f t="shared" ca="1" si="0"/>
        <v>-31.096499999999999</v>
      </c>
      <c r="Y4" s="190">
        <f t="shared" ca="1" si="0"/>
        <v>-26.820700000000002</v>
      </c>
      <c r="Z4" s="190">
        <f t="shared" ca="1" si="0"/>
        <v>-39.596599999999995</v>
      </c>
      <c r="AA4" s="190">
        <f t="shared" ca="1" si="0"/>
        <v>-38.490600000000001</v>
      </c>
      <c r="AB4" s="190">
        <f t="shared" ca="1" si="0"/>
        <v>-7.4329700000000001</v>
      </c>
      <c r="AC4" s="190">
        <f t="shared" ca="1" si="0"/>
        <v>-6.8644499999999997</v>
      </c>
      <c r="AD4" s="190">
        <f t="shared" ca="1" si="0"/>
        <v>-16.915599999999998</v>
      </c>
      <c r="AE4" s="190">
        <f t="shared" ca="1" si="0"/>
        <v>-37.536199999999994</v>
      </c>
      <c r="AF4" s="190">
        <f t="shared" ca="1" si="0"/>
        <v>-51.6753</v>
      </c>
      <c r="AG4" s="190">
        <f t="shared" ca="1" si="0"/>
        <v>-49.0565</v>
      </c>
      <c r="AH4" s="190">
        <f t="shared" ca="1" si="0"/>
        <v>3.8323470000000004</v>
      </c>
      <c r="AI4" s="190"/>
      <c r="AJ4" s="190"/>
      <c r="AK4" s="190"/>
      <c r="AL4" s="190"/>
      <c r="AM4" s="190"/>
      <c r="AN4" s="167"/>
      <c r="AO4" s="167"/>
      <c r="AP4" s="167"/>
      <c r="AQ4" s="167"/>
      <c r="AR4" s="167"/>
      <c r="AS4" s="167"/>
      <c r="AT4" s="167"/>
      <c r="AU4" s="167"/>
      <c r="AV4" s="167"/>
      <c r="AW4" s="167"/>
      <c r="AX4" s="167"/>
      <c r="AY4" s="167"/>
    </row>
    <row r="5" spans="1:51" ht="15" x14ac:dyDescent="0.25">
      <c r="A5" s="149">
        <f>YampaRiverInflow.TotalOutflow!A5</f>
        <v>44682</v>
      </c>
      <c r="B5" s="280">
        <v>-37.652999999999999</v>
      </c>
      <c r="C5" s="270">
        <v>-37.652999999999999</v>
      </c>
      <c r="D5" s="285">
        <v>-37.652999999999999</v>
      </c>
      <c r="E5" s="190">
        <v>-19.012</v>
      </c>
      <c r="F5" s="190">
        <v>-19.098700000000001</v>
      </c>
      <c r="G5" s="190">
        <v>-31.252700000000001</v>
      </c>
      <c r="H5" s="190">
        <v>-147.96199999999999</v>
      </c>
      <c r="I5" s="190">
        <v>-29.909500000000001</v>
      </c>
      <c r="J5" s="190">
        <v>-28.129300000000001</v>
      </c>
      <c r="K5" s="190">
        <v>-49.9146</v>
      </c>
      <c r="L5" s="190">
        <v>-34.603400000000001</v>
      </c>
      <c r="M5" s="190">
        <v>-27.749099999999999</v>
      </c>
      <c r="N5" s="190">
        <v>-15.6434</v>
      </c>
      <c r="O5" s="190">
        <v>-26.480900000000002</v>
      </c>
      <c r="P5" s="190">
        <v>-13.461499999999999</v>
      </c>
      <c r="Q5" s="190">
        <v>-3.12216</v>
      </c>
      <c r="R5" s="190">
        <v>-37.49</v>
      </c>
      <c r="S5" s="190">
        <v>-28.581900000000001</v>
      </c>
      <c r="T5" s="190">
        <v>-34.988099999999996</v>
      </c>
      <c r="U5" s="190">
        <v>-27.610599999999998</v>
      </c>
      <c r="V5" s="190">
        <v>-13.771700000000001</v>
      </c>
      <c r="W5" s="190">
        <v>-19.453499999999998</v>
      </c>
      <c r="X5" s="190">
        <v>-43.834099999999999</v>
      </c>
      <c r="Y5" s="190">
        <v>-36.948999999999998</v>
      </c>
      <c r="Z5" s="190">
        <v>-18.708599999999997</v>
      </c>
      <c r="AA5" s="190">
        <v>-25.398700000000002</v>
      </c>
      <c r="AB5" s="190">
        <v>-18.684200000000001</v>
      </c>
      <c r="AC5" s="190">
        <v>-10.974200000000002</v>
      </c>
      <c r="AD5" s="190">
        <v>-34.367400000000004</v>
      </c>
      <c r="AE5" s="190">
        <v>-27.658300000000001</v>
      </c>
      <c r="AF5" s="190">
        <v>-22.264099999999999</v>
      </c>
      <c r="AG5" s="190">
        <v>-16.6996</v>
      </c>
      <c r="AH5" s="190">
        <v>-67.282200000000003</v>
      </c>
      <c r="AI5" s="203"/>
      <c r="AJ5" s="203"/>
      <c r="AK5" s="203"/>
      <c r="AL5" s="203"/>
      <c r="AM5" s="203"/>
      <c r="AN5" s="167"/>
      <c r="AO5" s="167"/>
      <c r="AP5" s="167"/>
      <c r="AQ5" s="167"/>
      <c r="AR5" s="167"/>
      <c r="AS5" s="167"/>
      <c r="AT5" s="167"/>
      <c r="AU5" s="167"/>
      <c r="AV5" s="167"/>
      <c r="AW5" s="167"/>
      <c r="AX5" s="167"/>
      <c r="AY5" s="167"/>
    </row>
    <row r="6" spans="1:51" ht="15" x14ac:dyDescent="0.25">
      <c r="A6" s="149">
        <f>YampaRiverInflow.TotalOutflow!A6</f>
        <v>44713</v>
      </c>
      <c r="B6" s="280">
        <v>-51.258000000000003</v>
      </c>
      <c r="C6" s="270">
        <v>-51.258000000000003</v>
      </c>
      <c r="D6" s="285">
        <v>-51.258000000000003</v>
      </c>
      <c r="E6" s="190">
        <v>-57.844000000000001</v>
      </c>
      <c r="F6" s="190">
        <v>-49.321300000000001</v>
      </c>
      <c r="G6" s="190">
        <v>-51.9298</v>
      </c>
      <c r="H6" s="190">
        <v>-183.62299999999999</v>
      </c>
      <c r="I6" s="190">
        <v>-63.558300000000003</v>
      </c>
      <c r="J6" s="190">
        <v>-43.443300000000001</v>
      </c>
      <c r="K6" s="190">
        <v>-78.712100000000007</v>
      </c>
      <c r="L6" s="190">
        <v>-44.4283</v>
      </c>
      <c r="M6" s="190">
        <v>-46.623400000000004</v>
      </c>
      <c r="N6" s="190">
        <v>-26.48</v>
      </c>
      <c r="O6" s="190">
        <v>-49.249099999999999</v>
      </c>
      <c r="P6" s="190">
        <v>-37.820300000000003</v>
      </c>
      <c r="Q6" s="190">
        <v>-37.123800000000003</v>
      </c>
      <c r="R6" s="190">
        <v>-46.805699999999995</v>
      </c>
      <c r="S6" s="190">
        <v>-42.2714</v>
      </c>
      <c r="T6" s="190">
        <v>-36.915500000000002</v>
      </c>
      <c r="U6" s="190">
        <v>-53.137800000000006</v>
      </c>
      <c r="V6" s="190">
        <v>-64.9482</v>
      </c>
      <c r="W6" s="190">
        <v>-25.7806</v>
      </c>
      <c r="X6" s="190">
        <v>-34.943199999999997</v>
      </c>
      <c r="Y6" s="190">
        <v>-51.296099999999996</v>
      </c>
      <c r="Z6" s="190">
        <v>-57.331800000000001</v>
      </c>
      <c r="AA6" s="190">
        <v>-54.558199999999999</v>
      </c>
      <c r="AB6" s="190">
        <v>-68.587000000000003</v>
      </c>
      <c r="AC6" s="190">
        <v>-37.685099999999998</v>
      </c>
      <c r="AD6" s="190">
        <v>-32.256500000000003</v>
      </c>
      <c r="AE6" s="190">
        <v>-52.228699999999996</v>
      </c>
      <c r="AF6" s="190">
        <v>-55.433399999999999</v>
      </c>
      <c r="AG6" s="190">
        <v>-50.623800000000003</v>
      </c>
      <c r="AH6" s="190">
        <v>-49.755000000000003</v>
      </c>
      <c r="AI6" s="203"/>
      <c r="AJ6" s="203"/>
      <c r="AK6" s="203"/>
      <c r="AL6" s="203"/>
      <c r="AM6" s="203"/>
      <c r="AN6" s="167"/>
      <c r="AO6" s="167"/>
      <c r="AP6" s="167"/>
      <c r="AQ6" s="167"/>
      <c r="AR6" s="167"/>
      <c r="AS6" s="167"/>
      <c r="AT6" s="167"/>
      <c r="AU6" s="167"/>
      <c r="AV6" s="167"/>
      <c r="AW6" s="167"/>
      <c r="AX6" s="167"/>
      <c r="AY6" s="167"/>
    </row>
    <row r="7" spans="1:51" ht="15" x14ac:dyDescent="0.25">
      <c r="A7" s="149">
        <f>YampaRiverInflow.TotalOutflow!A7</f>
        <v>44743</v>
      </c>
      <c r="B7" s="280">
        <v>-31.135000000000002</v>
      </c>
      <c r="C7" s="270">
        <v>-31.135000000000002</v>
      </c>
      <c r="D7" s="285">
        <v>-31.135000000000002</v>
      </c>
      <c r="E7" s="190">
        <v>-48.3</v>
      </c>
      <c r="F7" s="190">
        <v>-25.503700000000002</v>
      </c>
      <c r="G7" s="190">
        <v>-48.567099999999996</v>
      </c>
      <c r="H7" s="190">
        <v>-182.99199999999999</v>
      </c>
      <c r="I7" s="190">
        <v>-65.305999999999997</v>
      </c>
      <c r="J7" s="190">
        <v>-37.942</v>
      </c>
      <c r="K7" s="190">
        <v>-73.786799999999999</v>
      </c>
      <c r="L7" s="190">
        <v>-40.766500000000001</v>
      </c>
      <c r="M7" s="190">
        <v>-6.4570799999999995</v>
      </c>
      <c r="N7" s="190">
        <v>-40.478199999999994</v>
      </c>
      <c r="O7" s="190">
        <v>-35.347099999999998</v>
      </c>
      <c r="P7" s="190">
        <v>-30.984200000000001</v>
      </c>
      <c r="Q7" s="190">
        <v>-12.644399999999999</v>
      </c>
      <c r="R7" s="190">
        <v>-15.251700000000001</v>
      </c>
      <c r="S7" s="190">
        <v>-52.766100000000002</v>
      </c>
      <c r="T7" s="190">
        <v>-45.935900000000004</v>
      </c>
      <c r="U7" s="190">
        <v>-47.300400000000003</v>
      </c>
      <c r="V7" s="190">
        <v>-39.221400000000003</v>
      </c>
      <c r="W7" s="190">
        <v>-35.222799999999999</v>
      </c>
      <c r="X7" s="190">
        <v>-42.721499999999999</v>
      </c>
      <c r="Y7" s="190">
        <v>-48.900100000000002</v>
      </c>
      <c r="Z7" s="190">
        <v>-17.8947</v>
      </c>
      <c r="AA7" s="190">
        <v>-23.696200000000001</v>
      </c>
      <c r="AB7" s="190">
        <v>-7.1829000000000001</v>
      </c>
      <c r="AC7" s="190">
        <v>-15.904399999999999</v>
      </c>
      <c r="AD7" s="190">
        <v>-28.589599999999997</v>
      </c>
      <c r="AE7" s="190">
        <v>-43.727499999999999</v>
      </c>
      <c r="AF7" s="190">
        <v>-35.582300000000004</v>
      </c>
      <c r="AG7" s="190">
        <v>-30.575500000000002</v>
      </c>
      <c r="AH7" s="190">
        <v>-37.180800000000005</v>
      </c>
      <c r="AI7" s="203"/>
      <c r="AJ7" s="203"/>
      <c r="AK7" s="203"/>
      <c r="AL7" s="203"/>
      <c r="AM7" s="203"/>
      <c r="AN7" s="167"/>
      <c r="AO7" s="167"/>
      <c r="AP7" s="167"/>
      <c r="AQ7" s="167"/>
      <c r="AR7" s="167"/>
      <c r="AS7" s="167"/>
      <c r="AT7" s="167"/>
      <c r="AU7" s="167"/>
      <c r="AV7" s="167"/>
      <c r="AW7" s="167"/>
      <c r="AX7" s="167"/>
      <c r="AY7" s="167"/>
    </row>
    <row r="8" spans="1:51" ht="15" x14ac:dyDescent="0.25">
      <c r="A8" s="149">
        <f>YampaRiverInflow.TotalOutflow!A8</f>
        <v>44774</v>
      </c>
      <c r="B8" s="280">
        <v>-31.536999999999999</v>
      </c>
      <c r="C8" s="270">
        <v>-31.536999999999999</v>
      </c>
      <c r="D8" s="285">
        <v>-31.536999999999999</v>
      </c>
      <c r="E8" s="190">
        <v>-23.998000000000001</v>
      </c>
      <c r="F8" s="190">
        <v>5.8436199999999996</v>
      </c>
      <c r="G8" s="190">
        <v>-37.121300000000005</v>
      </c>
      <c r="H8" s="190">
        <v>-39.379899999999999</v>
      </c>
      <c r="I8" s="190">
        <v>-27.815000000000001</v>
      </c>
      <c r="J8" s="190">
        <v>-14.0517</v>
      </c>
      <c r="K8" s="190">
        <v>-65.381299999999996</v>
      </c>
      <c r="L8" s="190">
        <v>-36.5657</v>
      </c>
      <c r="M8" s="190">
        <v>-19.854400000000002</v>
      </c>
      <c r="N8" s="190">
        <v>-3.75305</v>
      </c>
      <c r="O8" s="190">
        <v>-2.8775900000000001</v>
      </c>
      <c r="P8" s="190">
        <v>-12.666399999999999</v>
      </c>
      <c r="Q8" s="190">
        <v>-13.9602</v>
      </c>
      <c r="R8" s="190">
        <v>-39.998400000000004</v>
      </c>
      <c r="S8" s="190">
        <v>7.2850600000000005</v>
      </c>
      <c r="T8" s="190">
        <v>-24.3444</v>
      </c>
      <c r="U8" s="190">
        <v>-33.449400000000004</v>
      </c>
      <c r="V8" s="190">
        <v>-19.831900000000001</v>
      </c>
      <c r="W8" s="190">
        <v>-46.257599999999996</v>
      </c>
      <c r="X8" s="190">
        <v>-32.945300000000003</v>
      </c>
      <c r="Y8" s="190">
        <v>-39.458300000000001</v>
      </c>
      <c r="Z8" s="190">
        <v>-23.445799999999998</v>
      </c>
      <c r="AA8" s="190">
        <v>-14.442500000000001</v>
      </c>
      <c r="AB8" s="190">
        <v>-5.3147600000000006</v>
      </c>
      <c r="AC8" s="190">
        <v>-20.151</v>
      </c>
      <c r="AD8" s="190">
        <v>-29.148299999999999</v>
      </c>
      <c r="AE8" s="190">
        <v>-33.437899999999999</v>
      </c>
      <c r="AF8" s="190">
        <v>-29.450599999999998</v>
      </c>
      <c r="AG8" s="190">
        <v>-25.803599999999999</v>
      </c>
      <c r="AH8" s="190">
        <v>-58.466900000000003</v>
      </c>
      <c r="AI8" s="203"/>
      <c r="AJ8" s="203"/>
      <c r="AK8" s="203"/>
      <c r="AL8" s="203"/>
      <c r="AM8" s="203"/>
      <c r="AN8" s="167"/>
      <c r="AO8" s="167"/>
      <c r="AP8" s="167"/>
      <c r="AQ8" s="167"/>
      <c r="AR8" s="167"/>
      <c r="AS8" s="167"/>
      <c r="AT8" s="167"/>
      <c r="AU8" s="167"/>
      <c r="AV8" s="167"/>
      <c r="AW8" s="167"/>
      <c r="AX8" s="167"/>
      <c r="AY8" s="167"/>
    </row>
    <row r="9" spans="1:51" ht="15" x14ac:dyDescent="0.25">
      <c r="A9" s="149">
        <f>YampaRiverInflow.TotalOutflow!A9</f>
        <v>44805</v>
      </c>
      <c r="B9" s="280">
        <v>-10.928000000000001</v>
      </c>
      <c r="C9" s="270">
        <v>-10.928000000000001</v>
      </c>
      <c r="D9" s="285">
        <v>-10.928000000000001</v>
      </c>
      <c r="E9" s="190">
        <v>-15.521000000000001</v>
      </c>
      <c r="F9" s="190">
        <v>-12.745700000000001</v>
      </c>
      <c r="G9" s="190">
        <v>-31.333599999999997</v>
      </c>
      <c r="H9" s="190">
        <v>-19.856300000000001</v>
      </c>
      <c r="I9" s="190">
        <v>-41.415900000000001</v>
      </c>
      <c r="J9" s="190">
        <v>-22.555199999999999</v>
      </c>
      <c r="K9" s="190">
        <v>0.85353000000000001</v>
      </c>
      <c r="L9" s="190">
        <v>-61.966300000000004</v>
      </c>
      <c r="M9" s="190">
        <v>-54.048999999999999</v>
      </c>
      <c r="N9" s="190">
        <v>-27.7121</v>
      </c>
      <c r="O9" s="190">
        <v>-18.022099999999998</v>
      </c>
      <c r="P9" s="190">
        <v>-8.8447199999999988</v>
      </c>
      <c r="Q9" s="190">
        <v>-17.9664</v>
      </c>
      <c r="R9" s="190">
        <v>-5.1358199999999998</v>
      </c>
      <c r="S9" s="190">
        <v>-10.9739</v>
      </c>
      <c r="T9" s="190">
        <v>-32.469799999999999</v>
      </c>
      <c r="U9" s="190">
        <v>-35.090000000000003</v>
      </c>
      <c r="V9" s="190">
        <v>-20.7882</v>
      </c>
      <c r="W9" s="190">
        <v>-50.804099999999998</v>
      </c>
      <c r="X9" s="190">
        <v>-26.487200000000001</v>
      </c>
      <c r="Y9" s="190">
        <v>-30.253900000000002</v>
      </c>
      <c r="Z9" s="190">
        <v>-43.0578</v>
      </c>
      <c r="AA9" s="190">
        <v>-36.350099999999998</v>
      </c>
      <c r="AB9" s="190">
        <v>-18.872799999999998</v>
      </c>
      <c r="AC9" s="190">
        <v>-16.6816</v>
      </c>
      <c r="AD9" s="190">
        <v>-22.602599999999999</v>
      </c>
      <c r="AE9" s="190">
        <v>-13.866299999999999</v>
      </c>
      <c r="AF9" s="190">
        <v>-20.75</v>
      </c>
      <c r="AG9" s="190">
        <v>-8.9183799999999991</v>
      </c>
      <c r="AH9" s="190">
        <v>-33.353900000000003</v>
      </c>
      <c r="AI9" s="203"/>
      <c r="AJ9" s="203"/>
      <c r="AK9" s="203"/>
      <c r="AL9" s="203"/>
      <c r="AM9" s="203"/>
      <c r="AN9" s="167"/>
      <c r="AO9" s="167"/>
      <c r="AP9" s="167"/>
      <c r="AQ9" s="167"/>
      <c r="AR9" s="167"/>
      <c r="AS9" s="167"/>
      <c r="AT9" s="167"/>
      <c r="AU9" s="167"/>
      <c r="AV9" s="167"/>
      <c r="AW9" s="167"/>
      <c r="AX9" s="167"/>
      <c r="AY9" s="167"/>
    </row>
    <row r="10" spans="1:51" ht="15" x14ac:dyDescent="0.25">
      <c r="A10" s="149">
        <f>YampaRiverInflow.TotalOutflow!A10</f>
        <v>44835</v>
      </c>
      <c r="B10" s="280">
        <v>-7.6130000000000004</v>
      </c>
      <c r="C10" s="270">
        <v>-7.6130000000000004</v>
      </c>
      <c r="D10" s="285">
        <v>-7.6130000000000004</v>
      </c>
      <c r="E10" s="190">
        <v>3.17</v>
      </c>
      <c r="F10" s="190">
        <v>-15.058</v>
      </c>
      <c r="G10" s="190">
        <v>-8.1872799999999994</v>
      </c>
      <c r="H10" s="190">
        <v>-13.261700000000001</v>
      </c>
      <c r="I10" s="190">
        <v>8.3438300000000005</v>
      </c>
      <c r="J10" s="190">
        <v>1.6283399999999999</v>
      </c>
      <c r="K10" s="190">
        <v>-1.5256099999999999</v>
      </c>
      <c r="L10" s="190">
        <v>0.55819000000000007</v>
      </c>
      <c r="M10" s="190">
        <v>-0.40666000000000002</v>
      </c>
      <c r="N10" s="190">
        <v>-3.3743600000000002</v>
      </c>
      <c r="O10" s="190">
        <v>10.40099</v>
      </c>
      <c r="P10" s="190">
        <v>3.1250999999999998</v>
      </c>
      <c r="Q10" s="190">
        <v>0.16553999999999999</v>
      </c>
      <c r="R10" s="190">
        <v>26.085080000000001</v>
      </c>
      <c r="S10" s="190">
        <v>-4.4398100000000005</v>
      </c>
      <c r="T10" s="190">
        <v>7.4000500000000002</v>
      </c>
      <c r="U10" s="190">
        <v>-11.6661</v>
      </c>
      <c r="V10" s="190">
        <v>-2.7408399999999999</v>
      </c>
      <c r="W10" s="190">
        <v>-4.4333</v>
      </c>
      <c r="X10" s="190">
        <v>-10.0848</v>
      </c>
      <c r="Y10" s="190">
        <v>-27.032599999999999</v>
      </c>
      <c r="Z10" s="190">
        <v>-5.7554099999999995</v>
      </c>
      <c r="AA10" s="190">
        <v>-10.2515</v>
      </c>
      <c r="AB10" s="190">
        <v>-12.6999</v>
      </c>
      <c r="AC10" s="190">
        <v>-3.16777</v>
      </c>
      <c r="AD10" s="190">
        <v>-24.611999999999998</v>
      </c>
      <c r="AE10" s="190">
        <v>-28.077099999999998</v>
      </c>
      <c r="AF10" s="190">
        <v>-12.1576</v>
      </c>
      <c r="AG10" s="190">
        <v>1.7223250000000001</v>
      </c>
      <c r="AH10" s="190">
        <v>-9.7818899999999989</v>
      </c>
      <c r="AI10" s="203"/>
      <c r="AJ10" s="203"/>
      <c r="AK10" s="203"/>
      <c r="AL10" s="203"/>
      <c r="AM10" s="203"/>
      <c r="AN10" s="167"/>
      <c r="AO10" s="167"/>
      <c r="AP10" s="167"/>
      <c r="AQ10" s="167"/>
      <c r="AR10" s="167"/>
      <c r="AS10" s="167"/>
      <c r="AT10" s="167"/>
      <c r="AU10" s="167"/>
      <c r="AV10" s="167"/>
      <c r="AW10" s="167"/>
      <c r="AX10" s="167"/>
      <c r="AY10" s="167"/>
    </row>
    <row r="11" spans="1:51" ht="15" x14ac:dyDescent="0.25">
      <c r="A11" s="149">
        <f>YampaRiverInflow.TotalOutflow!A11</f>
        <v>44866</v>
      </c>
      <c r="B11" s="280">
        <v>8.7159999999999993</v>
      </c>
      <c r="C11" s="270">
        <v>8.7159999999999993</v>
      </c>
      <c r="D11" s="285">
        <v>8.7159999999999993</v>
      </c>
      <c r="E11" s="190">
        <v>8.6760000000000002</v>
      </c>
      <c r="F11" s="190">
        <v>-7.5486000000000004</v>
      </c>
      <c r="G11" s="190">
        <v>1.3323900000000002</v>
      </c>
      <c r="H11" s="190">
        <v>8.9617099999999983</v>
      </c>
      <c r="I11" s="190">
        <v>4.5023100000000005</v>
      </c>
      <c r="J11" s="190">
        <v>13.97513</v>
      </c>
      <c r="K11" s="190">
        <v>6.8756899999999996</v>
      </c>
      <c r="L11" s="190">
        <v>-37.753900000000002</v>
      </c>
      <c r="M11" s="190">
        <v>12.579600000000001</v>
      </c>
      <c r="N11" s="190">
        <v>4.9528100000000004</v>
      </c>
      <c r="O11" s="190">
        <v>14.292</v>
      </c>
      <c r="P11" s="190">
        <v>10.398250000000001</v>
      </c>
      <c r="Q11" s="190">
        <v>14.77266</v>
      </c>
      <c r="R11" s="190">
        <v>2.89751</v>
      </c>
      <c r="S11" s="190">
        <v>-5.1595500000000003</v>
      </c>
      <c r="T11" s="190">
        <v>8.3595300000000012</v>
      </c>
      <c r="U11" s="190">
        <v>0.24359</v>
      </c>
      <c r="V11" s="190">
        <v>-2.1938</v>
      </c>
      <c r="W11" s="190">
        <v>-8.1242999999999999</v>
      </c>
      <c r="X11" s="190">
        <v>-20.0396</v>
      </c>
      <c r="Y11" s="190">
        <v>-7.1350500000000006</v>
      </c>
      <c r="Z11" s="190">
        <v>-4.9749300000000005</v>
      </c>
      <c r="AA11" s="190">
        <v>-2.7747700000000002</v>
      </c>
      <c r="AB11" s="190">
        <v>-5.4642499999999998</v>
      </c>
      <c r="AC11" s="190">
        <v>12.753399999999999</v>
      </c>
      <c r="AD11" s="190">
        <v>1.235026</v>
      </c>
      <c r="AE11" s="190">
        <v>6.9389319999999994</v>
      </c>
      <c r="AF11" s="190">
        <v>-9.7391900000000007</v>
      </c>
      <c r="AG11" s="190">
        <v>26.70477</v>
      </c>
      <c r="AH11" s="190">
        <v>4.1004740000000002</v>
      </c>
      <c r="AI11" s="203"/>
      <c r="AJ11" s="203"/>
      <c r="AK11" s="203"/>
      <c r="AL11" s="203"/>
      <c r="AM11" s="203"/>
      <c r="AN11" s="167"/>
      <c r="AO11" s="167"/>
      <c r="AP11" s="167"/>
      <c r="AQ11" s="167"/>
      <c r="AR11" s="167"/>
      <c r="AS11" s="167"/>
      <c r="AT11" s="167"/>
      <c r="AU11" s="167"/>
      <c r="AV11" s="167"/>
      <c r="AW11" s="167"/>
      <c r="AX11" s="167"/>
      <c r="AY11" s="167"/>
    </row>
    <row r="12" spans="1:51" ht="15" x14ac:dyDescent="0.25">
      <c r="A12" s="149">
        <f>YampaRiverInflow.TotalOutflow!A12</f>
        <v>44896</v>
      </c>
      <c r="B12" s="280">
        <v>16.178999999999998</v>
      </c>
      <c r="C12" s="270">
        <v>16.178999999999998</v>
      </c>
      <c r="D12" s="285">
        <v>16.178999999999998</v>
      </c>
      <c r="E12" s="190">
        <v>18.335000000000001</v>
      </c>
      <c r="F12" s="190">
        <v>4.6582799999999995</v>
      </c>
      <c r="G12" s="190">
        <v>11.40897</v>
      </c>
      <c r="H12" s="190">
        <v>18.883740000000003</v>
      </c>
      <c r="I12" s="190">
        <v>6.48062</v>
      </c>
      <c r="J12" s="190">
        <v>-1.6886700000000001</v>
      </c>
      <c r="K12" s="190">
        <v>-26.622299999999999</v>
      </c>
      <c r="L12" s="190">
        <v>-69.312100000000001</v>
      </c>
      <c r="M12" s="190">
        <v>30.47054</v>
      </c>
      <c r="N12" s="190">
        <v>12.73404</v>
      </c>
      <c r="O12" s="190">
        <v>16.88007</v>
      </c>
      <c r="P12" s="190">
        <v>5.8597900000000003</v>
      </c>
      <c r="Q12" s="190">
        <v>7.4444699999999999</v>
      </c>
      <c r="R12" s="190">
        <v>33.224269999999997</v>
      </c>
      <c r="S12" s="190">
        <v>12.479979999999999</v>
      </c>
      <c r="T12" s="190">
        <v>17.551400000000001</v>
      </c>
      <c r="U12" s="190">
        <v>6.2706099999999996</v>
      </c>
      <c r="V12" s="190">
        <v>38.814579999999999</v>
      </c>
      <c r="W12" s="190">
        <v>9.5693099999999998</v>
      </c>
      <c r="X12" s="190">
        <v>34.180550000000004</v>
      </c>
      <c r="Y12" s="190">
        <v>4.3811200000000001</v>
      </c>
      <c r="Z12" s="190">
        <v>12.84577</v>
      </c>
      <c r="AA12" s="190">
        <v>-9.6169899999999995</v>
      </c>
      <c r="AB12" s="190">
        <v>8.3672789999999999</v>
      </c>
      <c r="AC12" s="190">
        <v>21.699849999999998</v>
      </c>
      <c r="AD12" s="190">
        <v>30.923099999999998</v>
      </c>
      <c r="AE12" s="190">
        <v>2.6434799999999998</v>
      </c>
      <c r="AF12" s="190">
        <v>7.848967</v>
      </c>
      <c r="AG12" s="190">
        <v>2.9376329999999999</v>
      </c>
      <c r="AH12" s="190">
        <v>20.856740000000002</v>
      </c>
      <c r="AI12" s="203"/>
      <c r="AJ12" s="203"/>
      <c r="AK12" s="203"/>
      <c r="AL12" s="203"/>
      <c r="AM12" s="203"/>
      <c r="AN12" s="167"/>
      <c r="AO12" s="167"/>
      <c r="AP12" s="167"/>
      <c r="AQ12" s="167"/>
      <c r="AR12" s="167"/>
      <c r="AS12" s="167"/>
      <c r="AT12" s="167"/>
      <c r="AU12" s="167"/>
      <c r="AV12" s="167"/>
      <c r="AW12" s="167"/>
      <c r="AX12" s="167"/>
      <c r="AY12" s="167"/>
    </row>
    <row r="13" spans="1:51" ht="15" x14ac:dyDescent="0.25">
      <c r="A13" s="149">
        <f>YampaRiverInflow.TotalOutflow!A13</f>
        <v>44927</v>
      </c>
      <c r="B13" s="280">
        <v>-11.84</v>
      </c>
      <c r="C13" s="270">
        <v>-11.84</v>
      </c>
      <c r="D13" s="285">
        <v>-11.84</v>
      </c>
      <c r="E13" s="190">
        <v>-16.688599999999997</v>
      </c>
      <c r="F13" s="190">
        <v>33.015449999999994</v>
      </c>
      <c r="G13" s="190">
        <v>-30.712700000000002</v>
      </c>
      <c r="H13" s="190">
        <v>-2.2970100000000002</v>
      </c>
      <c r="I13" s="190">
        <v>-5.6275300000000001</v>
      </c>
      <c r="J13" s="190">
        <v>-64.680900000000008</v>
      </c>
      <c r="K13" s="190">
        <v>-113.199</v>
      </c>
      <c r="L13" s="190">
        <v>36.242400000000004</v>
      </c>
      <c r="M13" s="190">
        <v>-10.6774</v>
      </c>
      <c r="N13" s="190">
        <v>8.1581399999999995</v>
      </c>
      <c r="O13" s="190">
        <v>1.3930199999999999</v>
      </c>
      <c r="P13" s="190">
        <v>10.17</v>
      </c>
      <c r="Q13" s="190">
        <v>3.6542600000000003</v>
      </c>
      <c r="R13" s="190">
        <v>8.1713000000000005</v>
      </c>
      <c r="S13" s="190">
        <v>-29.2118</v>
      </c>
      <c r="T13" s="190">
        <v>-12.4862</v>
      </c>
      <c r="U13" s="190">
        <v>-4.2013100000000003</v>
      </c>
      <c r="V13" s="190">
        <v>-21.987200000000001</v>
      </c>
      <c r="W13" s="190">
        <v>21.381310000000003</v>
      </c>
      <c r="X13" s="190">
        <v>-39.100499999999997</v>
      </c>
      <c r="Y13" s="190">
        <v>-31.088799999999999</v>
      </c>
      <c r="Z13" s="190">
        <v>7.3067399999999996</v>
      </c>
      <c r="AA13" s="190">
        <v>-13.319000000000001</v>
      </c>
      <c r="AB13" s="190">
        <v>-6.39839</v>
      </c>
      <c r="AC13" s="190">
        <v>-23.134</v>
      </c>
      <c r="AD13" s="190">
        <v>-29.637900000000002</v>
      </c>
      <c r="AE13" s="190">
        <v>-24.356300000000001</v>
      </c>
      <c r="AF13" s="190">
        <v>-6.12601</v>
      </c>
      <c r="AG13" s="190">
        <v>-35.9651</v>
      </c>
      <c r="AH13" s="190">
        <v>-1.4319999999999999</v>
      </c>
      <c r="AI13" s="203"/>
      <c r="AJ13" s="203"/>
      <c r="AK13" s="203"/>
      <c r="AL13" s="203"/>
      <c r="AM13" s="203"/>
      <c r="AN13" s="167"/>
      <c r="AO13" s="167"/>
      <c r="AP13" s="167"/>
      <c r="AQ13" s="167"/>
      <c r="AR13" s="167"/>
      <c r="AS13" s="167"/>
      <c r="AT13" s="167"/>
      <c r="AU13" s="167"/>
      <c r="AV13" s="167"/>
      <c r="AW13" s="167"/>
      <c r="AX13" s="167"/>
      <c r="AY13" s="167"/>
    </row>
    <row r="14" spans="1:51" ht="15" x14ac:dyDescent="0.25">
      <c r="A14" s="149">
        <f>YampaRiverInflow.TotalOutflow!A14</f>
        <v>44958</v>
      </c>
      <c r="B14" s="280">
        <v>-27.518999999999998</v>
      </c>
      <c r="C14" s="270">
        <v>-27.518999999999998</v>
      </c>
      <c r="D14" s="285">
        <v>-27.518999999999998</v>
      </c>
      <c r="E14" s="190">
        <v>-22.5732</v>
      </c>
      <c r="F14" s="190">
        <v>-17.1022</v>
      </c>
      <c r="G14" s="190">
        <v>-38.901800000000001</v>
      </c>
      <c r="H14" s="190">
        <v>-63.575199999999995</v>
      </c>
      <c r="I14" s="190">
        <v>-26.556999999999999</v>
      </c>
      <c r="J14" s="190">
        <v>-43.0946</v>
      </c>
      <c r="K14" s="190">
        <v>-46.804400000000001</v>
      </c>
      <c r="L14" s="190">
        <v>-20.875299999999999</v>
      </c>
      <c r="M14" s="190">
        <v>-24.3658</v>
      </c>
      <c r="N14" s="190">
        <v>1.18557</v>
      </c>
      <c r="O14" s="190">
        <v>-25.8432</v>
      </c>
      <c r="P14" s="190">
        <v>-4.4762599999999999</v>
      </c>
      <c r="Q14" s="190">
        <v>-2.36822</v>
      </c>
      <c r="R14" s="190">
        <v>5.9079799999999993</v>
      </c>
      <c r="S14" s="190">
        <v>-17.978400000000001</v>
      </c>
      <c r="T14" s="190">
        <v>-35.601699999999994</v>
      </c>
      <c r="U14" s="190">
        <v>-45.1038</v>
      </c>
      <c r="V14" s="190">
        <v>-5.1178299999999997</v>
      </c>
      <c r="W14" s="190">
        <v>-37.283000000000001</v>
      </c>
      <c r="X14" s="190">
        <v>-15.6464</v>
      </c>
      <c r="Y14" s="190">
        <v>-40.071800000000003</v>
      </c>
      <c r="Z14" s="190">
        <v>-32.633000000000003</v>
      </c>
      <c r="AA14" s="190">
        <v>-26.703299999999999</v>
      </c>
      <c r="AB14" s="190">
        <v>-28.727499999999999</v>
      </c>
      <c r="AC14" s="190">
        <v>-41.463300000000004</v>
      </c>
      <c r="AD14" s="190">
        <v>-12.364799999999999</v>
      </c>
      <c r="AE14" s="190">
        <v>-17.944700000000001</v>
      </c>
      <c r="AF14" s="190">
        <v>-30.381799999999998</v>
      </c>
      <c r="AG14" s="190">
        <v>-39.880099999999999</v>
      </c>
      <c r="AH14" s="190">
        <v>-13.894</v>
      </c>
      <c r="AI14" s="203"/>
      <c r="AJ14" s="203"/>
      <c r="AK14" s="203"/>
      <c r="AL14" s="203"/>
      <c r="AM14" s="203"/>
      <c r="AN14" s="167"/>
      <c r="AO14" s="167"/>
      <c r="AP14" s="167"/>
      <c r="AQ14" s="167"/>
      <c r="AR14" s="167"/>
      <c r="AS14" s="167"/>
      <c r="AT14" s="167"/>
      <c r="AU14" s="167"/>
      <c r="AV14" s="167"/>
      <c r="AW14" s="167"/>
      <c r="AX14" s="167"/>
      <c r="AY14" s="167"/>
    </row>
    <row r="15" spans="1:51" ht="15" x14ac:dyDescent="0.25">
      <c r="A15" s="149">
        <f>YampaRiverInflow.TotalOutflow!A15</f>
        <v>44986</v>
      </c>
      <c r="B15" s="280">
        <v>-46.244</v>
      </c>
      <c r="C15" s="270">
        <v>-46.244</v>
      </c>
      <c r="D15" s="285">
        <v>-46.244</v>
      </c>
      <c r="E15" s="190">
        <v>-9.4451399999999985</v>
      </c>
      <c r="F15" s="190">
        <v>-51.122900000000001</v>
      </c>
      <c r="G15" s="190">
        <v>-40.1935</v>
      </c>
      <c r="H15" s="190">
        <v>-34.902000000000001</v>
      </c>
      <c r="I15" s="190">
        <v>-96.0959</v>
      </c>
      <c r="J15" s="190">
        <v>-38.881300000000003</v>
      </c>
      <c r="K15" s="190">
        <v>-9.1832499999999992</v>
      </c>
      <c r="L15" s="190">
        <v>-13.1533</v>
      </c>
      <c r="M15" s="190">
        <v>-27.913900000000002</v>
      </c>
      <c r="N15" s="190">
        <v>-37.945300000000003</v>
      </c>
      <c r="O15" s="190">
        <v>-37.232500000000002</v>
      </c>
      <c r="P15" s="190">
        <v>-84.1511</v>
      </c>
      <c r="Q15" s="190">
        <v>-52.822800000000001</v>
      </c>
      <c r="R15" s="190">
        <v>-62.375399999999999</v>
      </c>
      <c r="S15" s="190">
        <v>-22.7028</v>
      </c>
      <c r="T15" s="190">
        <v>-24.410799999999998</v>
      </c>
      <c r="U15" s="190">
        <v>-35.779199999999996</v>
      </c>
      <c r="V15" s="190">
        <v>-52.189599999999999</v>
      </c>
      <c r="W15" s="190">
        <v>-44.594099999999997</v>
      </c>
      <c r="X15" s="190">
        <v>-46.276900000000005</v>
      </c>
      <c r="Y15" s="190">
        <v>-41.1785</v>
      </c>
      <c r="Z15" s="190">
        <v>-54.098800000000004</v>
      </c>
      <c r="AA15" s="190">
        <v>-94.38669999999999</v>
      </c>
      <c r="AB15" s="190">
        <v>-68.116</v>
      </c>
      <c r="AC15" s="190">
        <v>-21.329699999999999</v>
      </c>
      <c r="AD15" s="190">
        <v>-45.133600000000001</v>
      </c>
      <c r="AE15" s="190">
        <v>-41.103999999999999</v>
      </c>
      <c r="AF15" s="190">
        <v>-52.287500000000001</v>
      </c>
      <c r="AG15" s="190">
        <v>-39.996499999999997</v>
      </c>
      <c r="AH15" s="190">
        <v>-34.947000000000003</v>
      </c>
      <c r="AI15" s="203"/>
      <c r="AJ15" s="203"/>
      <c r="AK15" s="203"/>
      <c r="AL15" s="203"/>
      <c r="AM15" s="203"/>
      <c r="AN15" s="167"/>
      <c r="AO15" s="167"/>
      <c r="AP15" s="167"/>
      <c r="AQ15" s="167"/>
      <c r="AR15" s="167"/>
      <c r="AS15" s="167"/>
      <c r="AT15" s="167"/>
      <c r="AU15" s="167"/>
      <c r="AV15" s="167"/>
      <c r="AW15" s="167"/>
      <c r="AX15" s="167"/>
      <c r="AY15" s="167"/>
    </row>
    <row r="16" spans="1:51" ht="15" x14ac:dyDescent="0.25">
      <c r="A16" s="149">
        <f>YampaRiverInflow.TotalOutflow!A16</f>
        <v>45017</v>
      </c>
      <c r="B16" s="280">
        <v>-41.89</v>
      </c>
      <c r="C16" s="270">
        <v>-41.89</v>
      </c>
      <c r="D16" s="285">
        <v>-41.89</v>
      </c>
      <c r="E16" s="190">
        <v>-58.070099999999996</v>
      </c>
      <c r="F16" s="190">
        <v>-46.224299999999999</v>
      </c>
      <c r="G16" s="190">
        <v>-45.231099999999998</v>
      </c>
      <c r="H16" s="190">
        <v>-21.337199999999999</v>
      </c>
      <c r="I16" s="190">
        <v>-46.392000000000003</v>
      </c>
      <c r="J16" s="190">
        <v>-46.931699999999999</v>
      </c>
      <c r="K16" s="190">
        <v>-10.3939</v>
      </c>
      <c r="L16" s="190">
        <v>-22.183299999999999</v>
      </c>
      <c r="M16" s="190">
        <v>-50.360900000000001</v>
      </c>
      <c r="N16" s="190">
        <v>-34.244300000000003</v>
      </c>
      <c r="O16" s="190">
        <v>-28.298599999999997</v>
      </c>
      <c r="P16" s="190">
        <v>-23.056999999999999</v>
      </c>
      <c r="Q16" s="190">
        <v>-23.6526</v>
      </c>
      <c r="R16" s="190">
        <v>-18.731300000000001</v>
      </c>
      <c r="S16" s="190">
        <v>-34.493000000000002</v>
      </c>
      <c r="T16" s="190">
        <v>-34.719099999999997</v>
      </c>
      <c r="U16" s="190">
        <v>-39.354300000000002</v>
      </c>
      <c r="V16" s="190">
        <v>-36.816499999999998</v>
      </c>
      <c r="W16" s="190">
        <v>-31.096499999999999</v>
      </c>
      <c r="X16" s="190">
        <v>-26.820700000000002</v>
      </c>
      <c r="Y16" s="190">
        <v>-39.596599999999995</v>
      </c>
      <c r="Z16" s="190">
        <v>-38.490600000000001</v>
      </c>
      <c r="AA16" s="190">
        <v>-7.4329700000000001</v>
      </c>
      <c r="AB16" s="190">
        <v>-6.8644499999999997</v>
      </c>
      <c r="AC16" s="190">
        <v>-16.915599999999998</v>
      </c>
      <c r="AD16" s="190">
        <v>-37.536199999999994</v>
      </c>
      <c r="AE16" s="190">
        <v>-51.6753</v>
      </c>
      <c r="AF16" s="190">
        <v>-49.0565</v>
      </c>
      <c r="AG16" s="190">
        <v>3.8323470000000004</v>
      </c>
      <c r="AH16" s="190">
        <v>-59.116</v>
      </c>
      <c r="AI16" s="203"/>
      <c r="AJ16" s="203"/>
      <c r="AK16" s="203"/>
      <c r="AL16" s="203"/>
      <c r="AM16" s="203"/>
      <c r="AN16" s="167"/>
      <c r="AO16" s="167"/>
      <c r="AP16" s="167"/>
      <c r="AQ16" s="167"/>
      <c r="AR16" s="167"/>
      <c r="AS16" s="167"/>
      <c r="AT16" s="167"/>
      <c r="AU16" s="167"/>
      <c r="AV16" s="167"/>
      <c r="AW16" s="167"/>
      <c r="AX16" s="167"/>
      <c r="AY16" s="167"/>
    </row>
    <row r="17" spans="1:51" ht="15" x14ac:dyDescent="0.25">
      <c r="A17" s="149">
        <f>YampaRiverInflow.TotalOutflow!A17</f>
        <v>45047</v>
      </c>
      <c r="B17" s="280">
        <v>-37.652999999999999</v>
      </c>
      <c r="C17" s="270">
        <v>-37.652999999999999</v>
      </c>
      <c r="D17" s="285">
        <v>-37.652999999999999</v>
      </c>
      <c r="E17" s="190">
        <v>-19.098700000000001</v>
      </c>
      <c r="F17" s="190">
        <v>-31.252700000000001</v>
      </c>
      <c r="G17" s="190">
        <v>-147.96199999999999</v>
      </c>
      <c r="H17" s="190">
        <v>-29.909500000000001</v>
      </c>
      <c r="I17" s="190">
        <v>-28.129300000000001</v>
      </c>
      <c r="J17" s="190">
        <v>-49.9146</v>
      </c>
      <c r="K17" s="190">
        <v>-34.603400000000001</v>
      </c>
      <c r="L17" s="190">
        <v>-27.749099999999999</v>
      </c>
      <c r="M17" s="190">
        <v>-15.6434</v>
      </c>
      <c r="N17" s="190">
        <v>-26.480900000000002</v>
      </c>
      <c r="O17" s="190">
        <v>-13.461499999999999</v>
      </c>
      <c r="P17" s="190">
        <v>-3.12216</v>
      </c>
      <c r="Q17" s="190">
        <v>-37.49</v>
      </c>
      <c r="R17" s="190">
        <v>-28.581900000000001</v>
      </c>
      <c r="S17" s="190">
        <v>-34.988099999999996</v>
      </c>
      <c r="T17" s="190">
        <v>-27.610599999999998</v>
      </c>
      <c r="U17" s="190">
        <v>-13.771700000000001</v>
      </c>
      <c r="V17" s="190">
        <v>-19.453499999999998</v>
      </c>
      <c r="W17" s="190">
        <v>-43.834099999999999</v>
      </c>
      <c r="X17" s="190">
        <v>-36.948999999999998</v>
      </c>
      <c r="Y17" s="190">
        <v>-18.708599999999997</v>
      </c>
      <c r="Z17" s="190">
        <v>-25.398700000000002</v>
      </c>
      <c r="AA17" s="190">
        <v>-18.684200000000001</v>
      </c>
      <c r="AB17" s="190">
        <v>-10.974200000000002</v>
      </c>
      <c r="AC17" s="190">
        <v>-34.367400000000004</v>
      </c>
      <c r="AD17" s="190">
        <v>-27.658300000000001</v>
      </c>
      <c r="AE17" s="190">
        <v>-22.264099999999999</v>
      </c>
      <c r="AF17" s="190">
        <v>-16.6996</v>
      </c>
      <c r="AG17" s="190">
        <v>-67.282200000000003</v>
      </c>
      <c r="AH17" s="190">
        <v>-19.012</v>
      </c>
      <c r="AI17" s="203"/>
      <c r="AJ17" s="203"/>
      <c r="AK17" s="203"/>
      <c r="AL17" s="203"/>
      <c r="AM17" s="203"/>
      <c r="AN17" s="167"/>
      <c r="AO17" s="167"/>
      <c r="AP17" s="167"/>
      <c r="AQ17" s="167"/>
      <c r="AR17" s="167"/>
      <c r="AS17" s="167"/>
      <c r="AT17" s="167"/>
      <c r="AU17" s="167"/>
      <c r="AV17" s="167"/>
      <c r="AW17" s="167"/>
      <c r="AX17" s="167"/>
      <c r="AY17" s="167"/>
    </row>
    <row r="18" spans="1:51" ht="15" x14ac:dyDescent="0.25">
      <c r="A18" s="149">
        <f>YampaRiverInflow.TotalOutflow!A18</f>
        <v>45078</v>
      </c>
      <c r="B18" s="280">
        <v>-51.258000000000003</v>
      </c>
      <c r="C18" s="270">
        <v>-51.258000000000003</v>
      </c>
      <c r="D18" s="285">
        <v>-51.258000000000003</v>
      </c>
      <c r="E18" s="190">
        <v>-49.321300000000001</v>
      </c>
      <c r="F18" s="190">
        <v>-51.9298</v>
      </c>
      <c r="G18" s="190">
        <v>-183.62299999999999</v>
      </c>
      <c r="H18" s="190">
        <v>-63.558300000000003</v>
      </c>
      <c r="I18" s="190">
        <v>-43.443300000000001</v>
      </c>
      <c r="J18" s="190">
        <v>-78.712100000000007</v>
      </c>
      <c r="K18" s="190">
        <v>-44.4283</v>
      </c>
      <c r="L18" s="190">
        <v>-46.623400000000004</v>
      </c>
      <c r="M18" s="190">
        <v>-26.48</v>
      </c>
      <c r="N18" s="190">
        <v>-49.249099999999999</v>
      </c>
      <c r="O18" s="190">
        <v>-37.820300000000003</v>
      </c>
      <c r="P18" s="190">
        <v>-37.123800000000003</v>
      </c>
      <c r="Q18" s="190">
        <v>-46.805699999999995</v>
      </c>
      <c r="R18" s="190">
        <v>-42.2714</v>
      </c>
      <c r="S18" s="190">
        <v>-36.915500000000002</v>
      </c>
      <c r="T18" s="190">
        <v>-53.137800000000006</v>
      </c>
      <c r="U18" s="190">
        <v>-64.9482</v>
      </c>
      <c r="V18" s="190">
        <v>-25.7806</v>
      </c>
      <c r="W18" s="190">
        <v>-34.943199999999997</v>
      </c>
      <c r="X18" s="190">
        <v>-51.296099999999996</v>
      </c>
      <c r="Y18" s="190">
        <v>-57.331800000000001</v>
      </c>
      <c r="Z18" s="190">
        <v>-54.558199999999999</v>
      </c>
      <c r="AA18" s="190">
        <v>-68.587000000000003</v>
      </c>
      <c r="AB18" s="190">
        <v>-37.685099999999998</v>
      </c>
      <c r="AC18" s="190">
        <v>-32.256500000000003</v>
      </c>
      <c r="AD18" s="190">
        <v>-52.228699999999996</v>
      </c>
      <c r="AE18" s="190">
        <v>-55.433399999999999</v>
      </c>
      <c r="AF18" s="190">
        <v>-50.623800000000003</v>
      </c>
      <c r="AG18" s="190">
        <v>-49.755000000000003</v>
      </c>
      <c r="AH18" s="190">
        <v>-57.844000000000001</v>
      </c>
      <c r="AI18" s="203"/>
      <c r="AJ18" s="203"/>
      <c r="AK18" s="203"/>
      <c r="AL18" s="203"/>
      <c r="AM18" s="203"/>
      <c r="AN18" s="167"/>
      <c r="AO18" s="167"/>
      <c r="AP18" s="167"/>
      <c r="AQ18" s="167"/>
      <c r="AR18" s="167"/>
      <c r="AS18" s="167"/>
      <c r="AT18" s="167"/>
      <c r="AU18" s="167"/>
      <c r="AV18" s="167"/>
      <c r="AW18" s="167"/>
      <c r="AX18" s="167"/>
      <c r="AY18" s="167"/>
    </row>
    <row r="19" spans="1:51" ht="15" x14ac:dyDescent="0.25">
      <c r="A19" s="149">
        <f>YampaRiverInflow.TotalOutflow!A19</f>
        <v>45108</v>
      </c>
      <c r="B19" s="280">
        <v>-31.135000000000002</v>
      </c>
      <c r="C19" s="270">
        <v>-31.135000000000002</v>
      </c>
      <c r="D19" s="285">
        <v>-31.135000000000002</v>
      </c>
      <c r="E19" s="190">
        <v>-25.503700000000002</v>
      </c>
      <c r="F19" s="190">
        <v>-48.567099999999996</v>
      </c>
      <c r="G19" s="190">
        <v>-182.99199999999999</v>
      </c>
      <c r="H19" s="190">
        <v>-65.305999999999997</v>
      </c>
      <c r="I19" s="190">
        <v>-37.942</v>
      </c>
      <c r="J19" s="190">
        <v>-73.786799999999999</v>
      </c>
      <c r="K19" s="190">
        <v>-40.766500000000001</v>
      </c>
      <c r="L19" s="190">
        <v>-6.4570799999999995</v>
      </c>
      <c r="M19" s="190">
        <v>-40.478199999999994</v>
      </c>
      <c r="N19" s="190">
        <v>-35.347099999999998</v>
      </c>
      <c r="O19" s="190">
        <v>-30.984200000000001</v>
      </c>
      <c r="P19" s="190">
        <v>-12.644399999999999</v>
      </c>
      <c r="Q19" s="190">
        <v>-15.251700000000001</v>
      </c>
      <c r="R19" s="190">
        <v>-52.766100000000002</v>
      </c>
      <c r="S19" s="190">
        <v>-45.935900000000004</v>
      </c>
      <c r="T19" s="190">
        <v>-47.300400000000003</v>
      </c>
      <c r="U19" s="190">
        <v>-39.221400000000003</v>
      </c>
      <c r="V19" s="190">
        <v>-35.222799999999999</v>
      </c>
      <c r="W19" s="190">
        <v>-42.721499999999999</v>
      </c>
      <c r="X19" s="190">
        <v>-48.900100000000002</v>
      </c>
      <c r="Y19" s="190">
        <v>-17.8947</v>
      </c>
      <c r="Z19" s="190">
        <v>-23.696200000000001</v>
      </c>
      <c r="AA19" s="190">
        <v>-7.1829000000000001</v>
      </c>
      <c r="AB19" s="190">
        <v>-15.904399999999999</v>
      </c>
      <c r="AC19" s="190">
        <v>-28.589599999999997</v>
      </c>
      <c r="AD19" s="190">
        <v>-43.727499999999999</v>
      </c>
      <c r="AE19" s="190">
        <v>-35.582300000000004</v>
      </c>
      <c r="AF19" s="190">
        <v>-30.575500000000002</v>
      </c>
      <c r="AG19" s="190">
        <v>-37.180800000000005</v>
      </c>
      <c r="AH19" s="190">
        <v>-48.3</v>
      </c>
      <c r="AI19" s="203"/>
      <c r="AJ19" s="203"/>
      <c r="AK19" s="203"/>
      <c r="AL19" s="203"/>
      <c r="AM19" s="203"/>
      <c r="AN19" s="167"/>
      <c r="AO19" s="167"/>
      <c r="AP19" s="167"/>
      <c r="AQ19" s="167"/>
      <c r="AR19" s="167"/>
      <c r="AS19" s="167"/>
      <c r="AT19" s="167"/>
      <c r="AU19" s="167"/>
      <c r="AV19" s="167"/>
      <c r="AW19" s="167"/>
      <c r="AX19" s="167"/>
      <c r="AY19" s="167"/>
    </row>
    <row r="20" spans="1:51" ht="15" x14ac:dyDescent="0.25">
      <c r="A20" s="149">
        <f>YampaRiverInflow.TotalOutflow!A20</f>
        <v>45139</v>
      </c>
      <c r="B20" s="280">
        <v>-31.536999999999999</v>
      </c>
      <c r="C20" s="270">
        <v>-31.536999999999999</v>
      </c>
      <c r="D20" s="285">
        <v>-31.536999999999999</v>
      </c>
      <c r="E20" s="190">
        <v>5.8436199999999996</v>
      </c>
      <c r="F20" s="190">
        <v>-37.121300000000005</v>
      </c>
      <c r="G20" s="190">
        <v>-39.379899999999999</v>
      </c>
      <c r="H20" s="190">
        <v>-27.815000000000001</v>
      </c>
      <c r="I20" s="190">
        <v>-14.0517</v>
      </c>
      <c r="J20" s="190">
        <v>-65.381299999999996</v>
      </c>
      <c r="K20" s="190">
        <v>-36.5657</v>
      </c>
      <c r="L20" s="190">
        <v>-19.854400000000002</v>
      </c>
      <c r="M20" s="190">
        <v>-3.75305</v>
      </c>
      <c r="N20" s="190">
        <v>-2.8775900000000001</v>
      </c>
      <c r="O20" s="190">
        <v>-12.666399999999999</v>
      </c>
      <c r="P20" s="190">
        <v>-13.9602</v>
      </c>
      <c r="Q20" s="190">
        <v>-39.998400000000004</v>
      </c>
      <c r="R20" s="190">
        <v>7.2850600000000005</v>
      </c>
      <c r="S20" s="190">
        <v>-24.3444</v>
      </c>
      <c r="T20" s="190">
        <v>-33.449400000000004</v>
      </c>
      <c r="U20" s="190">
        <v>-19.831900000000001</v>
      </c>
      <c r="V20" s="190">
        <v>-46.257599999999996</v>
      </c>
      <c r="W20" s="190">
        <v>-32.945300000000003</v>
      </c>
      <c r="X20" s="190">
        <v>-39.458300000000001</v>
      </c>
      <c r="Y20" s="190">
        <v>-23.445799999999998</v>
      </c>
      <c r="Z20" s="190">
        <v>-14.442500000000001</v>
      </c>
      <c r="AA20" s="190">
        <v>-5.3147600000000006</v>
      </c>
      <c r="AB20" s="190">
        <v>-20.151</v>
      </c>
      <c r="AC20" s="190">
        <v>-29.148299999999999</v>
      </c>
      <c r="AD20" s="190">
        <v>-33.437899999999999</v>
      </c>
      <c r="AE20" s="190">
        <v>-29.450599999999998</v>
      </c>
      <c r="AF20" s="190">
        <v>-25.803599999999999</v>
      </c>
      <c r="AG20" s="190">
        <v>-58.466900000000003</v>
      </c>
      <c r="AH20" s="190">
        <v>-23.998000000000001</v>
      </c>
      <c r="AI20" s="203"/>
      <c r="AJ20" s="203"/>
      <c r="AK20" s="203"/>
      <c r="AL20" s="203"/>
      <c r="AM20" s="203"/>
      <c r="AN20" s="167"/>
      <c r="AO20" s="167"/>
      <c r="AP20" s="167"/>
      <c r="AQ20" s="167"/>
      <c r="AR20" s="167"/>
      <c r="AS20" s="167"/>
      <c r="AT20" s="167"/>
      <c r="AU20" s="167"/>
      <c r="AV20" s="167"/>
      <c r="AW20" s="167"/>
      <c r="AX20" s="167"/>
      <c r="AY20" s="167"/>
    </row>
    <row r="21" spans="1:51" ht="15" x14ac:dyDescent="0.25">
      <c r="A21" s="149">
        <f>YampaRiverInflow.TotalOutflow!A21</f>
        <v>45170</v>
      </c>
      <c r="B21" s="280">
        <v>-10.928000000000001</v>
      </c>
      <c r="C21" s="270">
        <v>-10.928000000000001</v>
      </c>
      <c r="D21" s="285">
        <v>-10.928000000000001</v>
      </c>
      <c r="E21" s="190">
        <v>-12.745700000000001</v>
      </c>
      <c r="F21" s="190">
        <v>-31.333599999999997</v>
      </c>
      <c r="G21" s="190">
        <v>-19.856300000000001</v>
      </c>
      <c r="H21" s="190">
        <v>-41.415900000000001</v>
      </c>
      <c r="I21" s="190">
        <v>-22.555199999999999</v>
      </c>
      <c r="J21" s="190">
        <v>0.85353000000000001</v>
      </c>
      <c r="K21" s="190">
        <v>-61.966300000000004</v>
      </c>
      <c r="L21" s="190">
        <v>-54.048999999999999</v>
      </c>
      <c r="M21" s="190">
        <v>-27.7121</v>
      </c>
      <c r="N21" s="190">
        <v>-18.022099999999998</v>
      </c>
      <c r="O21" s="190">
        <v>-8.8447199999999988</v>
      </c>
      <c r="P21" s="190">
        <v>-17.9664</v>
      </c>
      <c r="Q21" s="190">
        <v>-5.1358199999999998</v>
      </c>
      <c r="R21" s="190">
        <v>-10.9739</v>
      </c>
      <c r="S21" s="190">
        <v>-32.469799999999999</v>
      </c>
      <c r="T21" s="190">
        <v>-35.090000000000003</v>
      </c>
      <c r="U21" s="190">
        <v>-20.7882</v>
      </c>
      <c r="V21" s="190">
        <v>-50.804099999999998</v>
      </c>
      <c r="W21" s="190">
        <v>-26.487200000000001</v>
      </c>
      <c r="X21" s="190">
        <v>-30.253900000000002</v>
      </c>
      <c r="Y21" s="190">
        <v>-43.0578</v>
      </c>
      <c r="Z21" s="190">
        <v>-36.350099999999998</v>
      </c>
      <c r="AA21" s="190">
        <v>-18.872799999999998</v>
      </c>
      <c r="AB21" s="190">
        <v>-16.6816</v>
      </c>
      <c r="AC21" s="190">
        <v>-22.602599999999999</v>
      </c>
      <c r="AD21" s="190">
        <v>-13.866299999999999</v>
      </c>
      <c r="AE21" s="190">
        <v>-20.75</v>
      </c>
      <c r="AF21" s="190">
        <v>-8.9183799999999991</v>
      </c>
      <c r="AG21" s="190">
        <v>-33.353900000000003</v>
      </c>
      <c r="AH21" s="190">
        <v>-15.521000000000001</v>
      </c>
      <c r="AI21" s="203"/>
      <c r="AJ21" s="203"/>
      <c r="AK21" s="203"/>
      <c r="AL21" s="203"/>
      <c r="AM21" s="203"/>
      <c r="AN21" s="167"/>
      <c r="AO21" s="167"/>
      <c r="AP21" s="167"/>
      <c r="AQ21" s="167"/>
      <c r="AR21" s="167"/>
      <c r="AS21" s="167"/>
      <c r="AT21" s="167"/>
      <c r="AU21" s="167"/>
      <c r="AV21" s="167"/>
      <c r="AW21" s="167"/>
      <c r="AX21" s="167"/>
      <c r="AY21" s="167"/>
    </row>
    <row r="22" spans="1:51" ht="15" x14ac:dyDescent="0.25">
      <c r="A22" s="149">
        <f>YampaRiverInflow.TotalOutflow!A22</f>
        <v>45200</v>
      </c>
      <c r="B22" s="280">
        <v>-7.6130000000000004</v>
      </c>
      <c r="C22" s="270">
        <v>-7.6130000000000004</v>
      </c>
      <c r="D22" s="285">
        <v>-7.6130000000000004</v>
      </c>
      <c r="E22" s="190">
        <v>-15.058</v>
      </c>
      <c r="F22" s="190">
        <v>-8.1872799999999994</v>
      </c>
      <c r="G22" s="190">
        <v>-13.261700000000001</v>
      </c>
      <c r="H22" s="190">
        <v>8.3438300000000005</v>
      </c>
      <c r="I22" s="190">
        <v>1.6283399999999999</v>
      </c>
      <c r="J22" s="190">
        <v>-1.5256099999999999</v>
      </c>
      <c r="K22" s="190">
        <v>0.55819000000000007</v>
      </c>
      <c r="L22" s="190">
        <v>-0.40666000000000002</v>
      </c>
      <c r="M22" s="190">
        <v>-3.3743600000000002</v>
      </c>
      <c r="N22" s="190">
        <v>10.40099</v>
      </c>
      <c r="O22" s="190">
        <v>3.1250999999999998</v>
      </c>
      <c r="P22" s="190">
        <v>0.16553999999999999</v>
      </c>
      <c r="Q22" s="190">
        <v>26.085080000000001</v>
      </c>
      <c r="R22" s="190">
        <v>-4.4398100000000005</v>
      </c>
      <c r="S22" s="190">
        <v>7.4000500000000002</v>
      </c>
      <c r="T22" s="190">
        <v>-11.6661</v>
      </c>
      <c r="U22" s="190">
        <v>-2.7408399999999999</v>
      </c>
      <c r="V22" s="190">
        <v>-4.4333</v>
      </c>
      <c r="W22" s="190">
        <v>-10.0848</v>
      </c>
      <c r="X22" s="190">
        <v>-27.032599999999999</v>
      </c>
      <c r="Y22" s="190">
        <v>-5.7554099999999995</v>
      </c>
      <c r="Z22" s="190">
        <v>-10.2515</v>
      </c>
      <c r="AA22" s="190">
        <v>-12.6999</v>
      </c>
      <c r="AB22" s="190">
        <v>-3.16777</v>
      </c>
      <c r="AC22" s="190">
        <v>-24.611999999999998</v>
      </c>
      <c r="AD22" s="190">
        <v>-28.077099999999998</v>
      </c>
      <c r="AE22" s="190">
        <v>-12.1576</v>
      </c>
      <c r="AF22" s="190">
        <v>1.7223250000000001</v>
      </c>
      <c r="AG22" s="190">
        <v>-9.7818899999999989</v>
      </c>
      <c r="AH22" s="190">
        <v>3.17</v>
      </c>
      <c r="AI22" s="203"/>
      <c r="AJ22" s="203"/>
      <c r="AK22" s="203"/>
      <c r="AL22" s="203"/>
      <c r="AM22" s="203"/>
      <c r="AN22" s="167"/>
      <c r="AO22" s="167"/>
      <c r="AP22" s="167"/>
      <c r="AQ22" s="167"/>
      <c r="AR22" s="167"/>
      <c r="AS22" s="167"/>
      <c r="AT22" s="167"/>
      <c r="AU22" s="167"/>
      <c r="AV22" s="167"/>
      <c r="AW22" s="167"/>
      <c r="AX22" s="167"/>
      <c r="AY22" s="167"/>
    </row>
    <row r="23" spans="1:51" ht="15" x14ac:dyDescent="0.25">
      <c r="A23" s="149">
        <f>YampaRiverInflow.TotalOutflow!A23</f>
        <v>45231</v>
      </c>
      <c r="B23" s="280">
        <v>8.7159999999999993</v>
      </c>
      <c r="C23" s="270">
        <v>8.7159999999999993</v>
      </c>
      <c r="D23" s="285">
        <v>8.7159999999999993</v>
      </c>
      <c r="E23" s="190">
        <v>-7.5486000000000004</v>
      </c>
      <c r="F23" s="190">
        <v>1.3323900000000002</v>
      </c>
      <c r="G23" s="190">
        <v>8.9617099999999983</v>
      </c>
      <c r="H23" s="190">
        <v>4.5023100000000005</v>
      </c>
      <c r="I23" s="190">
        <v>13.97513</v>
      </c>
      <c r="J23" s="190">
        <v>6.8756899999999996</v>
      </c>
      <c r="K23" s="190">
        <v>-37.753900000000002</v>
      </c>
      <c r="L23" s="190">
        <v>12.579600000000001</v>
      </c>
      <c r="M23" s="190">
        <v>4.9528100000000004</v>
      </c>
      <c r="N23" s="190">
        <v>14.292</v>
      </c>
      <c r="O23" s="190">
        <v>10.398250000000001</v>
      </c>
      <c r="P23" s="190">
        <v>14.77266</v>
      </c>
      <c r="Q23" s="190">
        <v>2.89751</v>
      </c>
      <c r="R23" s="190">
        <v>-5.1595500000000003</v>
      </c>
      <c r="S23" s="190">
        <v>8.3595300000000012</v>
      </c>
      <c r="T23" s="190">
        <v>0.24359</v>
      </c>
      <c r="U23" s="190">
        <v>-2.1938</v>
      </c>
      <c r="V23" s="190">
        <v>-8.1242999999999999</v>
      </c>
      <c r="W23" s="190">
        <v>-20.0396</v>
      </c>
      <c r="X23" s="190">
        <v>-7.1350500000000006</v>
      </c>
      <c r="Y23" s="190">
        <v>-4.9749300000000005</v>
      </c>
      <c r="Z23" s="190">
        <v>-2.7747700000000002</v>
      </c>
      <c r="AA23" s="190">
        <v>-5.4642499999999998</v>
      </c>
      <c r="AB23" s="190">
        <v>12.753399999999999</v>
      </c>
      <c r="AC23" s="190">
        <v>1.235026</v>
      </c>
      <c r="AD23" s="190">
        <v>6.9389319999999994</v>
      </c>
      <c r="AE23" s="190">
        <v>-9.7391900000000007</v>
      </c>
      <c r="AF23" s="190">
        <v>26.70477</v>
      </c>
      <c r="AG23" s="190">
        <v>4.1004740000000002</v>
      </c>
      <c r="AH23" s="190">
        <v>8.6760000000000002</v>
      </c>
      <c r="AI23" s="203"/>
      <c r="AJ23" s="203"/>
      <c r="AK23" s="203"/>
      <c r="AL23" s="203"/>
      <c r="AM23" s="203"/>
      <c r="AN23" s="167"/>
      <c r="AO23" s="167"/>
      <c r="AP23" s="167"/>
      <c r="AQ23" s="167"/>
      <c r="AR23" s="167"/>
      <c r="AS23" s="167"/>
      <c r="AT23" s="167"/>
      <c r="AU23" s="167"/>
      <c r="AV23" s="167"/>
      <c r="AW23" s="167"/>
      <c r="AX23" s="167"/>
      <c r="AY23" s="167"/>
    </row>
    <row r="24" spans="1:51" ht="15" x14ac:dyDescent="0.25">
      <c r="A24" s="149">
        <f>YampaRiverInflow.TotalOutflow!A24</f>
        <v>45261</v>
      </c>
      <c r="B24" s="280">
        <v>16.178999999999998</v>
      </c>
      <c r="C24" s="270">
        <v>16.178999999999998</v>
      </c>
      <c r="D24" s="285">
        <v>16.178999999999998</v>
      </c>
      <c r="E24" s="190">
        <v>4.6582799999999995</v>
      </c>
      <c r="F24" s="190">
        <v>11.40897</v>
      </c>
      <c r="G24" s="190">
        <v>18.883740000000003</v>
      </c>
      <c r="H24" s="190">
        <v>6.48062</v>
      </c>
      <c r="I24" s="190">
        <v>-1.6886700000000001</v>
      </c>
      <c r="J24" s="190">
        <v>-26.622299999999999</v>
      </c>
      <c r="K24" s="190">
        <v>-69.312100000000001</v>
      </c>
      <c r="L24" s="190">
        <v>30.47054</v>
      </c>
      <c r="M24" s="190">
        <v>12.73404</v>
      </c>
      <c r="N24" s="190">
        <v>16.88007</v>
      </c>
      <c r="O24" s="190">
        <v>5.8597900000000003</v>
      </c>
      <c r="P24" s="190">
        <v>7.4444699999999999</v>
      </c>
      <c r="Q24" s="190">
        <v>33.224269999999997</v>
      </c>
      <c r="R24" s="190">
        <v>12.479979999999999</v>
      </c>
      <c r="S24" s="190">
        <v>17.551400000000001</v>
      </c>
      <c r="T24" s="190">
        <v>6.2706099999999996</v>
      </c>
      <c r="U24" s="190">
        <v>38.814579999999999</v>
      </c>
      <c r="V24" s="190">
        <v>9.5693099999999998</v>
      </c>
      <c r="W24" s="190">
        <v>34.180550000000004</v>
      </c>
      <c r="X24" s="190">
        <v>4.3811200000000001</v>
      </c>
      <c r="Y24" s="190">
        <v>12.84577</v>
      </c>
      <c r="Z24" s="190">
        <v>-9.6169899999999995</v>
      </c>
      <c r="AA24" s="190">
        <v>8.3672789999999999</v>
      </c>
      <c r="AB24" s="190">
        <v>21.699849999999998</v>
      </c>
      <c r="AC24" s="190">
        <v>30.923099999999998</v>
      </c>
      <c r="AD24" s="190">
        <v>2.6434799999999998</v>
      </c>
      <c r="AE24" s="190">
        <v>7.848967</v>
      </c>
      <c r="AF24" s="190">
        <v>2.9376329999999999</v>
      </c>
      <c r="AG24" s="190">
        <v>20.856740000000002</v>
      </c>
      <c r="AH24" s="190">
        <v>18.335000000000001</v>
      </c>
      <c r="AI24" s="203"/>
      <c r="AJ24" s="203"/>
      <c r="AK24" s="203"/>
      <c r="AL24" s="203"/>
      <c r="AM24" s="203"/>
      <c r="AN24" s="167"/>
      <c r="AO24" s="167"/>
      <c r="AP24" s="167"/>
      <c r="AQ24" s="167"/>
      <c r="AR24" s="167"/>
      <c r="AS24" s="167"/>
      <c r="AT24" s="167"/>
      <c r="AU24" s="167"/>
      <c r="AV24" s="167"/>
      <c r="AW24" s="167"/>
      <c r="AX24" s="167"/>
      <c r="AY24" s="167"/>
    </row>
    <row r="25" spans="1:51" ht="15" x14ac:dyDescent="0.25">
      <c r="A25" s="149">
        <f>YampaRiverInflow.TotalOutflow!A25</f>
        <v>45292</v>
      </c>
      <c r="B25" s="280">
        <v>-11.84</v>
      </c>
      <c r="C25" s="270">
        <v>-11.84</v>
      </c>
      <c r="D25" s="285">
        <v>-11.84</v>
      </c>
      <c r="E25" s="190">
        <v>33.015449999999994</v>
      </c>
      <c r="F25" s="190">
        <v>-30.712700000000002</v>
      </c>
      <c r="G25" s="190">
        <v>-2.2970100000000002</v>
      </c>
      <c r="H25" s="190">
        <v>-5.6275300000000001</v>
      </c>
      <c r="I25" s="190">
        <v>-64.680900000000008</v>
      </c>
      <c r="J25" s="190">
        <v>-113.199</v>
      </c>
      <c r="K25" s="190">
        <v>36.242400000000004</v>
      </c>
      <c r="L25" s="190">
        <v>-10.6774</v>
      </c>
      <c r="M25" s="190">
        <v>8.1581399999999995</v>
      </c>
      <c r="N25" s="190">
        <v>1.3930199999999999</v>
      </c>
      <c r="O25" s="190">
        <v>10.17</v>
      </c>
      <c r="P25" s="190">
        <v>3.6542600000000003</v>
      </c>
      <c r="Q25" s="190">
        <v>8.1713000000000005</v>
      </c>
      <c r="R25" s="190">
        <v>-29.2118</v>
      </c>
      <c r="S25" s="190">
        <v>-12.4862</v>
      </c>
      <c r="T25" s="190">
        <v>-4.2013100000000003</v>
      </c>
      <c r="U25" s="190">
        <v>-21.987200000000001</v>
      </c>
      <c r="V25" s="190">
        <v>21.381310000000003</v>
      </c>
      <c r="W25" s="190">
        <v>-39.100499999999997</v>
      </c>
      <c r="X25" s="190">
        <v>-31.088799999999999</v>
      </c>
      <c r="Y25" s="190">
        <v>7.3067399999999996</v>
      </c>
      <c r="Z25" s="190">
        <v>-13.319000000000001</v>
      </c>
      <c r="AA25" s="190">
        <v>-6.39839</v>
      </c>
      <c r="AB25" s="190">
        <v>-23.134</v>
      </c>
      <c r="AC25" s="190">
        <v>-29.637900000000002</v>
      </c>
      <c r="AD25" s="190">
        <v>-24.356300000000001</v>
      </c>
      <c r="AE25" s="190">
        <v>-6.12601</v>
      </c>
      <c r="AF25" s="190">
        <v>-35.9651</v>
      </c>
      <c r="AG25" s="190">
        <v>-1.4319999999999999</v>
      </c>
      <c r="AH25" s="190">
        <v>-16.688599999999997</v>
      </c>
      <c r="AI25" s="203"/>
      <c r="AJ25" s="203"/>
      <c r="AK25" s="203"/>
      <c r="AL25" s="203"/>
      <c r="AM25" s="203"/>
      <c r="AN25" s="167"/>
      <c r="AO25" s="167"/>
      <c r="AP25" s="167"/>
      <c r="AQ25" s="167"/>
      <c r="AR25" s="167"/>
      <c r="AS25" s="167"/>
      <c r="AT25" s="167"/>
      <c r="AU25" s="167"/>
      <c r="AV25" s="167"/>
      <c r="AW25" s="167"/>
      <c r="AX25" s="167"/>
      <c r="AY25" s="167"/>
    </row>
    <row r="26" spans="1:51" ht="15" x14ac:dyDescent="0.25">
      <c r="A26" s="149">
        <f>YampaRiverInflow.TotalOutflow!A26</f>
        <v>45323</v>
      </c>
      <c r="B26" s="280">
        <v>-27.518999999999998</v>
      </c>
      <c r="C26" s="270">
        <v>-27.518999999999998</v>
      </c>
      <c r="D26" s="285">
        <v>-27.518999999999998</v>
      </c>
      <c r="E26" s="190">
        <v>-17.1022</v>
      </c>
      <c r="F26" s="190">
        <v>-38.901800000000001</v>
      </c>
      <c r="G26" s="190">
        <v>-63.575199999999995</v>
      </c>
      <c r="H26" s="190">
        <v>-26.556999999999999</v>
      </c>
      <c r="I26" s="190">
        <v>-43.0946</v>
      </c>
      <c r="J26" s="190">
        <v>-46.804400000000001</v>
      </c>
      <c r="K26" s="190">
        <v>-20.875299999999999</v>
      </c>
      <c r="L26" s="190">
        <v>-24.3658</v>
      </c>
      <c r="M26" s="190">
        <v>1.18557</v>
      </c>
      <c r="N26" s="190">
        <v>-25.8432</v>
      </c>
      <c r="O26" s="190">
        <v>-4.4762599999999999</v>
      </c>
      <c r="P26" s="190">
        <v>-2.36822</v>
      </c>
      <c r="Q26" s="190">
        <v>5.9079799999999993</v>
      </c>
      <c r="R26" s="190">
        <v>-17.978400000000001</v>
      </c>
      <c r="S26" s="190">
        <v>-35.601699999999994</v>
      </c>
      <c r="T26" s="190">
        <v>-45.1038</v>
      </c>
      <c r="U26" s="190">
        <v>-5.1178299999999997</v>
      </c>
      <c r="V26" s="190">
        <v>-37.283000000000001</v>
      </c>
      <c r="W26" s="190">
        <v>-15.6464</v>
      </c>
      <c r="X26" s="190">
        <v>-40.071800000000003</v>
      </c>
      <c r="Y26" s="190">
        <v>-32.633000000000003</v>
      </c>
      <c r="Z26" s="190">
        <v>-26.703299999999999</v>
      </c>
      <c r="AA26" s="190">
        <v>-28.727499999999999</v>
      </c>
      <c r="AB26" s="190">
        <v>-41.463300000000004</v>
      </c>
      <c r="AC26" s="190">
        <v>-12.364799999999999</v>
      </c>
      <c r="AD26" s="190">
        <v>-17.944700000000001</v>
      </c>
      <c r="AE26" s="190">
        <v>-30.381799999999998</v>
      </c>
      <c r="AF26" s="190">
        <v>-39.880099999999999</v>
      </c>
      <c r="AG26" s="190">
        <v>-13.894</v>
      </c>
      <c r="AH26" s="190">
        <v>-22.5732</v>
      </c>
      <c r="AI26" s="203"/>
      <c r="AJ26" s="203"/>
      <c r="AK26" s="203"/>
      <c r="AL26" s="203"/>
      <c r="AM26" s="203"/>
      <c r="AN26" s="167"/>
      <c r="AO26" s="167"/>
      <c r="AP26" s="167"/>
      <c r="AQ26" s="167"/>
      <c r="AR26" s="167"/>
      <c r="AS26" s="167"/>
      <c r="AT26" s="167"/>
      <c r="AU26" s="167"/>
      <c r="AV26" s="167"/>
      <c r="AW26" s="167"/>
      <c r="AX26" s="167"/>
      <c r="AY26" s="167"/>
    </row>
    <row r="27" spans="1:51" ht="15" x14ac:dyDescent="0.25">
      <c r="A27" s="149">
        <f>YampaRiverInflow.TotalOutflow!A27</f>
        <v>45352</v>
      </c>
      <c r="B27" s="280">
        <v>-46.244</v>
      </c>
      <c r="C27" s="270">
        <v>-46.244</v>
      </c>
      <c r="D27" s="285">
        <v>-46.244</v>
      </c>
      <c r="E27" s="190">
        <v>-51.122900000000001</v>
      </c>
      <c r="F27" s="190">
        <v>-40.1935</v>
      </c>
      <c r="G27" s="190">
        <v>-34.902000000000001</v>
      </c>
      <c r="H27" s="190">
        <v>-96.0959</v>
      </c>
      <c r="I27" s="190">
        <v>-38.881300000000003</v>
      </c>
      <c r="J27" s="190">
        <v>-9.1832499999999992</v>
      </c>
      <c r="K27" s="190">
        <v>-13.1533</v>
      </c>
      <c r="L27" s="190">
        <v>-27.913900000000002</v>
      </c>
      <c r="M27" s="190">
        <v>-37.945300000000003</v>
      </c>
      <c r="N27" s="190">
        <v>-37.232500000000002</v>
      </c>
      <c r="O27" s="190">
        <v>-84.1511</v>
      </c>
      <c r="P27" s="190">
        <v>-52.822800000000001</v>
      </c>
      <c r="Q27" s="190">
        <v>-62.375399999999999</v>
      </c>
      <c r="R27" s="190">
        <v>-22.7028</v>
      </c>
      <c r="S27" s="190">
        <v>-24.410799999999998</v>
      </c>
      <c r="T27" s="190">
        <v>-35.779199999999996</v>
      </c>
      <c r="U27" s="190">
        <v>-52.189599999999999</v>
      </c>
      <c r="V27" s="190">
        <v>-44.594099999999997</v>
      </c>
      <c r="W27" s="190">
        <v>-46.276900000000005</v>
      </c>
      <c r="X27" s="190">
        <v>-41.1785</v>
      </c>
      <c r="Y27" s="190">
        <v>-54.098800000000004</v>
      </c>
      <c r="Z27" s="190">
        <v>-94.38669999999999</v>
      </c>
      <c r="AA27" s="190">
        <v>-68.116</v>
      </c>
      <c r="AB27" s="190">
        <v>-21.329699999999999</v>
      </c>
      <c r="AC27" s="190">
        <v>-45.133600000000001</v>
      </c>
      <c r="AD27" s="190">
        <v>-41.103999999999999</v>
      </c>
      <c r="AE27" s="190">
        <v>-52.287500000000001</v>
      </c>
      <c r="AF27" s="190">
        <v>-39.996499999999997</v>
      </c>
      <c r="AG27" s="190">
        <v>-34.947000000000003</v>
      </c>
      <c r="AH27" s="190">
        <v>-9.4451399999999985</v>
      </c>
      <c r="AI27" s="203"/>
      <c r="AJ27" s="203"/>
      <c r="AK27" s="203"/>
      <c r="AL27" s="203"/>
      <c r="AM27" s="203"/>
      <c r="AN27" s="167"/>
      <c r="AO27" s="167"/>
      <c r="AP27" s="167"/>
      <c r="AQ27" s="167"/>
      <c r="AR27" s="167"/>
      <c r="AS27" s="167"/>
      <c r="AT27" s="167"/>
      <c r="AU27" s="167"/>
      <c r="AV27" s="167"/>
      <c r="AW27" s="167"/>
      <c r="AX27" s="167"/>
      <c r="AY27" s="167"/>
    </row>
    <row r="28" spans="1:51" ht="15" x14ac:dyDescent="0.25">
      <c r="A28" s="149">
        <f>YampaRiverInflow.TotalOutflow!A28</f>
        <v>45383</v>
      </c>
      <c r="B28" s="280">
        <v>-41.89</v>
      </c>
      <c r="C28" s="270">
        <v>-41.89</v>
      </c>
      <c r="D28" s="285">
        <v>-41.89</v>
      </c>
      <c r="E28" s="190">
        <v>-46.224299999999999</v>
      </c>
      <c r="F28" s="190">
        <v>-45.231099999999998</v>
      </c>
      <c r="G28" s="190">
        <v>-21.337199999999999</v>
      </c>
      <c r="H28" s="190">
        <v>-46.392000000000003</v>
      </c>
      <c r="I28" s="190">
        <v>-46.931699999999999</v>
      </c>
      <c r="J28" s="190">
        <v>-10.3939</v>
      </c>
      <c r="K28" s="190">
        <v>-22.183299999999999</v>
      </c>
      <c r="L28" s="190">
        <v>-50.360900000000001</v>
      </c>
      <c r="M28" s="190">
        <v>-34.244300000000003</v>
      </c>
      <c r="N28" s="190">
        <v>-28.298599999999997</v>
      </c>
      <c r="O28" s="190">
        <v>-23.056999999999999</v>
      </c>
      <c r="P28" s="190">
        <v>-23.6526</v>
      </c>
      <c r="Q28" s="190">
        <v>-18.731300000000001</v>
      </c>
      <c r="R28" s="190">
        <v>-34.493000000000002</v>
      </c>
      <c r="S28" s="190">
        <v>-34.719099999999997</v>
      </c>
      <c r="T28" s="190">
        <v>-39.354300000000002</v>
      </c>
      <c r="U28" s="190">
        <v>-36.816499999999998</v>
      </c>
      <c r="V28" s="190">
        <v>-31.096499999999999</v>
      </c>
      <c r="W28" s="190">
        <v>-26.820700000000002</v>
      </c>
      <c r="X28" s="190">
        <v>-39.596599999999995</v>
      </c>
      <c r="Y28" s="190">
        <v>-38.490600000000001</v>
      </c>
      <c r="Z28" s="190">
        <v>-7.4329700000000001</v>
      </c>
      <c r="AA28" s="190">
        <v>-6.8644499999999997</v>
      </c>
      <c r="AB28" s="190">
        <v>-16.915599999999998</v>
      </c>
      <c r="AC28" s="190">
        <v>-37.536199999999994</v>
      </c>
      <c r="AD28" s="190">
        <v>-51.6753</v>
      </c>
      <c r="AE28" s="190">
        <v>-49.0565</v>
      </c>
      <c r="AF28" s="190">
        <v>3.8323470000000004</v>
      </c>
      <c r="AG28" s="190">
        <v>-59.116</v>
      </c>
      <c r="AH28" s="190">
        <v>-58.070099999999996</v>
      </c>
      <c r="AI28" s="203"/>
      <c r="AJ28" s="203"/>
      <c r="AK28" s="203"/>
      <c r="AL28" s="203"/>
      <c r="AM28" s="203"/>
      <c r="AN28" s="167"/>
      <c r="AO28" s="167"/>
      <c r="AP28" s="167"/>
      <c r="AQ28" s="167"/>
      <c r="AR28" s="167"/>
      <c r="AS28" s="167"/>
      <c r="AT28" s="167"/>
      <c r="AU28" s="167"/>
      <c r="AV28" s="167"/>
      <c r="AW28" s="167"/>
      <c r="AX28" s="167"/>
      <c r="AY28" s="167"/>
    </row>
    <row r="29" spans="1:51" ht="15" x14ac:dyDescent="0.25">
      <c r="A29" s="149">
        <f>YampaRiverInflow.TotalOutflow!A29</f>
        <v>45413</v>
      </c>
      <c r="B29" s="280">
        <v>-37.652999999999999</v>
      </c>
      <c r="C29" s="270">
        <v>-37.652999999999999</v>
      </c>
      <c r="D29" s="285">
        <v>-37.652999999999999</v>
      </c>
      <c r="E29" s="190">
        <v>-31.252700000000001</v>
      </c>
      <c r="F29" s="190">
        <v>-147.96199999999999</v>
      </c>
      <c r="G29" s="190">
        <v>-29.909500000000001</v>
      </c>
      <c r="H29" s="190">
        <v>-28.129300000000001</v>
      </c>
      <c r="I29" s="190">
        <v>-49.9146</v>
      </c>
      <c r="J29" s="190">
        <v>-34.603400000000001</v>
      </c>
      <c r="K29" s="190">
        <v>-27.749099999999999</v>
      </c>
      <c r="L29" s="190">
        <v>-15.6434</v>
      </c>
      <c r="M29" s="190">
        <v>-26.480900000000002</v>
      </c>
      <c r="N29" s="190">
        <v>-13.461499999999999</v>
      </c>
      <c r="O29" s="190">
        <v>-3.12216</v>
      </c>
      <c r="P29" s="190">
        <v>-37.49</v>
      </c>
      <c r="Q29" s="190">
        <v>-28.581900000000001</v>
      </c>
      <c r="R29" s="190">
        <v>-34.988099999999996</v>
      </c>
      <c r="S29" s="190">
        <v>-27.610599999999998</v>
      </c>
      <c r="T29" s="190">
        <v>-13.771700000000001</v>
      </c>
      <c r="U29" s="190">
        <v>-19.453499999999998</v>
      </c>
      <c r="V29" s="190">
        <v>-43.834099999999999</v>
      </c>
      <c r="W29" s="190">
        <v>-36.948999999999998</v>
      </c>
      <c r="X29" s="190">
        <v>-18.708599999999997</v>
      </c>
      <c r="Y29" s="190">
        <v>-25.398700000000002</v>
      </c>
      <c r="Z29" s="190">
        <v>-18.684200000000001</v>
      </c>
      <c r="AA29" s="190">
        <v>-10.974200000000002</v>
      </c>
      <c r="AB29" s="190">
        <v>-34.367400000000004</v>
      </c>
      <c r="AC29" s="190">
        <v>-27.658300000000001</v>
      </c>
      <c r="AD29" s="190">
        <v>-22.264099999999999</v>
      </c>
      <c r="AE29" s="190">
        <v>-16.6996</v>
      </c>
      <c r="AF29" s="190">
        <v>-67.282200000000003</v>
      </c>
      <c r="AG29" s="190">
        <v>-19.012</v>
      </c>
      <c r="AH29" s="190">
        <v>-19.098700000000001</v>
      </c>
      <c r="AI29" s="203"/>
      <c r="AJ29" s="203"/>
      <c r="AK29" s="203"/>
      <c r="AL29" s="203"/>
      <c r="AM29" s="203"/>
      <c r="AN29" s="167"/>
      <c r="AO29" s="167"/>
      <c r="AP29" s="167"/>
      <c r="AQ29" s="167"/>
      <c r="AR29" s="167"/>
      <c r="AS29" s="167"/>
      <c r="AT29" s="167"/>
      <c r="AU29" s="167"/>
      <c r="AV29" s="167"/>
      <c r="AW29" s="167"/>
      <c r="AX29" s="167"/>
      <c r="AY29" s="167"/>
    </row>
    <row r="30" spans="1:51" ht="15" x14ac:dyDescent="0.25">
      <c r="A30" s="149">
        <f>YampaRiverInflow.TotalOutflow!A30</f>
        <v>45444</v>
      </c>
      <c r="B30" s="280">
        <v>-51.258000000000003</v>
      </c>
      <c r="C30" s="270">
        <v>-51.258000000000003</v>
      </c>
      <c r="D30" s="285">
        <v>-51.258000000000003</v>
      </c>
      <c r="E30" s="190">
        <v>-51.9298</v>
      </c>
      <c r="F30" s="190">
        <v>-183.62299999999999</v>
      </c>
      <c r="G30" s="190">
        <v>-63.558300000000003</v>
      </c>
      <c r="H30" s="190">
        <v>-43.443300000000001</v>
      </c>
      <c r="I30" s="190">
        <v>-78.712100000000007</v>
      </c>
      <c r="J30" s="190">
        <v>-44.4283</v>
      </c>
      <c r="K30" s="190">
        <v>-46.623400000000004</v>
      </c>
      <c r="L30" s="190">
        <v>-26.48</v>
      </c>
      <c r="M30" s="190">
        <v>-49.249099999999999</v>
      </c>
      <c r="N30" s="190">
        <v>-37.820300000000003</v>
      </c>
      <c r="O30" s="190">
        <v>-37.123800000000003</v>
      </c>
      <c r="P30" s="190">
        <v>-46.805699999999995</v>
      </c>
      <c r="Q30" s="190">
        <v>-42.2714</v>
      </c>
      <c r="R30" s="190">
        <v>-36.915500000000002</v>
      </c>
      <c r="S30" s="190">
        <v>-53.137800000000006</v>
      </c>
      <c r="T30" s="190">
        <v>-64.9482</v>
      </c>
      <c r="U30" s="190">
        <v>-25.7806</v>
      </c>
      <c r="V30" s="190">
        <v>-34.943199999999997</v>
      </c>
      <c r="W30" s="190">
        <v>-51.296099999999996</v>
      </c>
      <c r="X30" s="190">
        <v>-57.331800000000001</v>
      </c>
      <c r="Y30" s="190">
        <v>-54.558199999999999</v>
      </c>
      <c r="Z30" s="190">
        <v>-68.587000000000003</v>
      </c>
      <c r="AA30" s="190">
        <v>-37.685099999999998</v>
      </c>
      <c r="AB30" s="190">
        <v>-32.256500000000003</v>
      </c>
      <c r="AC30" s="190">
        <v>-52.228699999999996</v>
      </c>
      <c r="AD30" s="190">
        <v>-55.433399999999999</v>
      </c>
      <c r="AE30" s="190">
        <v>-50.623800000000003</v>
      </c>
      <c r="AF30" s="190">
        <v>-49.755000000000003</v>
      </c>
      <c r="AG30" s="190">
        <v>-57.844000000000001</v>
      </c>
      <c r="AH30" s="190">
        <v>-49.321300000000001</v>
      </c>
      <c r="AI30" s="203"/>
      <c r="AJ30" s="203"/>
      <c r="AK30" s="203"/>
      <c r="AL30" s="203"/>
      <c r="AM30" s="203"/>
      <c r="AN30" s="167"/>
      <c r="AO30" s="167"/>
      <c r="AP30" s="167"/>
      <c r="AQ30" s="167"/>
      <c r="AR30" s="167"/>
      <c r="AS30" s="167"/>
      <c r="AT30" s="167"/>
      <c r="AU30" s="167"/>
      <c r="AV30" s="167"/>
      <c r="AW30" s="167"/>
      <c r="AX30" s="167"/>
      <c r="AY30" s="167"/>
    </row>
    <row r="31" spans="1:51" ht="15" x14ac:dyDescent="0.25">
      <c r="A31" s="149">
        <f>YampaRiverInflow.TotalOutflow!A31</f>
        <v>45474</v>
      </c>
      <c r="B31" s="280">
        <v>-31.135000000000002</v>
      </c>
      <c r="C31" s="270">
        <v>-31.135000000000002</v>
      </c>
      <c r="D31" s="285">
        <v>-31.135000000000002</v>
      </c>
      <c r="E31" s="190">
        <v>-48.567099999999996</v>
      </c>
      <c r="F31" s="190">
        <v>-182.99199999999999</v>
      </c>
      <c r="G31" s="190">
        <v>-65.305999999999997</v>
      </c>
      <c r="H31" s="190">
        <v>-37.942</v>
      </c>
      <c r="I31" s="190">
        <v>-73.786799999999999</v>
      </c>
      <c r="J31" s="190">
        <v>-40.766500000000001</v>
      </c>
      <c r="K31" s="190">
        <v>-6.4570799999999995</v>
      </c>
      <c r="L31" s="190">
        <v>-40.478199999999994</v>
      </c>
      <c r="M31" s="190">
        <v>-35.347099999999998</v>
      </c>
      <c r="N31" s="190">
        <v>-30.984200000000001</v>
      </c>
      <c r="O31" s="190">
        <v>-12.644399999999999</v>
      </c>
      <c r="P31" s="190">
        <v>-15.251700000000001</v>
      </c>
      <c r="Q31" s="190">
        <v>-52.766100000000002</v>
      </c>
      <c r="R31" s="190">
        <v>-45.935900000000004</v>
      </c>
      <c r="S31" s="190">
        <v>-47.300400000000003</v>
      </c>
      <c r="T31" s="190">
        <v>-39.221400000000003</v>
      </c>
      <c r="U31" s="190">
        <v>-35.222799999999999</v>
      </c>
      <c r="V31" s="190">
        <v>-42.721499999999999</v>
      </c>
      <c r="W31" s="190">
        <v>-48.900100000000002</v>
      </c>
      <c r="X31" s="190">
        <v>-17.8947</v>
      </c>
      <c r="Y31" s="190">
        <v>-23.696200000000001</v>
      </c>
      <c r="Z31" s="190">
        <v>-7.1829000000000001</v>
      </c>
      <c r="AA31" s="190">
        <v>-15.904399999999999</v>
      </c>
      <c r="AB31" s="190">
        <v>-28.589599999999997</v>
      </c>
      <c r="AC31" s="190">
        <v>-43.727499999999999</v>
      </c>
      <c r="AD31" s="190">
        <v>-35.582300000000004</v>
      </c>
      <c r="AE31" s="190">
        <v>-30.575500000000002</v>
      </c>
      <c r="AF31" s="190">
        <v>-37.180800000000005</v>
      </c>
      <c r="AG31" s="190">
        <v>-48.3</v>
      </c>
      <c r="AH31" s="190">
        <v>-25.503700000000002</v>
      </c>
      <c r="AI31" s="203"/>
      <c r="AJ31" s="203"/>
      <c r="AK31" s="203"/>
      <c r="AL31" s="203"/>
      <c r="AM31" s="203"/>
      <c r="AN31" s="167"/>
      <c r="AO31" s="167"/>
      <c r="AP31" s="167"/>
      <c r="AQ31" s="167"/>
      <c r="AR31" s="167"/>
      <c r="AS31" s="167"/>
      <c r="AT31" s="167"/>
      <c r="AU31" s="167"/>
      <c r="AV31" s="167"/>
      <c r="AW31" s="167"/>
      <c r="AX31" s="167"/>
      <c r="AY31" s="167"/>
    </row>
    <row r="32" spans="1:51" ht="15" x14ac:dyDescent="0.25">
      <c r="A32" s="149">
        <f>YampaRiverInflow.TotalOutflow!A32</f>
        <v>45505</v>
      </c>
      <c r="B32" s="280">
        <v>-31.536999999999999</v>
      </c>
      <c r="C32" s="270">
        <v>-31.536999999999999</v>
      </c>
      <c r="D32" s="285">
        <v>-31.536999999999999</v>
      </c>
      <c r="E32" s="190">
        <v>-37.121300000000005</v>
      </c>
      <c r="F32" s="190">
        <v>-39.379899999999999</v>
      </c>
      <c r="G32" s="190">
        <v>-27.815000000000001</v>
      </c>
      <c r="H32" s="190">
        <v>-14.0517</v>
      </c>
      <c r="I32" s="190">
        <v>-65.381299999999996</v>
      </c>
      <c r="J32" s="190">
        <v>-36.5657</v>
      </c>
      <c r="K32" s="190">
        <v>-19.854400000000002</v>
      </c>
      <c r="L32" s="190">
        <v>-3.75305</v>
      </c>
      <c r="M32" s="190">
        <v>-2.8775900000000001</v>
      </c>
      <c r="N32" s="190">
        <v>-12.666399999999999</v>
      </c>
      <c r="O32" s="190">
        <v>-13.9602</v>
      </c>
      <c r="P32" s="190">
        <v>-39.998400000000004</v>
      </c>
      <c r="Q32" s="190">
        <v>7.2850600000000005</v>
      </c>
      <c r="R32" s="190">
        <v>-24.3444</v>
      </c>
      <c r="S32" s="190">
        <v>-33.449400000000004</v>
      </c>
      <c r="T32" s="190">
        <v>-19.831900000000001</v>
      </c>
      <c r="U32" s="190">
        <v>-46.257599999999996</v>
      </c>
      <c r="V32" s="190">
        <v>-32.945300000000003</v>
      </c>
      <c r="W32" s="190">
        <v>-39.458300000000001</v>
      </c>
      <c r="X32" s="190">
        <v>-23.445799999999998</v>
      </c>
      <c r="Y32" s="190">
        <v>-14.442500000000001</v>
      </c>
      <c r="Z32" s="190">
        <v>-5.3147600000000006</v>
      </c>
      <c r="AA32" s="190">
        <v>-20.151</v>
      </c>
      <c r="AB32" s="190">
        <v>-29.148299999999999</v>
      </c>
      <c r="AC32" s="190">
        <v>-33.437899999999999</v>
      </c>
      <c r="AD32" s="190">
        <v>-29.450599999999998</v>
      </c>
      <c r="AE32" s="190">
        <v>-25.803599999999999</v>
      </c>
      <c r="AF32" s="190">
        <v>-58.466900000000003</v>
      </c>
      <c r="AG32" s="190">
        <v>-23.998000000000001</v>
      </c>
      <c r="AH32" s="190">
        <v>5.8436199999999996</v>
      </c>
      <c r="AI32" s="203"/>
      <c r="AJ32" s="203"/>
      <c r="AK32" s="203"/>
      <c r="AL32" s="203"/>
      <c r="AM32" s="203"/>
      <c r="AN32" s="167"/>
      <c r="AO32" s="167"/>
      <c r="AP32" s="167"/>
      <c r="AQ32" s="167"/>
      <c r="AR32" s="167"/>
      <c r="AS32" s="167"/>
      <c r="AT32" s="167"/>
      <c r="AU32" s="167"/>
      <c r="AV32" s="167"/>
      <c r="AW32" s="167"/>
      <c r="AX32" s="167"/>
      <c r="AY32" s="167"/>
    </row>
    <row r="33" spans="1:51" ht="15" x14ac:dyDescent="0.25">
      <c r="A33" s="149">
        <f>YampaRiverInflow.TotalOutflow!A33</f>
        <v>45536</v>
      </c>
      <c r="B33" s="280">
        <v>-10.928000000000001</v>
      </c>
      <c r="C33" s="270">
        <v>-10.928000000000001</v>
      </c>
      <c r="D33" s="285">
        <v>-10.928000000000001</v>
      </c>
      <c r="E33" s="190">
        <v>-31.333599999999997</v>
      </c>
      <c r="F33" s="190">
        <v>-19.856300000000001</v>
      </c>
      <c r="G33" s="190">
        <v>-41.415900000000001</v>
      </c>
      <c r="H33" s="190">
        <v>-22.555199999999999</v>
      </c>
      <c r="I33" s="190">
        <v>0.85353000000000001</v>
      </c>
      <c r="J33" s="190">
        <v>-61.966300000000004</v>
      </c>
      <c r="K33" s="190">
        <v>-54.048999999999999</v>
      </c>
      <c r="L33" s="190">
        <v>-27.7121</v>
      </c>
      <c r="M33" s="190">
        <v>-18.022099999999998</v>
      </c>
      <c r="N33" s="190">
        <v>-8.8447199999999988</v>
      </c>
      <c r="O33" s="190">
        <v>-17.9664</v>
      </c>
      <c r="P33" s="190">
        <v>-5.1358199999999998</v>
      </c>
      <c r="Q33" s="190">
        <v>-10.9739</v>
      </c>
      <c r="R33" s="190">
        <v>-32.469799999999999</v>
      </c>
      <c r="S33" s="190">
        <v>-35.090000000000003</v>
      </c>
      <c r="T33" s="190">
        <v>-20.7882</v>
      </c>
      <c r="U33" s="190">
        <v>-50.804099999999998</v>
      </c>
      <c r="V33" s="190">
        <v>-26.487200000000001</v>
      </c>
      <c r="W33" s="190">
        <v>-30.253900000000002</v>
      </c>
      <c r="X33" s="190">
        <v>-43.0578</v>
      </c>
      <c r="Y33" s="190">
        <v>-36.350099999999998</v>
      </c>
      <c r="Z33" s="190">
        <v>-18.872799999999998</v>
      </c>
      <c r="AA33" s="190">
        <v>-16.6816</v>
      </c>
      <c r="AB33" s="190">
        <v>-22.602599999999999</v>
      </c>
      <c r="AC33" s="190">
        <v>-13.866299999999999</v>
      </c>
      <c r="AD33" s="190">
        <v>-20.75</v>
      </c>
      <c r="AE33" s="190">
        <v>-8.9183799999999991</v>
      </c>
      <c r="AF33" s="190">
        <v>-33.353900000000003</v>
      </c>
      <c r="AG33" s="190">
        <v>-15.521000000000001</v>
      </c>
      <c r="AH33" s="190">
        <v>-12.745700000000001</v>
      </c>
      <c r="AI33" s="203"/>
      <c r="AJ33" s="203"/>
      <c r="AK33" s="203"/>
      <c r="AL33" s="203"/>
      <c r="AM33" s="203"/>
      <c r="AN33" s="167"/>
      <c r="AO33" s="167"/>
      <c r="AP33" s="167"/>
      <c r="AQ33" s="167"/>
      <c r="AR33" s="167"/>
      <c r="AS33" s="167"/>
      <c r="AT33" s="167"/>
      <c r="AU33" s="167"/>
      <c r="AV33" s="167"/>
      <c r="AW33" s="167"/>
      <c r="AX33" s="167"/>
      <c r="AY33" s="167"/>
    </row>
    <row r="34" spans="1:51" ht="15" x14ac:dyDescent="0.25">
      <c r="A34" s="149">
        <f>YampaRiverInflow.TotalOutflow!A34</f>
        <v>45566</v>
      </c>
      <c r="B34" s="280">
        <v>-7.6130000000000004</v>
      </c>
      <c r="C34" s="270">
        <v>-7.6130000000000004</v>
      </c>
      <c r="D34" s="285">
        <v>-7.6130000000000004</v>
      </c>
      <c r="E34" s="190">
        <v>-8.1872799999999994</v>
      </c>
      <c r="F34" s="190">
        <v>-13.261700000000001</v>
      </c>
      <c r="G34" s="190">
        <v>8.3438300000000005</v>
      </c>
      <c r="H34" s="190">
        <v>1.6283399999999999</v>
      </c>
      <c r="I34" s="190">
        <v>-1.5256099999999999</v>
      </c>
      <c r="J34" s="190">
        <v>0.55819000000000007</v>
      </c>
      <c r="K34" s="190">
        <v>-0.40666000000000002</v>
      </c>
      <c r="L34" s="190">
        <v>-3.3743600000000002</v>
      </c>
      <c r="M34" s="190">
        <v>10.40099</v>
      </c>
      <c r="N34" s="190">
        <v>3.1250999999999998</v>
      </c>
      <c r="O34" s="190">
        <v>0.16553999999999999</v>
      </c>
      <c r="P34" s="190">
        <v>26.085080000000001</v>
      </c>
      <c r="Q34" s="190">
        <v>-4.4398100000000005</v>
      </c>
      <c r="R34" s="190">
        <v>7.4000500000000002</v>
      </c>
      <c r="S34" s="190">
        <v>-11.6661</v>
      </c>
      <c r="T34" s="190">
        <v>-2.7408399999999999</v>
      </c>
      <c r="U34" s="190">
        <v>-4.4333</v>
      </c>
      <c r="V34" s="190">
        <v>-10.0848</v>
      </c>
      <c r="W34" s="190">
        <v>-27.032599999999999</v>
      </c>
      <c r="X34" s="190">
        <v>-5.7554099999999995</v>
      </c>
      <c r="Y34" s="190">
        <v>-10.2515</v>
      </c>
      <c r="Z34" s="190">
        <v>-12.6999</v>
      </c>
      <c r="AA34" s="190">
        <v>-3.16777</v>
      </c>
      <c r="AB34" s="190">
        <v>-24.611999999999998</v>
      </c>
      <c r="AC34" s="190">
        <v>-28.077099999999998</v>
      </c>
      <c r="AD34" s="190">
        <v>-12.1576</v>
      </c>
      <c r="AE34" s="190">
        <v>1.7223250000000001</v>
      </c>
      <c r="AF34" s="190">
        <v>-9.7818899999999989</v>
      </c>
      <c r="AG34" s="190">
        <v>3.17</v>
      </c>
      <c r="AH34" s="190">
        <v>-15.058</v>
      </c>
      <c r="AI34" s="203"/>
      <c r="AJ34" s="203"/>
      <c r="AK34" s="203"/>
      <c r="AL34" s="203"/>
      <c r="AM34" s="203"/>
      <c r="AN34" s="167"/>
      <c r="AO34" s="167"/>
      <c r="AP34" s="167"/>
      <c r="AQ34" s="167"/>
      <c r="AR34" s="167"/>
      <c r="AS34" s="167"/>
      <c r="AT34" s="167"/>
      <c r="AU34" s="167"/>
      <c r="AV34" s="167"/>
      <c r="AW34" s="167"/>
      <c r="AX34" s="167"/>
      <c r="AY34" s="167"/>
    </row>
    <row r="35" spans="1:51" ht="15" x14ac:dyDescent="0.25">
      <c r="A35" s="149">
        <f>YampaRiverInflow.TotalOutflow!A35</f>
        <v>45597</v>
      </c>
      <c r="B35" s="280">
        <v>8.7159999999999993</v>
      </c>
      <c r="C35" s="270">
        <v>8.7159999999999993</v>
      </c>
      <c r="D35" s="285">
        <v>8.7159999999999993</v>
      </c>
      <c r="E35" s="190">
        <v>1.3323900000000002</v>
      </c>
      <c r="F35" s="190">
        <v>8.9617099999999983</v>
      </c>
      <c r="G35" s="190">
        <v>4.5023100000000005</v>
      </c>
      <c r="H35" s="190">
        <v>13.97513</v>
      </c>
      <c r="I35" s="190">
        <v>6.8756899999999996</v>
      </c>
      <c r="J35" s="190">
        <v>-37.753900000000002</v>
      </c>
      <c r="K35" s="190">
        <v>12.579600000000001</v>
      </c>
      <c r="L35" s="190">
        <v>4.9528100000000004</v>
      </c>
      <c r="M35" s="190">
        <v>14.292</v>
      </c>
      <c r="N35" s="190">
        <v>10.398250000000001</v>
      </c>
      <c r="O35" s="190">
        <v>14.77266</v>
      </c>
      <c r="P35" s="190">
        <v>2.89751</v>
      </c>
      <c r="Q35" s="190">
        <v>-5.1595500000000003</v>
      </c>
      <c r="R35" s="190">
        <v>8.3595300000000012</v>
      </c>
      <c r="S35" s="190">
        <v>0.24359</v>
      </c>
      <c r="T35" s="190">
        <v>-2.1938</v>
      </c>
      <c r="U35" s="190">
        <v>-8.1242999999999999</v>
      </c>
      <c r="V35" s="190">
        <v>-20.0396</v>
      </c>
      <c r="W35" s="190">
        <v>-7.1350500000000006</v>
      </c>
      <c r="X35" s="190">
        <v>-4.9749300000000005</v>
      </c>
      <c r="Y35" s="190">
        <v>-2.7747700000000002</v>
      </c>
      <c r="Z35" s="190">
        <v>-5.4642499999999998</v>
      </c>
      <c r="AA35" s="190">
        <v>12.753399999999999</v>
      </c>
      <c r="AB35" s="190">
        <v>1.235026</v>
      </c>
      <c r="AC35" s="190">
        <v>6.9389319999999994</v>
      </c>
      <c r="AD35" s="190">
        <v>-9.7391900000000007</v>
      </c>
      <c r="AE35" s="190">
        <v>26.70477</v>
      </c>
      <c r="AF35" s="190">
        <v>4.1004740000000002</v>
      </c>
      <c r="AG35" s="190">
        <v>8.6760000000000002</v>
      </c>
      <c r="AH35" s="190">
        <v>-7.5486000000000004</v>
      </c>
      <c r="AI35" s="203"/>
      <c r="AJ35" s="203"/>
      <c r="AK35" s="203"/>
      <c r="AL35" s="203"/>
      <c r="AM35" s="203"/>
      <c r="AN35" s="167"/>
      <c r="AO35" s="167"/>
      <c r="AP35" s="167"/>
      <c r="AQ35" s="167"/>
      <c r="AR35" s="167"/>
      <c r="AS35" s="167"/>
      <c r="AT35" s="167"/>
      <c r="AU35" s="167"/>
      <c r="AV35" s="167"/>
      <c r="AW35" s="167"/>
      <c r="AX35" s="167"/>
      <c r="AY35" s="167"/>
    </row>
    <row r="36" spans="1:51" ht="15" x14ac:dyDescent="0.25">
      <c r="A36" s="149">
        <f>YampaRiverInflow.TotalOutflow!A36</f>
        <v>45627</v>
      </c>
      <c r="B36" s="280">
        <v>16.178999999999998</v>
      </c>
      <c r="C36" s="270">
        <v>16.178999999999998</v>
      </c>
      <c r="D36" s="285">
        <v>16.178999999999998</v>
      </c>
      <c r="E36" s="190">
        <v>11.40897</v>
      </c>
      <c r="F36" s="190">
        <v>18.883740000000003</v>
      </c>
      <c r="G36" s="190">
        <v>6.48062</v>
      </c>
      <c r="H36" s="190">
        <v>-1.6886700000000001</v>
      </c>
      <c r="I36" s="190">
        <v>-26.622299999999999</v>
      </c>
      <c r="J36" s="190">
        <v>-69.312100000000001</v>
      </c>
      <c r="K36" s="190">
        <v>30.47054</v>
      </c>
      <c r="L36" s="190">
        <v>12.73404</v>
      </c>
      <c r="M36" s="190">
        <v>16.88007</v>
      </c>
      <c r="N36" s="190">
        <v>5.8597900000000003</v>
      </c>
      <c r="O36" s="190">
        <v>7.4444699999999999</v>
      </c>
      <c r="P36" s="190">
        <v>33.224269999999997</v>
      </c>
      <c r="Q36" s="190">
        <v>12.479979999999999</v>
      </c>
      <c r="R36" s="190">
        <v>17.551400000000001</v>
      </c>
      <c r="S36" s="190">
        <v>6.2706099999999996</v>
      </c>
      <c r="T36" s="190">
        <v>38.814579999999999</v>
      </c>
      <c r="U36" s="190">
        <v>9.5693099999999998</v>
      </c>
      <c r="V36" s="190">
        <v>34.180550000000004</v>
      </c>
      <c r="W36" s="190">
        <v>4.3811200000000001</v>
      </c>
      <c r="X36" s="190">
        <v>12.84577</v>
      </c>
      <c r="Y36" s="190">
        <v>-9.6169899999999995</v>
      </c>
      <c r="Z36" s="190">
        <v>8.3672789999999999</v>
      </c>
      <c r="AA36" s="190">
        <v>21.699849999999998</v>
      </c>
      <c r="AB36" s="190">
        <v>30.923099999999998</v>
      </c>
      <c r="AC36" s="190">
        <v>2.6434799999999998</v>
      </c>
      <c r="AD36" s="190">
        <v>7.848967</v>
      </c>
      <c r="AE36" s="190">
        <v>2.9376329999999999</v>
      </c>
      <c r="AF36" s="190">
        <v>20.856740000000002</v>
      </c>
      <c r="AG36" s="190">
        <v>18.335000000000001</v>
      </c>
      <c r="AH36" s="190">
        <v>4.6582799999999995</v>
      </c>
      <c r="AI36" s="203"/>
      <c r="AJ36" s="203"/>
      <c r="AK36" s="203"/>
      <c r="AL36" s="203"/>
      <c r="AM36" s="203"/>
      <c r="AN36" s="167"/>
      <c r="AO36" s="167"/>
      <c r="AP36" s="167"/>
      <c r="AQ36" s="167"/>
      <c r="AR36" s="167"/>
      <c r="AS36" s="167"/>
      <c r="AT36" s="167"/>
      <c r="AU36" s="167"/>
      <c r="AV36" s="167"/>
      <c r="AW36" s="167"/>
      <c r="AX36" s="167"/>
      <c r="AY36" s="167"/>
    </row>
    <row r="37" spans="1:51" ht="15" x14ac:dyDescent="0.25">
      <c r="A37" s="149">
        <f>YampaRiverInflow.TotalOutflow!A37</f>
        <v>45658</v>
      </c>
      <c r="B37" s="280">
        <v>-11.84</v>
      </c>
      <c r="C37" s="270">
        <v>-11.84</v>
      </c>
      <c r="D37" s="285">
        <v>-11.84</v>
      </c>
      <c r="E37" s="190">
        <v>-30.712700000000002</v>
      </c>
      <c r="F37" s="190">
        <v>-2.2970100000000002</v>
      </c>
      <c r="G37" s="190">
        <v>-5.6275300000000001</v>
      </c>
      <c r="H37" s="190">
        <v>-64.680900000000008</v>
      </c>
      <c r="I37" s="190">
        <v>-113.199</v>
      </c>
      <c r="J37" s="190">
        <v>36.242400000000004</v>
      </c>
      <c r="K37" s="190">
        <v>-10.6774</v>
      </c>
      <c r="L37" s="190">
        <v>8.1581399999999995</v>
      </c>
      <c r="M37" s="190">
        <v>1.3930199999999999</v>
      </c>
      <c r="N37" s="190">
        <v>10.17</v>
      </c>
      <c r="O37" s="190">
        <v>3.6542600000000003</v>
      </c>
      <c r="P37" s="190">
        <v>8.1713000000000005</v>
      </c>
      <c r="Q37" s="190">
        <v>-29.2118</v>
      </c>
      <c r="R37" s="190">
        <v>-12.4862</v>
      </c>
      <c r="S37" s="190">
        <v>-4.2013100000000003</v>
      </c>
      <c r="T37" s="190">
        <v>-21.987200000000001</v>
      </c>
      <c r="U37" s="190">
        <v>21.381310000000003</v>
      </c>
      <c r="V37" s="190">
        <v>-39.100499999999997</v>
      </c>
      <c r="W37" s="190">
        <v>-31.088799999999999</v>
      </c>
      <c r="X37" s="190">
        <v>7.3067399999999996</v>
      </c>
      <c r="Y37" s="190">
        <v>-13.319000000000001</v>
      </c>
      <c r="Z37" s="190">
        <v>-6.39839</v>
      </c>
      <c r="AA37" s="190">
        <v>-23.134</v>
      </c>
      <c r="AB37" s="190">
        <v>-29.637900000000002</v>
      </c>
      <c r="AC37" s="190">
        <v>-24.356300000000001</v>
      </c>
      <c r="AD37" s="190">
        <v>-6.12601</v>
      </c>
      <c r="AE37" s="190">
        <v>-35.9651</v>
      </c>
      <c r="AF37" s="190">
        <v>-1.4319999999999999</v>
      </c>
      <c r="AG37" s="190">
        <v>-16.688599999999997</v>
      </c>
      <c r="AH37" s="190">
        <v>33.015449999999994</v>
      </c>
      <c r="AI37" s="203"/>
      <c r="AJ37" s="203"/>
      <c r="AK37" s="203"/>
      <c r="AL37" s="203"/>
      <c r="AM37" s="203"/>
      <c r="AN37" s="167"/>
      <c r="AO37" s="167"/>
      <c r="AP37" s="167"/>
      <c r="AQ37" s="167"/>
      <c r="AR37" s="167"/>
      <c r="AS37" s="167"/>
      <c r="AT37" s="167"/>
      <c r="AU37" s="167"/>
      <c r="AV37" s="167"/>
      <c r="AW37" s="167"/>
      <c r="AX37" s="167"/>
      <c r="AY37" s="167"/>
    </row>
    <row r="38" spans="1:51" ht="15" x14ac:dyDescent="0.25">
      <c r="A38" s="149">
        <f>YampaRiverInflow.TotalOutflow!A38</f>
        <v>45689</v>
      </c>
      <c r="B38" s="280">
        <v>-27.518999999999998</v>
      </c>
      <c r="C38" s="270">
        <v>-27.518999999999998</v>
      </c>
      <c r="D38" s="285">
        <v>-27.518999999999998</v>
      </c>
      <c r="E38" s="190">
        <v>-38.901800000000001</v>
      </c>
      <c r="F38" s="190">
        <v>-63.575199999999995</v>
      </c>
      <c r="G38" s="190">
        <v>-26.556999999999999</v>
      </c>
      <c r="H38" s="190">
        <v>-43.0946</v>
      </c>
      <c r="I38" s="190">
        <v>-46.804400000000001</v>
      </c>
      <c r="J38" s="190">
        <v>-20.875299999999999</v>
      </c>
      <c r="K38" s="190">
        <v>-24.3658</v>
      </c>
      <c r="L38" s="190">
        <v>1.18557</v>
      </c>
      <c r="M38" s="190">
        <v>-25.8432</v>
      </c>
      <c r="N38" s="190">
        <v>-4.4762599999999999</v>
      </c>
      <c r="O38" s="190">
        <v>-2.36822</v>
      </c>
      <c r="P38" s="190">
        <v>5.9079799999999993</v>
      </c>
      <c r="Q38" s="190">
        <v>-17.978400000000001</v>
      </c>
      <c r="R38" s="190">
        <v>-35.601699999999994</v>
      </c>
      <c r="S38" s="190">
        <v>-45.1038</v>
      </c>
      <c r="T38" s="190">
        <v>-5.1178299999999997</v>
      </c>
      <c r="U38" s="190">
        <v>-37.283000000000001</v>
      </c>
      <c r="V38" s="190">
        <v>-15.6464</v>
      </c>
      <c r="W38" s="190">
        <v>-40.071800000000003</v>
      </c>
      <c r="X38" s="190">
        <v>-32.633000000000003</v>
      </c>
      <c r="Y38" s="190">
        <v>-26.703299999999999</v>
      </c>
      <c r="Z38" s="190">
        <v>-28.727499999999999</v>
      </c>
      <c r="AA38" s="190">
        <v>-41.463300000000004</v>
      </c>
      <c r="AB38" s="190">
        <v>-12.364799999999999</v>
      </c>
      <c r="AC38" s="190">
        <v>-17.944700000000001</v>
      </c>
      <c r="AD38" s="190">
        <v>-30.381799999999998</v>
      </c>
      <c r="AE38" s="190">
        <v>-39.880099999999999</v>
      </c>
      <c r="AF38" s="190">
        <v>-13.894</v>
      </c>
      <c r="AG38" s="190">
        <v>-22.5732</v>
      </c>
      <c r="AH38" s="190">
        <v>-17.1022</v>
      </c>
      <c r="AI38" s="203"/>
      <c r="AJ38" s="203"/>
      <c r="AK38" s="203"/>
      <c r="AL38" s="203"/>
      <c r="AM38" s="203"/>
      <c r="AN38" s="167"/>
      <c r="AO38" s="167"/>
      <c r="AP38" s="167"/>
      <c r="AQ38" s="167"/>
      <c r="AR38" s="167"/>
      <c r="AS38" s="167"/>
      <c r="AT38" s="167"/>
      <c r="AU38" s="167"/>
      <c r="AV38" s="167"/>
      <c r="AW38" s="167"/>
      <c r="AX38" s="167"/>
      <c r="AY38" s="167"/>
    </row>
    <row r="39" spans="1:51" ht="15" x14ac:dyDescent="0.25">
      <c r="A39" s="149">
        <f>YampaRiverInflow.TotalOutflow!A39</f>
        <v>45717</v>
      </c>
      <c r="B39" s="280">
        <v>-46.244</v>
      </c>
      <c r="C39" s="270">
        <v>-46.244</v>
      </c>
      <c r="D39" s="285">
        <v>-46.244</v>
      </c>
      <c r="E39" s="190">
        <v>-40.1935</v>
      </c>
      <c r="F39" s="190">
        <v>-34.902000000000001</v>
      </c>
      <c r="G39" s="190">
        <v>-96.0959</v>
      </c>
      <c r="H39" s="190">
        <v>-38.881300000000003</v>
      </c>
      <c r="I39" s="190">
        <v>-9.1832499999999992</v>
      </c>
      <c r="J39" s="190">
        <v>-13.1533</v>
      </c>
      <c r="K39" s="190">
        <v>-27.913900000000002</v>
      </c>
      <c r="L39" s="190">
        <v>-37.945300000000003</v>
      </c>
      <c r="M39" s="190">
        <v>-37.232500000000002</v>
      </c>
      <c r="N39" s="190">
        <v>-84.1511</v>
      </c>
      <c r="O39" s="190">
        <v>-52.822800000000001</v>
      </c>
      <c r="P39" s="190">
        <v>-62.375399999999999</v>
      </c>
      <c r="Q39" s="190">
        <v>-22.7028</v>
      </c>
      <c r="R39" s="190">
        <v>-24.410799999999998</v>
      </c>
      <c r="S39" s="190">
        <v>-35.779199999999996</v>
      </c>
      <c r="T39" s="190">
        <v>-52.189599999999999</v>
      </c>
      <c r="U39" s="190">
        <v>-44.594099999999997</v>
      </c>
      <c r="V39" s="190">
        <v>-46.276900000000005</v>
      </c>
      <c r="W39" s="190">
        <v>-41.1785</v>
      </c>
      <c r="X39" s="190">
        <v>-54.098800000000004</v>
      </c>
      <c r="Y39" s="190">
        <v>-94.38669999999999</v>
      </c>
      <c r="Z39" s="190">
        <v>-68.116</v>
      </c>
      <c r="AA39" s="190">
        <v>-21.329699999999999</v>
      </c>
      <c r="AB39" s="190">
        <v>-45.133600000000001</v>
      </c>
      <c r="AC39" s="190">
        <v>-41.103999999999999</v>
      </c>
      <c r="AD39" s="190">
        <v>-52.287500000000001</v>
      </c>
      <c r="AE39" s="190">
        <v>-39.996499999999997</v>
      </c>
      <c r="AF39" s="190">
        <v>-34.947000000000003</v>
      </c>
      <c r="AG39" s="190">
        <v>-9.4451399999999985</v>
      </c>
      <c r="AH39" s="190">
        <v>-51.122900000000001</v>
      </c>
      <c r="AI39" s="203"/>
      <c r="AJ39" s="203"/>
      <c r="AK39" s="203"/>
      <c r="AL39" s="203"/>
      <c r="AM39" s="203"/>
      <c r="AN39" s="167"/>
      <c r="AO39" s="167"/>
      <c r="AP39" s="167"/>
      <c r="AQ39" s="167"/>
      <c r="AR39" s="167"/>
      <c r="AS39" s="167"/>
      <c r="AT39" s="167"/>
      <c r="AU39" s="167"/>
      <c r="AV39" s="167"/>
      <c r="AW39" s="167"/>
      <c r="AX39" s="167"/>
      <c r="AY39" s="167"/>
    </row>
    <row r="40" spans="1:51" ht="15" x14ac:dyDescent="0.25">
      <c r="A40" s="149">
        <f>YampaRiverInflow.TotalOutflow!A40</f>
        <v>45748</v>
      </c>
      <c r="B40" s="280">
        <v>-41.89</v>
      </c>
      <c r="C40" s="270">
        <v>-41.89</v>
      </c>
      <c r="D40" s="285">
        <v>-41.89</v>
      </c>
      <c r="E40" s="190">
        <v>-45.231099999999998</v>
      </c>
      <c r="F40" s="190">
        <v>-21.337199999999999</v>
      </c>
      <c r="G40" s="190">
        <v>-46.392000000000003</v>
      </c>
      <c r="H40" s="190">
        <v>-46.931699999999999</v>
      </c>
      <c r="I40" s="190">
        <v>-10.3939</v>
      </c>
      <c r="J40" s="190">
        <v>-22.183299999999999</v>
      </c>
      <c r="K40" s="190">
        <v>-50.360900000000001</v>
      </c>
      <c r="L40" s="190">
        <v>-34.244300000000003</v>
      </c>
      <c r="M40" s="190">
        <v>-28.298599999999997</v>
      </c>
      <c r="N40" s="190">
        <v>-23.056999999999999</v>
      </c>
      <c r="O40" s="190">
        <v>-23.6526</v>
      </c>
      <c r="P40" s="190">
        <v>-18.731300000000001</v>
      </c>
      <c r="Q40" s="190">
        <v>-34.493000000000002</v>
      </c>
      <c r="R40" s="190">
        <v>-34.719099999999997</v>
      </c>
      <c r="S40" s="190">
        <v>-39.354300000000002</v>
      </c>
      <c r="T40" s="190">
        <v>-36.816499999999998</v>
      </c>
      <c r="U40" s="190">
        <v>-31.096499999999999</v>
      </c>
      <c r="V40" s="190">
        <v>-26.820700000000002</v>
      </c>
      <c r="W40" s="190">
        <v>-39.596599999999995</v>
      </c>
      <c r="X40" s="190">
        <v>-38.490600000000001</v>
      </c>
      <c r="Y40" s="190">
        <v>-7.4329700000000001</v>
      </c>
      <c r="Z40" s="190">
        <v>-6.8644499999999997</v>
      </c>
      <c r="AA40" s="190">
        <v>-16.915599999999998</v>
      </c>
      <c r="AB40" s="190">
        <v>-37.536199999999994</v>
      </c>
      <c r="AC40" s="190">
        <v>-51.6753</v>
      </c>
      <c r="AD40" s="190">
        <v>-49.0565</v>
      </c>
      <c r="AE40" s="190">
        <v>3.8323470000000004</v>
      </c>
      <c r="AF40" s="190">
        <v>-59.116</v>
      </c>
      <c r="AG40" s="190">
        <v>-58.070099999999996</v>
      </c>
      <c r="AH40" s="190">
        <v>-46.224299999999999</v>
      </c>
      <c r="AI40" s="203"/>
      <c r="AJ40" s="203"/>
      <c r="AK40" s="203"/>
      <c r="AL40" s="203"/>
      <c r="AM40" s="203"/>
      <c r="AN40" s="167"/>
      <c r="AO40" s="167"/>
      <c r="AP40" s="167"/>
      <c r="AQ40" s="167"/>
      <c r="AR40" s="167"/>
      <c r="AS40" s="167"/>
      <c r="AT40" s="167"/>
      <c r="AU40" s="167"/>
      <c r="AV40" s="167"/>
      <c r="AW40" s="167"/>
      <c r="AX40" s="167"/>
      <c r="AY40" s="167"/>
    </row>
    <row r="41" spans="1:51" ht="15" x14ac:dyDescent="0.25">
      <c r="A41" s="149">
        <f>YampaRiverInflow.TotalOutflow!A41</f>
        <v>45778</v>
      </c>
      <c r="B41" s="280">
        <v>-37.652999999999999</v>
      </c>
      <c r="C41" s="270">
        <v>-37.652999999999999</v>
      </c>
      <c r="D41" s="285">
        <v>-37.652999999999999</v>
      </c>
      <c r="E41" s="190">
        <v>-147.96199999999999</v>
      </c>
      <c r="F41" s="190">
        <v>-29.909500000000001</v>
      </c>
      <c r="G41" s="190">
        <v>-28.129300000000001</v>
      </c>
      <c r="H41" s="190">
        <v>-49.9146</v>
      </c>
      <c r="I41" s="190">
        <v>-34.603400000000001</v>
      </c>
      <c r="J41" s="190">
        <v>-27.749099999999999</v>
      </c>
      <c r="K41" s="190">
        <v>-15.6434</v>
      </c>
      <c r="L41" s="190">
        <v>-26.480900000000002</v>
      </c>
      <c r="M41" s="190">
        <v>-13.461499999999999</v>
      </c>
      <c r="N41" s="190">
        <v>-3.12216</v>
      </c>
      <c r="O41" s="190">
        <v>-37.49</v>
      </c>
      <c r="P41" s="190">
        <v>-28.581900000000001</v>
      </c>
      <c r="Q41" s="190">
        <v>-34.988099999999996</v>
      </c>
      <c r="R41" s="190">
        <v>-27.610599999999998</v>
      </c>
      <c r="S41" s="190">
        <v>-13.771700000000001</v>
      </c>
      <c r="T41" s="190">
        <v>-19.453499999999998</v>
      </c>
      <c r="U41" s="190">
        <v>-43.834099999999999</v>
      </c>
      <c r="V41" s="190">
        <v>-36.948999999999998</v>
      </c>
      <c r="W41" s="190">
        <v>-18.708599999999997</v>
      </c>
      <c r="X41" s="190">
        <v>-25.398700000000002</v>
      </c>
      <c r="Y41" s="190">
        <v>-18.684200000000001</v>
      </c>
      <c r="Z41" s="190">
        <v>-10.974200000000002</v>
      </c>
      <c r="AA41" s="190">
        <v>-34.367400000000004</v>
      </c>
      <c r="AB41" s="190">
        <v>-27.658300000000001</v>
      </c>
      <c r="AC41" s="190">
        <v>-22.264099999999999</v>
      </c>
      <c r="AD41" s="190">
        <v>-16.6996</v>
      </c>
      <c r="AE41" s="190">
        <v>-67.282200000000003</v>
      </c>
      <c r="AF41" s="190">
        <v>-19.012</v>
      </c>
      <c r="AG41" s="190">
        <v>-19.098700000000001</v>
      </c>
      <c r="AH41" s="190">
        <v>-31.252700000000001</v>
      </c>
      <c r="AI41" s="203"/>
      <c r="AJ41" s="203"/>
      <c r="AK41" s="203"/>
      <c r="AL41" s="203"/>
      <c r="AM41" s="203"/>
      <c r="AN41" s="167"/>
      <c r="AO41" s="167"/>
      <c r="AP41" s="167"/>
      <c r="AQ41" s="167"/>
      <c r="AR41" s="167"/>
      <c r="AS41" s="167"/>
      <c r="AT41" s="167"/>
      <c r="AU41" s="167"/>
      <c r="AV41" s="167"/>
      <c r="AW41" s="167"/>
      <c r="AX41" s="167"/>
      <c r="AY41" s="167"/>
    </row>
    <row r="42" spans="1:51" ht="15" x14ac:dyDescent="0.25">
      <c r="A42" s="149">
        <f>YampaRiverInflow.TotalOutflow!A42</f>
        <v>45809</v>
      </c>
      <c r="B42" s="280">
        <v>-51.258000000000003</v>
      </c>
      <c r="C42" s="270">
        <v>-51.258000000000003</v>
      </c>
      <c r="D42" s="285">
        <v>-51.258000000000003</v>
      </c>
      <c r="E42" s="190">
        <v>-183.62299999999999</v>
      </c>
      <c r="F42" s="190">
        <v>-63.558300000000003</v>
      </c>
      <c r="G42" s="190">
        <v>-43.443300000000001</v>
      </c>
      <c r="H42" s="190">
        <v>-78.712100000000007</v>
      </c>
      <c r="I42" s="190">
        <v>-44.4283</v>
      </c>
      <c r="J42" s="190">
        <v>-46.623400000000004</v>
      </c>
      <c r="K42" s="190">
        <v>-26.48</v>
      </c>
      <c r="L42" s="190">
        <v>-49.249099999999999</v>
      </c>
      <c r="M42" s="190">
        <v>-37.820300000000003</v>
      </c>
      <c r="N42" s="190">
        <v>-37.123800000000003</v>
      </c>
      <c r="O42" s="190">
        <v>-46.805699999999995</v>
      </c>
      <c r="P42" s="190">
        <v>-42.2714</v>
      </c>
      <c r="Q42" s="190">
        <v>-36.915500000000002</v>
      </c>
      <c r="R42" s="190">
        <v>-53.137800000000006</v>
      </c>
      <c r="S42" s="190">
        <v>-64.9482</v>
      </c>
      <c r="T42" s="190">
        <v>-25.7806</v>
      </c>
      <c r="U42" s="190">
        <v>-34.943199999999997</v>
      </c>
      <c r="V42" s="190">
        <v>-51.296099999999996</v>
      </c>
      <c r="W42" s="190">
        <v>-57.331800000000001</v>
      </c>
      <c r="X42" s="190">
        <v>-54.558199999999999</v>
      </c>
      <c r="Y42" s="190">
        <v>-68.587000000000003</v>
      </c>
      <c r="Z42" s="190">
        <v>-37.685099999999998</v>
      </c>
      <c r="AA42" s="190">
        <v>-32.256500000000003</v>
      </c>
      <c r="AB42" s="190">
        <v>-52.228699999999996</v>
      </c>
      <c r="AC42" s="190">
        <v>-55.433399999999999</v>
      </c>
      <c r="AD42" s="190">
        <v>-50.623800000000003</v>
      </c>
      <c r="AE42" s="190">
        <v>-49.755000000000003</v>
      </c>
      <c r="AF42" s="190">
        <v>-57.844000000000001</v>
      </c>
      <c r="AG42" s="190">
        <v>-49.321300000000001</v>
      </c>
      <c r="AH42" s="190">
        <v>-51.9298</v>
      </c>
      <c r="AI42" s="203"/>
      <c r="AJ42" s="203"/>
      <c r="AK42" s="203"/>
      <c r="AL42" s="203"/>
      <c r="AM42" s="203"/>
      <c r="AN42" s="167"/>
      <c r="AO42" s="167"/>
      <c r="AP42" s="167"/>
      <c r="AQ42" s="167"/>
      <c r="AR42" s="167"/>
      <c r="AS42" s="167"/>
      <c r="AT42" s="167"/>
      <c r="AU42" s="167"/>
      <c r="AV42" s="167"/>
      <c r="AW42" s="167"/>
      <c r="AX42" s="167"/>
      <c r="AY42" s="167"/>
    </row>
    <row r="43" spans="1:51" ht="15" x14ac:dyDescent="0.25">
      <c r="A43" s="149">
        <f>YampaRiverInflow.TotalOutflow!A43</f>
        <v>45839</v>
      </c>
      <c r="B43" s="280">
        <v>-31.135000000000002</v>
      </c>
      <c r="C43" s="270">
        <v>-31.135000000000002</v>
      </c>
      <c r="D43" s="285">
        <v>-31.135000000000002</v>
      </c>
      <c r="E43" s="190">
        <v>-182.99199999999999</v>
      </c>
      <c r="F43" s="190">
        <v>-65.305999999999997</v>
      </c>
      <c r="G43" s="190">
        <v>-37.942</v>
      </c>
      <c r="H43" s="190">
        <v>-73.786799999999999</v>
      </c>
      <c r="I43" s="190">
        <v>-40.766500000000001</v>
      </c>
      <c r="J43" s="190">
        <v>-6.4570799999999995</v>
      </c>
      <c r="K43" s="190">
        <v>-40.478199999999994</v>
      </c>
      <c r="L43" s="190">
        <v>-35.347099999999998</v>
      </c>
      <c r="M43" s="190">
        <v>-30.984200000000001</v>
      </c>
      <c r="N43" s="190">
        <v>-12.644399999999999</v>
      </c>
      <c r="O43" s="190">
        <v>-15.251700000000001</v>
      </c>
      <c r="P43" s="190">
        <v>-52.766100000000002</v>
      </c>
      <c r="Q43" s="190">
        <v>-45.935900000000004</v>
      </c>
      <c r="R43" s="190">
        <v>-47.300400000000003</v>
      </c>
      <c r="S43" s="190">
        <v>-39.221400000000003</v>
      </c>
      <c r="T43" s="190">
        <v>-35.222799999999999</v>
      </c>
      <c r="U43" s="190">
        <v>-42.721499999999999</v>
      </c>
      <c r="V43" s="190">
        <v>-48.900100000000002</v>
      </c>
      <c r="W43" s="190">
        <v>-17.8947</v>
      </c>
      <c r="X43" s="190">
        <v>-23.696200000000001</v>
      </c>
      <c r="Y43" s="190">
        <v>-7.1829000000000001</v>
      </c>
      <c r="Z43" s="190">
        <v>-15.904399999999999</v>
      </c>
      <c r="AA43" s="190">
        <v>-28.589599999999997</v>
      </c>
      <c r="AB43" s="190">
        <v>-43.727499999999999</v>
      </c>
      <c r="AC43" s="190">
        <v>-35.582300000000004</v>
      </c>
      <c r="AD43" s="190">
        <v>-30.575500000000002</v>
      </c>
      <c r="AE43" s="190">
        <v>-37.180800000000005</v>
      </c>
      <c r="AF43" s="190">
        <v>-48.3</v>
      </c>
      <c r="AG43" s="190">
        <v>-25.503700000000002</v>
      </c>
      <c r="AH43" s="190">
        <v>-48.567099999999996</v>
      </c>
      <c r="AI43" s="203"/>
      <c r="AJ43" s="203"/>
      <c r="AK43" s="203"/>
      <c r="AL43" s="203"/>
      <c r="AM43" s="203"/>
      <c r="AN43" s="167"/>
      <c r="AO43" s="167"/>
      <c r="AP43" s="167"/>
      <c r="AQ43" s="167"/>
      <c r="AR43" s="167"/>
      <c r="AS43" s="167"/>
      <c r="AT43" s="167"/>
      <c r="AU43" s="167"/>
      <c r="AV43" s="167"/>
      <c r="AW43" s="167"/>
      <c r="AX43" s="167"/>
      <c r="AY43" s="167"/>
    </row>
    <row r="44" spans="1:51" ht="15" x14ac:dyDescent="0.25">
      <c r="A44" s="149">
        <f>YampaRiverInflow.TotalOutflow!A44</f>
        <v>45870</v>
      </c>
      <c r="B44" s="280">
        <v>-31.536999999999999</v>
      </c>
      <c r="C44" s="270">
        <v>-31.536999999999999</v>
      </c>
      <c r="D44" s="285">
        <v>-31.536999999999999</v>
      </c>
      <c r="E44" s="190">
        <v>-39.379899999999999</v>
      </c>
      <c r="F44" s="190">
        <v>-27.815000000000001</v>
      </c>
      <c r="G44" s="190">
        <v>-14.0517</v>
      </c>
      <c r="H44" s="190">
        <v>-65.381299999999996</v>
      </c>
      <c r="I44" s="190">
        <v>-36.5657</v>
      </c>
      <c r="J44" s="190">
        <v>-19.854400000000002</v>
      </c>
      <c r="K44" s="190">
        <v>-3.75305</v>
      </c>
      <c r="L44" s="190">
        <v>-2.8775900000000001</v>
      </c>
      <c r="M44" s="190">
        <v>-12.666399999999999</v>
      </c>
      <c r="N44" s="190">
        <v>-13.9602</v>
      </c>
      <c r="O44" s="190">
        <v>-39.998400000000004</v>
      </c>
      <c r="P44" s="190">
        <v>7.2850600000000005</v>
      </c>
      <c r="Q44" s="190">
        <v>-24.3444</v>
      </c>
      <c r="R44" s="190">
        <v>-33.449400000000004</v>
      </c>
      <c r="S44" s="190">
        <v>-19.831900000000001</v>
      </c>
      <c r="T44" s="190">
        <v>-46.257599999999996</v>
      </c>
      <c r="U44" s="190">
        <v>-32.945300000000003</v>
      </c>
      <c r="V44" s="190">
        <v>-39.458300000000001</v>
      </c>
      <c r="W44" s="190">
        <v>-23.445799999999998</v>
      </c>
      <c r="X44" s="190">
        <v>-14.442500000000001</v>
      </c>
      <c r="Y44" s="190">
        <v>-5.3147600000000006</v>
      </c>
      <c r="Z44" s="190">
        <v>-20.151</v>
      </c>
      <c r="AA44" s="190">
        <v>-29.148299999999999</v>
      </c>
      <c r="AB44" s="190">
        <v>-33.437899999999999</v>
      </c>
      <c r="AC44" s="190">
        <v>-29.450599999999998</v>
      </c>
      <c r="AD44" s="190">
        <v>-25.803599999999999</v>
      </c>
      <c r="AE44" s="190">
        <v>-58.466900000000003</v>
      </c>
      <c r="AF44" s="190">
        <v>-23.998000000000001</v>
      </c>
      <c r="AG44" s="190">
        <v>5.8436199999999996</v>
      </c>
      <c r="AH44" s="190">
        <v>-37.121300000000005</v>
      </c>
      <c r="AI44" s="203"/>
      <c r="AJ44" s="203"/>
      <c r="AK44" s="203"/>
      <c r="AL44" s="203"/>
      <c r="AM44" s="203"/>
      <c r="AN44" s="167"/>
      <c r="AO44" s="167"/>
      <c r="AP44" s="167"/>
      <c r="AQ44" s="167"/>
      <c r="AR44" s="167"/>
      <c r="AS44" s="167"/>
      <c r="AT44" s="167"/>
      <c r="AU44" s="167"/>
      <c r="AV44" s="167"/>
      <c r="AW44" s="167"/>
      <c r="AX44" s="167"/>
      <c r="AY44" s="167"/>
    </row>
    <row r="45" spans="1:51" ht="15" x14ac:dyDescent="0.25">
      <c r="A45" s="149">
        <f>YampaRiverInflow.TotalOutflow!A45</f>
        <v>45901</v>
      </c>
      <c r="B45" s="280">
        <v>-10.928000000000001</v>
      </c>
      <c r="C45" s="270">
        <v>-10.928000000000001</v>
      </c>
      <c r="D45" s="285">
        <v>-10.928000000000001</v>
      </c>
      <c r="E45" s="190">
        <v>-19.856300000000001</v>
      </c>
      <c r="F45" s="190">
        <v>-41.415900000000001</v>
      </c>
      <c r="G45" s="190">
        <v>-22.555199999999999</v>
      </c>
      <c r="H45" s="190">
        <v>0.85353000000000001</v>
      </c>
      <c r="I45" s="190">
        <v>-61.966300000000004</v>
      </c>
      <c r="J45" s="190">
        <v>-54.048999999999999</v>
      </c>
      <c r="K45" s="190">
        <v>-27.7121</v>
      </c>
      <c r="L45" s="190">
        <v>-18.022099999999998</v>
      </c>
      <c r="M45" s="190">
        <v>-8.8447199999999988</v>
      </c>
      <c r="N45" s="190">
        <v>-17.9664</v>
      </c>
      <c r="O45" s="190">
        <v>-5.1358199999999998</v>
      </c>
      <c r="P45" s="190">
        <v>-10.9739</v>
      </c>
      <c r="Q45" s="190">
        <v>-32.469799999999999</v>
      </c>
      <c r="R45" s="190">
        <v>-35.090000000000003</v>
      </c>
      <c r="S45" s="190">
        <v>-20.7882</v>
      </c>
      <c r="T45" s="190">
        <v>-50.804099999999998</v>
      </c>
      <c r="U45" s="190">
        <v>-26.487200000000001</v>
      </c>
      <c r="V45" s="190">
        <v>-30.253900000000002</v>
      </c>
      <c r="W45" s="190">
        <v>-43.0578</v>
      </c>
      <c r="X45" s="190">
        <v>-36.350099999999998</v>
      </c>
      <c r="Y45" s="190">
        <v>-18.872799999999998</v>
      </c>
      <c r="Z45" s="190">
        <v>-16.6816</v>
      </c>
      <c r="AA45" s="190">
        <v>-22.602599999999999</v>
      </c>
      <c r="AB45" s="190">
        <v>-13.866299999999999</v>
      </c>
      <c r="AC45" s="190">
        <v>-20.75</v>
      </c>
      <c r="AD45" s="190">
        <v>-8.9183799999999991</v>
      </c>
      <c r="AE45" s="190">
        <v>-33.353900000000003</v>
      </c>
      <c r="AF45" s="190">
        <v>-15.521000000000001</v>
      </c>
      <c r="AG45" s="190">
        <v>-12.745700000000001</v>
      </c>
      <c r="AH45" s="190">
        <v>-31.333599999999997</v>
      </c>
      <c r="AI45" s="203"/>
      <c r="AJ45" s="203"/>
      <c r="AK45" s="203"/>
      <c r="AL45" s="203"/>
      <c r="AM45" s="203"/>
      <c r="AN45" s="167"/>
      <c r="AO45" s="167"/>
      <c r="AP45" s="167"/>
      <c r="AQ45" s="167"/>
      <c r="AR45" s="167"/>
      <c r="AS45" s="167"/>
      <c r="AT45" s="167"/>
      <c r="AU45" s="167"/>
      <c r="AV45" s="167"/>
      <c r="AW45" s="167"/>
      <c r="AX45" s="167"/>
      <c r="AY45" s="167"/>
    </row>
    <row r="46" spans="1:51" ht="15" x14ac:dyDescent="0.25">
      <c r="A46" s="149">
        <f>YampaRiverInflow.TotalOutflow!A46</f>
        <v>45931</v>
      </c>
      <c r="B46" s="280">
        <v>-7.6130000000000004</v>
      </c>
      <c r="C46" s="270">
        <v>-7.6130000000000004</v>
      </c>
      <c r="D46" s="285">
        <v>-7.6130000000000004</v>
      </c>
      <c r="E46" s="190">
        <v>-13.261700000000001</v>
      </c>
      <c r="F46" s="190">
        <v>8.3438300000000005</v>
      </c>
      <c r="G46" s="190">
        <v>1.6283399999999999</v>
      </c>
      <c r="H46" s="190">
        <v>-1.5256099999999999</v>
      </c>
      <c r="I46" s="190">
        <v>0.55819000000000007</v>
      </c>
      <c r="J46" s="190">
        <v>-0.40666000000000002</v>
      </c>
      <c r="K46" s="190">
        <v>-3.3743600000000002</v>
      </c>
      <c r="L46" s="190">
        <v>10.40099</v>
      </c>
      <c r="M46" s="190">
        <v>3.1250999999999998</v>
      </c>
      <c r="N46" s="190">
        <v>0.16553999999999999</v>
      </c>
      <c r="O46" s="190">
        <v>26.085080000000001</v>
      </c>
      <c r="P46" s="190">
        <v>-4.4398100000000005</v>
      </c>
      <c r="Q46" s="190">
        <v>7.4000500000000002</v>
      </c>
      <c r="R46" s="190">
        <v>-11.6661</v>
      </c>
      <c r="S46" s="190">
        <v>-2.7408399999999999</v>
      </c>
      <c r="T46" s="190">
        <v>-4.4333</v>
      </c>
      <c r="U46" s="190">
        <v>-10.0848</v>
      </c>
      <c r="V46" s="190">
        <v>-27.032599999999999</v>
      </c>
      <c r="W46" s="190">
        <v>-5.7554099999999995</v>
      </c>
      <c r="X46" s="190">
        <v>-10.2515</v>
      </c>
      <c r="Y46" s="190">
        <v>-12.6999</v>
      </c>
      <c r="Z46" s="190">
        <v>-3.16777</v>
      </c>
      <c r="AA46" s="190">
        <v>-24.611999999999998</v>
      </c>
      <c r="AB46" s="190">
        <v>-28.077099999999998</v>
      </c>
      <c r="AC46" s="190">
        <v>-12.1576</v>
      </c>
      <c r="AD46" s="190">
        <v>1.7223250000000001</v>
      </c>
      <c r="AE46" s="190">
        <v>-9.7818899999999989</v>
      </c>
      <c r="AF46" s="190">
        <v>3.17</v>
      </c>
      <c r="AG46" s="190">
        <v>-15.058</v>
      </c>
      <c r="AH46" s="190">
        <v>-8.1872799999999994</v>
      </c>
      <c r="AI46" s="203"/>
      <c r="AJ46" s="203"/>
      <c r="AK46" s="203"/>
      <c r="AL46" s="203"/>
      <c r="AM46" s="203"/>
      <c r="AN46" s="167"/>
      <c r="AO46" s="167"/>
      <c r="AP46" s="167"/>
      <c r="AQ46" s="167"/>
      <c r="AR46" s="167"/>
      <c r="AS46" s="167"/>
      <c r="AT46" s="167"/>
      <c r="AU46" s="167"/>
      <c r="AV46" s="167"/>
      <c r="AW46" s="167"/>
      <c r="AX46" s="167"/>
      <c r="AY46" s="167"/>
    </row>
    <row r="47" spans="1:51" ht="15" x14ac:dyDescent="0.25">
      <c r="A47" s="149">
        <f>YampaRiverInflow.TotalOutflow!A47</f>
        <v>45962</v>
      </c>
      <c r="B47" s="280">
        <v>8.7159999999999993</v>
      </c>
      <c r="C47" s="270">
        <v>8.7159999999999993</v>
      </c>
      <c r="D47" s="285">
        <v>8.7159999999999993</v>
      </c>
      <c r="E47" s="190">
        <v>8.9617099999999983</v>
      </c>
      <c r="F47" s="190">
        <v>4.5023100000000005</v>
      </c>
      <c r="G47" s="190">
        <v>13.97513</v>
      </c>
      <c r="H47" s="190">
        <v>6.8756899999999996</v>
      </c>
      <c r="I47" s="190">
        <v>-37.753900000000002</v>
      </c>
      <c r="J47" s="190">
        <v>12.579600000000001</v>
      </c>
      <c r="K47" s="190">
        <v>4.9528100000000004</v>
      </c>
      <c r="L47" s="190">
        <v>14.292</v>
      </c>
      <c r="M47" s="190">
        <v>10.398250000000001</v>
      </c>
      <c r="N47" s="190">
        <v>14.77266</v>
      </c>
      <c r="O47" s="190">
        <v>2.89751</v>
      </c>
      <c r="P47" s="190">
        <v>-5.1595500000000003</v>
      </c>
      <c r="Q47" s="190">
        <v>8.3595300000000012</v>
      </c>
      <c r="R47" s="190">
        <v>0.24359</v>
      </c>
      <c r="S47" s="190">
        <v>-2.1938</v>
      </c>
      <c r="T47" s="190">
        <v>-8.1242999999999999</v>
      </c>
      <c r="U47" s="190">
        <v>-20.0396</v>
      </c>
      <c r="V47" s="190">
        <v>-7.1350500000000006</v>
      </c>
      <c r="W47" s="190">
        <v>-4.9749300000000005</v>
      </c>
      <c r="X47" s="190">
        <v>-2.7747700000000002</v>
      </c>
      <c r="Y47" s="190">
        <v>-5.4642499999999998</v>
      </c>
      <c r="Z47" s="190">
        <v>12.753399999999999</v>
      </c>
      <c r="AA47" s="190">
        <v>1.235026</v>
      </c>
      <c r="AB47" s="190">
        <v>6.9389319999999994</v>
      </c>
      <c r="AC47" s="190">
        <v>-9.7391900000000007</v>
      </c>
      <c r="AD47" s="190">
        <v>26.70477</v>
      </c>
      <c r="AE47" s="190">
        <v>4.1004740000000002</v>
      </c>
      <c r="AF47" s="190">
        <v>8.6760000000000002</v>
      </c>
      <c r="AG47" s="190">
        <v>-7.5486000000000004</v>
      </c>
      <c r="AH47" s="190">
        <v>1.3323900000000002</v>
      </c>
      <c r="AI47" s="203"/>
      <c r="AJ47" s="203"/>
      <c r="AK47" s="203"/>
      <c r="AL47" s="203"/>
      <c r="AM47" s="203"/>
      <c r="AN47" s="167"/>
      <c r="AO47" s="167"/>
      <c r="AP47" s="167"/>
      <c r="AQ47" s="167"/>
      <c r="AR47" s="167"/>
      <c r="AS47" s="167"/>
      <c r="AT47" s="167"/>
      <c r="AU47" s="167"/>
      <c r="AV47" s="167"/>
      <c r="AW47" s="167"/>
      <c r="AX47" s="167"/>
      <c r="AY47" s="167"/>
    </row>
    <row r="48" spans="1:51" ht="15" x14ac:dyDescent="0.25">
      <c r="A48" s="149">
        <f>YampaRiverInflow.TotalOutflow!A48</f>
        <v>45992</v>
      </c>
      <c r="B48" s="280">
        <v>16.178999999999998</v>
      </c>
      <c r="C48" s="270">
        <v>16.178999999999998</v>
      </c>
      <c r="D48" s="285">
        <v>16.178999999999998</v>
      </c>
      <c r="E48" s="190">
        <v>18.883740000000003</v>
      </c>
      <c r="F48" s="190">
        <v>6.48062</v>
      </c>
      <c r="G48" s="190">
        <v>-1.6886700000000001</v>
      </c>
      <c r="H48" s="190">
        <v>-26.622299999999999</v>
      </c>
      <c r="I48" s="190">
        <v>-69.312100000000001</v>
      </c>
      <c r="J48" s="190">
        <v>30.47054</v>
      </c>
      <c r="K48" s="190">
        <v>12.73404</v>
      </c>
      <c r="L48" s="190">
        <v>16.88007</v>
      </c>
      <c r="M48" s="190">
        <v>5.8597900000000003</v>
      </c>
      <c r="N48" s="190">
        <v>7.4444699999999999</v>
      </c>
      <c r="O48" s="190">
        <v>33.224269999999997</v>
      </c>
      <c r="P48" s="190">
        <v>12.479979999999999</v>
      </c>
      <c r="Q48" s="190">
        <v>17.551400000000001</v>
      </c>
      <c r="R48" s="190">
        <v>6.2706099999999996</v>
      </c>
      <c r="S48" s="190">
        <v>38.814579999999999</v>
      </c>
      <c r="T48" s="190">
        <v>9.5693099999999998</v>
      </c>
      <c r="U48" s="190">
        <v>34.180550000000004</v>
      </c>
      <c r="V48" s="190">
        <v>4.3811200000000001</v>
      </c>
      <c r="W48" s="190">
        <v>12.84577</v>
      </c>
      <c r="X48" s="190">
        <v>-9.6169899999999995</v>
      </c>
      <c r="Y48" s="190">
        <v>8.3672789999999999</v>
      </c>
      <c r="Z48" s="190">
        <v>21.699849999999998</v>
      </c>
      <c r="AA48" s="190">
        <v>30.923099999999998</v>
      </c>
      <c r="AB48" s="190">
        <v>2.6434799999999998</v>
      </c>
      <c r="AC48" s="190">
        <v>7.848967</v>
      </c>
      <c r="AD48" s="190">
        <v>2.9376329999999999</v>
      </c>
      <c r="AE48" s="190">
        <v>20.856740000000002</v>
      </c>
      <c r="AF48" s="190">
        <v>18.335000000000001</v>
      </c>
      <c r="AG48" s="190">
        <v>4.6582799999999995</v>
      </c>
      <c r="AH48" s="190">
        <v>11.40897</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9">
        <f>YampaRiverInflow.TotalOutflow!A49</f>
        <v>46023</v>
      </c>
      <c r="B49" s="280">
        <v>-11.84</v>
      </c>
      <c r="C49" s="270">
        <v>-11.84</v>
      </c>
      <c r="D49" s="285">
        <v>-11.84</v>
      </c>
      <c r="E49" s="190">
        <v>-2.2970100000000002</v>
      </c>
      <c r="F49" s="190">
        <v>-5.6275300000000001</v>
      </c>
      <c r="G49" s="190">
        <v>-64.680900000000008</v>
      </c>
      <c r="H49" s="190">
        <v>-113.199</v>
      </c>
      <c r="I49" s="190">
        <v>36.242400000000004</v>
      </c>
      <c r="J49" s="190">
        <v>-10.6774</v>
      </c>
      <c r="K49" s="190">
        <v>8.1581399999999995</v>
      </c>
      <c r="L49" s="190">
        <v>1.3930199999999999</v>
      </c>
      <c r="M49" s="190">
        <v>10.17</v>
      </c>
      <c r="N49" s="190">
        <v>3.6542600000000003</v>
      </c>
      <c r="O49" s="190">
        <v>8.1713000000000005</v>
      </c>
      <c r="P49" s="190">
        <v>-29.2118</v>
      </c>
      <c r="Q49" s="190">
        <v>-12.4862</v>
      </c>
      <c r="R49" s="190">
        <v>-4.2013100000000003</v>
      </c>
      <c r="S49" s="190">
        <v>-21.987200000000001</v>
      </c>
      <c r="T49" s="190">
        <v>21.381310000000003</v>
      </c>
      <c r="U49" s="190">
        <v>-39.100499999999997</v>
      </c>
      <c r="V49" s="190">
        <v>-31.088799999999999</v>
      </c>
      <c r="W49" s="190">
        <v>7.3067399999999996</v>
      </c>
      <c r="X49" s="190">
        <v>-13.319000000000001</v>
      </c>
      <c r="Y49" s="190">
        <v>-6.39839</v>
      </c>
      <c r="Z49" s="190">
        <v>-23.134</v>
      </c>
      <c r="AA49" s="190">
        <v>-29.637900000000002</v>
      </c>
      <c r="AB49" s="190">
        <v>-24.356300000000001</v>
      </c>
      <c r="AC49" s="190">
        <v>-6.12601</v>
      </c>
      <c r="AD49" s="190">
        <v>-35.9651</v>
      </c>
      <c r="AE49" s="190">
        <v>-1.4319999999999999</v>
      </c>
      <c r="AF49" s="190">
        <v>-16.688599999999997</v>
      </c>
      <c r="AG49" s="190">
        <v>33.015449999999994</v>
      </c>
      <c r="AH49" s="190">
        <v>-30.712700000000002</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9">
        <f>YampaRiverInflow.TotalOutflow!A50</f>
        <v>46054</v>
      </c>
      <c r="B50" s="280">
        <v>-27.518999999999998</v>
      </c>
      <c r="C50" s="270">
        <v>-27.518999999999998</v>
      </c>
      <c r="D50" s="285">
        <v>-27.518999999999998</v>
      </c>
      <c r="E50" s="190">
        <v>-63.575199999999995</v>
      </c>
      <c r="F50" s="190">
        <v>-26.556999999999999</v>
      </c>
      <c r="G50" s="190">
        <v>-43.0946</v>
      </c>
      <c r="H50" s="190">
        <v>-46.804400000000001</v>
      </c>
      <c r="I50" s="190">
        <v>-20.875299999999999</v>
      </c>
      <c r="J50" s="190">
        <v>-24.3658</v>
      </c>
      <c r="K50" s="190">
        <v>1.18557</v>
      </c>
      <c r="L50" s="190">
        <v>-25.8432</v>
      </c>
      <c r="M50" s="190">
        <v>-4.4762599999999999</v>
      </c>
      <c r="N50" s="190">
        <v>-2.36822</v>
      </c>
      <c r="O50" s="190">
        <v>5.9079799999999993</v>
      </c>
      <c r="P50" s="190">
        <v>-17.978400000000001</v>
      </c>
      <c r="Q50" s="190">
        <v>-35.601699999999994</v>
      </c>
      <c r="R50" s="190">
        <v>-45.1038</v>
      </c>
      <c r="S50" s="190">
        <v>-5.1178299999999997</v>
      </c>
      <c r="T50" s="190">
        <v>-37.283000000000001</v>
      </c>
      <c r="U50" s="190">
        <v>-15.6464</v>
      </c>
      <c r="V50" s="190">
        <v>-40.071800000000003</v>
      </c>
      <c r="W50" s="190">
        <v>-32.633000000000003</v>
      </c>
      <c r="X50" s="190">
        <v>-26.703299999999999</v>
      </c>
      <c r="Y50" s="190">
        <v>-28.727499999999999</v>
      </c>
      <c r="Z50" s="190">
        <v>-41.463300000000004</v>
      </c>
      <c r="AA50" s="190">
        <v>-12.364799999999999</v>
      </c>
      <c r="AB50" s="190">
        <v>-17.944700000000001</v>
      </c>
      <c r="AC50" s="190">
        <v>-30.381799999999998</v>
      </c>
      <c r="AD50" s="190">
        <v>-39.880099999999999</v>
      </c>
      <c r="AE50" s="190">
        <v>-13.894</v>
      </c>
      <c r="AF50" s="190">
        <v>-22.5732</v>
      </c>
      <c r="AG50" s="190">
        <v>-17.1022</v>
      </c>
      <c r="AH50" s="190">
        <v>-38.901800000000001</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9">
        <f>YampaRiverInflow.TotalOutflow!A51</f>
        <v>46082</v>
      </c>
      <c r="B51" s="280">
        <v>-46.244</v>
      </c>
      <c r="C51" s="270">
        <v>-46.244</v>
      </c>
      <c r="D51" s="285">
        <v>-46.244</v>
      </c>
      <c r="E51" s="190">
        <v>-34.902000000000001</v>
      </c>
      <c r="F51" s="190">
        <v>-96.0959</v>
      </c>
      <c r="G51" s="190">
        <v>-38.881300000000003</v>
      </c>
      <c r="H51" s="190">
        <v>-9.1832499999999992</v>
      </c>
      <c r="I51" s="190">
        <v>-13.1533</v>
      </c>
      <c r="J51" s="190">
        <v>-27.913900000000002</v>
      </c>
      <c r="K51" s="190">
        <v>-37.945300000000003</v>
      </c>
      <c r="L51" s="190">
        <v>-37.232500000000002</v>
      </c>
      <c r="M51" s="190">
        <v>-84.1511</v>
      </c>
      <c r="N51" s="190">
        <v>-52.822800000000001</v>
      </c>
      <c r="O51" s="190">
        <v>-62.375399999999999</v>
      </c>
      <c r="P51" s="190">
        <v>-22.7028</v>
      </c>
      <c r="Q51" s="190">
        <v>-24.410799999999998</v>
      </c>
      <c r="R51" s="190">
        <v>-35.779199999999996</v>
      </c>
      <c r="S51" s="190">
        <v>-52.189599999999999</v>
      </c>
      <c r="T51" s="190">
        <v>-44.594099999999997</v>
      </c>
      <c r="U51" s="190">
        <v>-46.276900000000005</v>
      </c>
      <c r="V51" s="190">
        <v>-41.1785</v>
      </c>
      <c r="W51" s="190">
        <v>-54.098800000000004</v>
      </c>
      <c r="X51" s="190">
        <v>-94.38669999999999</v>
      </c>
      <c r="Y51" s="190">
        <v>-68.116</v>
      </c>
      <c r="Z51" s="190">
        <v>-21.329699999999999</v>
      </c>
      <c r="AA51" s="190">
        <v>-45.133600000000001</v>
      </c>
      <c r="AB51" s="190">
        <v>-41.103999999999999</v>
      </c>
      <c r="AC51" s="190">
        <v>-52.287500000000001</v>
      </c>
      <c r="AD51" s="190">
        <v>-39.996499999999997</v>
      </c>
      <c r="AE51" s="190">
        <v>-34.947000000000003</v>
      </c>
      <c r="AF51" s="190">
        <v>-9.4451399999999985</v>
      </c>
      <c r="AG51" s="190">
        <v>-51.122900000000001</v>
      </c>
      <c r="AH51" s="190">
        <v>-40.1935</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9">
        <f>YampaRiverInflow.TotalOutflow!A52</f>
        <v>46113</v>
      </c>
      <c r="B52" s="280">
        <v>-41.89</v>
      </c>
      <c r="C52" s="270">
        <v>-41.89</v>
      </c>
      <c r="D52" s="285">
        <v>-41.89</v>
      </c>
      <c r="E52" s="190">
        <v>-21.337199999999999</v>
      </c>
      <c r="F52" s="190">
        <v>-46.392000000000003</v>
      </c>
      <c r="G52" s="190">
        <v>-46.931699999999999</v>
      </c>
      <c r="H52" s="190">
        <v>-10.3939</v>
      </c>
      <c r="I52" s="190">
        <v>-22.183299999999999</v>
      </c>
      <c r="J52" s="190">
        <v>-50.360900000000001</v>
      </c>
      <c r="K52" s="190">
        <v>-34.244300000000003</v>
      </c>
      <c r="L52" s="190">
        <v>-28.298599999999997</v>
      </c>
      <c r="M52" s="190">
        <v>-23.056999999999999</v>
      </c>
      <c r="N52" s="190">
        <v>-23.6526</v>
      </c>
      <c r="O52" s="190">
        <v>-18.731300000000001</v>
      </c>
      <c r="P52" s="190">
        <v>-34.493000000000002</v>
      </c>
      <c r="Q52" s="190">
        <v>-34.719099999999997</v>
      </c>
      <c r="R52" s="190">
        <v>-39.354300000000002</v>
      </c>
      <c r="S52" s="190">
        <v>-36.816499999999998</v>
      </c>
      <c r="T52" s="190">
        <v>-31.096499999999999</v>
      </c>
      <c r="U52" s="190">
        <v>-26.820700000000002</v>
      </c>
      <c r="V52" s="190">
        <v>-39.596599999999995</v>
      </c>
      <c r="W52" s="190">
        <v>-38.490600000000001</v>
      </c>
      <c r="X52" s="190">
        <v>-7.4329700000000001</v>
      </c>
      <c r="Y52" s="190">
        <v>-6.8644499999999997</v>
      </c>
      <c r="Z52" s="190">
        <v>-16.915599999999998</v>
      </c>
      <c r="AA52" s="190">
        <v>-37.536199999999994</v>
      </c>
      <c r="AB52" s="190">
        <v>-51.6753</v>
      </c>
      <c r="AC52" s="190">
        <v>-49.0565</v>
      </c>
      <c r="AD52" s="190">
        <v>3.8323470000000004</v>
      </c>
      <c r="AE52" s="190">
        <v>-59.116</v>
      </c>
      <c r="AF52" s="190">
        <v>-58.070099999999996</v>
      </c>
      <c r="AG52" s="190">
        <v>-46.224299999999999</v>
      </c>
      <c r="AH52" s="190">
        <v>-45.231099999999998</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9">
        <f>YampaRiverInflow.TotalOutflow!A53</f>
        <v>46143</v>
      </c>
      <c r="B53" s="280">
        <v>-37.652999999999999</v>
      </c>
      <c r="C53" s="270">
        <v>-37.652999999999999</v>
      </c>
      <c r="D53" s="285">
        <v>-37.652999999999999</v>
      </c>
      <c r="E53" s="190">
        <v>-29.909500000000001</v>
      </c>
      <c r="F53" s="190">
        <v>-28.129300000000001</v>
      </c>
      <c r="G53" s="190">
        <v>-49.9146</v>
      </c>
      <c r="H53" s="190">
        <v>-34.603400000000001</v>
      </c>
      <c r="I53" s="190">
        <v>-27.749099999999999</v>
      </c>
      <c r="J53" s="190">
        <v>-15.6434</v>
      </c>
      <c r="K53" s="190">
        <v>-26.480900000000002</v>
      </c>
      <c r="L53" s="190">
        <v>-13.461499999999999</v>
      </c>
      <c r="M53" s="190">
        <v>-3.12216</v>
      </c>
      <c r="N53" s="190">
        <v>-37.49</v>
      </c>
      <c r="O53" s="190">
        <v>-28.581900000000001</v>
      </c>
      <c r="P53" s="190">
        <v>-34.988099999999996</v>
      </c>
      <c r="Q53" s="190">
        <v>-27.610599999999998</v>
      </c>
      <c r="R53" s="190">
        <v>-13.771700000000001</v>
      </c>
      <c r="S53" s="190">
        <v>-19.453499999999998</v>
      </c>
      <c r="T53" s="190">
        <v>-43.834099999999999</v>
      </c>
      <c r="U53" s="190">
        <v>-36.948999999999998</v>
      </c>
      <c r="V53" s="190">
        <v>-18.708599999999997</v>
      </c>
      <c r="W53" s="190">
        <v>-25.398700000000002</v>
      </c>
      <c r="X53" s="190">
        <v>-18.684200000000001</v>
      </c>
      <c r="Y53" s="190">
        <v>-10.974200000000002</v>
      </c>
      <c r="Z53" s="190">
        <v>-34.367400000000004</v>
      </c>
      <c r="AA53" s="190">
        <v>-27.658300000000001</v>
      </c>
      <c r="AB53" s="190">
        <v>-22.264099999999999</v>
      </c>
      <c r="AC53" s="190">
        <v>-16.6996</v>
      </c>
      <c r="AD53" s="190">
        <v>-67.282200000000003</v>
      </c>
      <c r="AE53" s="190">
        <v>-19.012</v>
      </c>
      <c r="AF53" s="190">
        <v>-19.098700000000001</v>
      </c>
      <c r="AG53" s="190">
        <v>-31.252700000000001</v>
      </c>
      <c r="AH53" s="190">
        <v>-147.96199999999999</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9">
        <f>YampaRiverInflow.TotalOutflow!A54</f>
        <v>46174</v>
      </c>
      <c r="B54" s="280">
        <v>-51.258000000000003</v>
      </c>
      <c r="C54" s="270">
        <v>-51.258000000000003</v>
      </c>
      <c r="D54" s="285">
        <v>-51.258000000000003</v>
      </c>
      <c r="E54" s="190">
        <v>-63.558300000000003</v>
      </c>
      <c r="F54" s="190">
        <v>-43.443300000000001</v>
      </c>
      <c r="G54" s="190">
        <v>-78.712100000000007</v>
      </c>
      <c r="H54" s="190">
        <v>-44.4283</v>
      </c>
      <c r="I54" s="190">
        <v>-46.623400000000004</v>
      </c>
      <c r="J54" s="190">
        <v>-26.48</v>
      </c>
      <c r="K54" s="190">
        <v>-49.249099999999999</v>
      </c>
      <c r="L54" s="190">
        <v>-37.820300000000003</v>
      </c>
      <c r="M54" s="190">
        <v>-37.123800000000003</v>
      </c>
      <c r="N54" s="190">
        <v>-46.805699999999995</v>
      </c>
      <c r="O54" s="190">
        <v>-42.2714</v>
      </c>
      <c r="P54" s="190">
        <v>-36.915500000000002</v>
      </c>
      <c r="Q54" s="190">
        <v>-53.137800000000006</v>
      </c>
      <c r="R54" s="190">
        <v>-64.9482</v>
      </c>
      <c r="S54" s="190">
        <v>-25.7806</v>
      </c>
      <c r="T54" s="190">
        <v>-34.943199999999997</v>
      </c>
      <c r="U54" s="190">
        <v>-51.296099999999996</v>
      </c>
      <c r="V54" s="190">
        <v>-57.331800000000001</v>
      </c>
      <c r="W54" s="190">
        <v>-54.558199999999999</v>
      </c>
      <c r="X54" s="190">
        <v>-68.587000000000003</v>
      </c>
      <c r="Y54" s="190">
        <v>-37.685099999999998</v>
      </c>
      <c r="Z54" s="190">
        <v>-32.256500000000003</v>
      </c>
      <c r="AA54" s="190">
        <v>-52.228699999999996</v>
      </c>
      <c r="AB54" s="190">
        <v>-55.433399999999999</v>
      </c>
      <c r="AC54" s="190">
        <v>-50.623800000000003</v>
      </c>
      <c r="AD54" s="190">
        <v>-49.755000000000003</v>
      </c>
      <c r="AE54" s="190">
        <v>-57.844000000000001</v>
      </c>
      <c r="AF54" s="190">
        <v>-49.321300000000001</v>
      </c>
      <c r="AG54" s="190">
        <v>-51.9298</v>
      </c>
      <c r="AH54" s="190">
        <v>-183.62299999999999</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9">
        <f>YampaRiverInflow.TotalOutflow!A55</f>
        <v>46204</v>
      </c>
      <c r="B55" s="280">
        <v>-31.135000000000002</v>
      </c>
      <c r="C55" s="270">
        <v>-31.135000000000002</v>
      </c>
      <c r="D55" s="285">
        <v>-31.135000000000002</v>
      </c>
      <c r="E55" s="190">
        <v>-65.305999999999997</v>
      </c>
      <c r="F55" s="190">
        <v>-37.942</v>
      </c>
      <c r="G55" s="190">
        <v>-73.786799999999999</v>
      </c>
      <c r="H55" s="190">
        <v>-40.766500000000001</v>
      </c>
      <c r="I55" s="190">
        <v>-6.4570799999999995</v>
      </c>
      <c r="J55" s="190">
        <v>-40.478199999999994</v>
      </c>
      <c r="K55" s="190">
        <v>-35.347099999999998</v>
      </c>
      <c r="L55" s="190">
        <v>-30.984200000000001</v>
      </c>
      <c r="M55" s="190">
        <v>-12.644399999999999</v>
      </c>
      <c r="N55" s="190">
        <v>-15.251700000000001</v>
      </c>
      <c r="O55" s="190">
        <v>-52.766100000000002</v>
      </c>
      <c r="P55" s="190">
        <v>-45.935900000000004</v>
      </c>
      <c r="Q55" s="190">
        <v>-47.300400000000003</v>
      </c>
      <c r="R55" s="190">
        <v>-39.221400000000003</v>
      </c>
      <c r="S55" s="190">
        <v>-35.222799999999999</v>
      </c>
      <c r="T55" s="190">
        <v>-42.721499999999999</v>
      </c>
      <c r="U55" s="190">
        <v>-48.900100000000002</v>
      </c>
      <c r="V55" s="190">
        <v>-17.8947</v>
      </c>
      <c r="W55" s="190">
        <v>-23.696200000000001</v>
      </c>
      <c r="X55" s="190">
        <v>-7.1829000000000001</v>
      </c>
      <c r="Y55" s="190">
        <v>-15.904399999999999</v>
      </c>
      <c r="Z55" s="190">
        <v>-28.589599999999997</v>
      </c>
      <c r="AA55" s="190">
        <v>-43.727499999999999</v>
      </c>
      <c r="AB55" s="190">
        <v>-35.582300000000004</v>
      </c>
      <c r="AC55" s="190">
        <v>-30.575500000000002</v>
      </c>
      <c r="AD55" s="190">
        <v>-37.180800000000005</v>
      </c>
      <c r="AE55" s="190">
        <v>-48.3</v>
      </c>
      <c r="AF55" s="190">
        <v>-25.503700000000002</v>
      </c>
      <c r="AG55" s="190">
        <v>-48.567099999999996</v>
      </c>
      <c r="AH55" s="190">
        <v>-182.99199999999999</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9">
        <f>YampaRiverInflow.TotalOutflow!A56</f>
        <v>46235</v>
      </c>
      <c r="B56" s="280">
        <v>-31.536999999999999</v>
      </c>
      <c r="C56" s="270">
        <v>-31.536999999999999</v>
      </c>
      <c r="D56" s="285">
        <v>-31.536999999999999</v>
      </c>
      <c r="E56" s="190">
        <v>-27.815000000000001</v>
      </c>
      <c r="F56" s="190">
        <v>-14.0517</v>
      </c>
      <c r="G56" s="190">
        <v>-65.381299999999996</v>
      </c>
      <c r="H56" s="190">
        <v>-36.5657</v>
      </c>
      <c r="I56" s="190">
        <v>-19.854400000000002</v>
      </c>
      <c r="J56" s="190">
        <v>-3.75305</v>
      </c>
      <c r="K56" s="190">
        <v>-2.8775900000000001</v>
      </c>
      <c r="L56" s="190">
        <v>-12.666399999999999</v>
      </c>
      <c r="M56" s="190">
        <v>-13.9602</v>
      </c>
      <c r="N56" s="190">
        <v>-39.998400000000004</v>
      </c>
      <c r="O56" s="190">
        <v>7.2850600000000005</v>
      </c>
      <c r="P56" s="190">
        <v>-24.3444</v>
      </c>
      <c r="Q56" s="190">
        <v>-33.449400000000004</v>
      </c>
      <c r="R56" s="190">
        <v>-19.831900000000001</v>
      </c>
      <c r="S56" s="190">
        <v>-46.257599999999996</v>
      </c>
      <c r="T56" s="190">
        <v>-32.945300000000003</v>
      </c>
      <c r="U56" s="190">
        <v>-39.458300000000001</v>
      </c>
      <c r="V56" s="190">
        <v>-23.445799999999998</v>
      </c>
      <c r="W56" s="190">
        <v>-14.442500000000001</v>
      </c>
      <c r="X56" s="190">
        <v>-5.3147600000000006</v>
      </c>
      <c r="Y56" s="190">
        <v>-20.151</v>
      </c>
      <c r="Z56" s="190">
        <v>-29.148299999999999</v>
      </c>
      <c r="AA56" s="190">
        <v>-33.437899999999999</v>
      </c>
      <c r="AB56" s="190">
        <v>-29.450599999999998</v>
      </c>
      <c r="AC56" s="190">
        <v>-25.803599999999999</v>
      </c>
      <c r="AD56" s="190">
        <v>-58.466900000000003</v>
      </c>
      <c r="AE56" s="190">
        <v>-23.998000000000001</v>
      </c>
      <c r="AF56" s="190">
        <v>5.8436199999999996</v>
      </c>
      <c r="AG56" s="190">
        <v>-37.121300000000005</v>
      </c>
      <c r="AH56" s="190">
        <v>-39.379899999999999</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9">
        <f>YampaRiverInflow.TotalOutflow!A57</f>
        <v>46266</v>
      </c>
      <c r="B57" s="280">
        <v>-10.928000000000001</v>
      </c>
      <c r="C57" s="270">
        <v>-10.928000000000001</v>
      </c>
      <c r="D57" s="285">
        <v>-10.928000000000001</v>
      </c>
      <c r="E57" s="190">
        <v>-41.415900000000001</v>
      </c>
      <c r="F57" s="190">
        <v>-22.555199999999999</v>
      </c>
      <c r="G57" s="190">
        <v>0.85353000000000001</v>
      </c>
      <c r="H57" s="190">
        <v>-61.966300000000004</v>
      </c>
      <c r="I57" s="190">
        <v>-54.048999999999999</v>
      </c>
      <c r="J57" s="190">
        <v>-27.7121</v>
      </c>
      <c r="K57" s="190">
        <v>-18.022099999999998</v>
      </c>
      <c r="L57" s="190">
        <v>-8.8447199999999988</v>
      </c>
      <c r="M57" s="190">
        <v>-17.9664</v>
      </c>
      <c r="N57" s="190">
        <v>-5.1358199999999998</v>
      </c>
      <c r="O57" s="190">
        <v>-10.9739</v>
      </c>
      <c r="P57" s="190">
        <v>-32.469799999999999</v>
      </c>
      <c r="Q57" s="190">
        <v>-35.090000000000003</v>
      </c>
      <c r="R57" s="190">
        <v>-20.7882</v>
      </c>
      <c r="S57" s="190">
        <v>-50.804099999999998</v>
      </c>
      <c r="T57" s="190">
        <v>-26.487200000000001</v>
      </c>
      <c r="U57" s="190">
        <v>-30.253900000000002</v>
      </c>
      <c r="V57" s="190">
        <v>-43.0578</v>
      </c>
      <c r="W57" s="190">
        <v>-36.350099999999998</v>
      </c>
      <c r="X57" s="190">
        <v>-18.872799999999998</v>
      </c>
      <c r="Y57" s="190">
        <v>-16.6816</v>
      </c>
      <c r="Z57" s="190">
        <v>-22.602599999999999</v>
      </c>
      <c r="AA57" s="190">
        <v>-13.866299999999999</v>
      </c>
      <c r="AB57" s="190">
        <v>-20.75</v>
      </c>
      <c r="AC57" s="190">
        <v>-8.9183799999999991</v>
      </c>
      <c r="AD57" s="190">
        <v>-33.353900000000003</v>
      </c>
      <c r="AE57" s="190">
        <v>-15.521000000000001</v>
      </c>
      <c r="AF57" s="190">
        <v>-12.745700000000001</v>
      </c>
      <c r="AG57" s="190">
        <v>-31.333599999999997</v>
      </c>
      <c r="AH57" s="190">
        <v>-19.856300000000001</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9">
        <f>YampaRiverInflow.TotalOutflow!A58</f>
        <v>46296</v>
      </c>
      <c r="B58" s="280">
        <v>-7.6130000000000004</v>
      </c>
      <c r="C58" s="270">
        <v>-7.6130000000000004</v>
      </c>
      <c r="D58" s="285">
        <v>-7.6130000000000004</v>
      </c>
      <c r="E58" s="190">
        <v>8.3438300000000005</v>
      </c>
      <c r="F58" s="190">
        <v>1.6283399999999999</v>
      </c>
      <c r="G58" s="190">
        <v>-1.5256099999999999</v>
      </c>
      <c r="H58" s="190">
        <v>0.55819000000000007</v>
      </c>
      <c r="I58" s="190">
        <v>-0.40666000000000002</v>
      </c>
      <c r="J58" s="190">
        <v>-3.3743600000000002</v>
      </c>
      <c r="K58" s="190">
        <v>10.40099</v>
      </c>
      <c r="L58" s="190">
        <v>3.1250999999999998</v>
      </c>
      <c r="M58" s="190">
        <v>0.16553999999999999</v>
      </c>
      <c r="N58" s="190">
        <v>26.085080000000001</v>
      </c>
      <c r="O58" s="190">
        <v>-4.4398100000000005</v>
      </c>
      <c r="P58" s="190">
        <v>7.4000500000000002</v>
      </c>
      <c r="Q58" s="190">
        <v>-11.6661</v>
      </c>
      <c r="R58" s="190">
        <v>-2.7408399999999999</v>
      </c>
      <c r="S58" s="190">
        <v>-4.4333</v>
      </c>
      <c r="T58" s="190">
        <v>-10.0848</v>
      </c>
      <c r="U58" s="190">
        <v>-27.032599999999999</v>
      </c>
      <c r="V58" s="190">
        <v>-5.7554099999999995</v>
      </c>
      <c r="W58" s="190">
        <v>-10.2515</v>
      </c>
      <c r="X58" s="190">
        <v>-12.6999</v>
      </c>
      <c r="Y58" s="190">
        <v>-3.16777</v>
      </c>
      <c r="Z58" s="190">
        <v>-24.611999999999998</v>
      </c>
      <c r="AA58" s="190">
        <v>-28.077099999999998</v>
      </c>
      <c r="AB58" s="190">
        <v>-12.1576</v>
      </c>
      <c r="AC58" s="190">
        <v>1.7223250000000001</v>
      </c>
      <c r="AD58" s="190">
        <v>-9.7818899999999989</v>
      </c>
      <c r="AE58" s="190">
        <v>3.17</v>
      </c>
      <c r="AF58" s="190">
        <v>-15.058</v>
      </c>
      <c r="AG58" s="190">
        <v>-8.1872799999999994</v>
      </c>
      <c r="AH58" s="190">
        <v>-13.261700000000001</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9">
        <f>YampaRiverInflow.TotalOutflow!A59</f>
        <v>46327</v>
      </c>
      <c r="B59" s="280">
        <v>8.7159999999999993</v>
      </c>
      <c r="C59" s="270">
        <v>8.7159999999999993</v>
      </c>
      <c r="D59" s="285">
        <v>8.7159999999999993</v>
      </c>
      <c r="E59" s="190">
        <v>4.5023100000000005</v>
      </c>
      <c r="F59" s="190">
        <v>13.97513</v>
      </c>
      <c r="G59" s="190">
        <v>6.8756899999999996</v>
      </c>
      <c r="H59" s="190">
        <v>-37.753900000000002</v>
      </c>
      <c r="I59" s="190">
        <v>12.579600000000001</v>
      </c>
      <c r="J59" s="190">
        <v>4.9528100000000004</v>
      </c>
      <c r="K59" s="190">
        <v>14.292</v>
      </c>
      <c r="L59" s="190">
        <v>10.398250000000001</v>
      </c>
      <c r="M59" s="190">
        <v>14.77266</v>
      </c>
      <c r="N59" s="190">
        <v>2.89751</v>
      </c>
      <c r="O59" s="190">
        <v>-5.1595500000000003</v>
      </c>
      <c r="P59" s="190">
        <v>8.3595300000000012</v>
      </c>
      <c r="Q59" s="190">
        <v>0.24359</v>
      </c>
      <c r="R59" s="190">
        <v>-2.1938</v>
      </c>
      <c r="S59" s="190">
        <v>-8.1242999999999999</v>
      </c>
      <c r="T59" s="190">
        <v>-20.0396</v>
      </c>
      <c r="U59" s="190">
        <v>-7.1350500000000006</v>
      </c>
      <c r="V59" s="190">
        <v>-4.9749300000000005</v>
      </c>
      <c r="W59" s="190">
        <v>-2.7747700000000002</v>
      </c>
      <c r="X59" s="190">
        <v>-5.4642499999999998</v>
      </c>
      <c r="Y59" s="190">
        <v>12.753399999999999</v>
      </c>
      <c r="Z59" s="190">
        <v>1.235026</v>
      </c>
      <c r="AA59" s="190">
        <v>6.9389319999999994</v>
      </c>
      <c r="AB59" s="190">
        <v>-9.7391900000000007</v>
      </c>
      <c r="AC59" s="190">
        <v>26.70477</v>
      </c>
      <c r="AD59" s="190">
        <v>4.1004740000000002</v>
      </c>
      <c r="AE59" s="190">
        <v>8.6760000000000002</v>
      </c>
      <c r="AF59" s="190">
        <v>-7.5486000000000004</v>
      </c>
      <c r="AG59" s="190">
        <v>1.3323900000000002</v>
      </c>
      <c r="AH59" s="190">
        <v>8.9617099999999983</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9">
        <f>YampaRiverInflow.TotalOutflow!A60</f>
        <v>46357</v>
      </c>
      <c r="B60" s="280">
        <v>16.178999999999998</v>
      </c>
      <c r="C60" s="270">
        <v>16.178999999999998</v>
      </c>
      <c r="D60" s="285">
        <v>16.178999999999998</v>
      </c>
      <c r="E60" s="190">
        <v>6.48062</v>
      </c>
      <c r="F60" s="190">
        <v>-1.6886700000000001</v>
      </c>
      <c r="G60" s="190">
        <v>-26.622299999999999</v>
      </c>
      <c r="H60" s="190">
        <v>-69.312100000000001</v>
      </c>
      <c r="I60" s="190">
        <v>30.47054</v>
      </c>
      <c r="J60" s="190">
        <v>12.73404</v>
      </c>
      <c r="K60" s="190">
        <v>16.88007</v>
      </c>
      <c r="L60" s="190">
        <v>5.8597900000000003</v>
      </c>
      <c r="M60" s="190">
        <v>7.4444699999999999</v>
      </c>
      <c r="N60" s="190">
        <v>33.224269999999997</v>
      </c>
      <c r="O60" s="190">
        <v>12.479979999999999</v>
      </c>
      <c r="P60" s="190">
        <v>17.551400000000001</v>
      </c>
      <c r="Q60" s="190">
        <v>6.2706099999999996</v>
      </c>
      <c r="R60" s="190">
        <v>38.814579999999999</v>
      </c>
      <c r="S60" s="190">
        <v>9.5693099999999998</v>
      </c>
      <c r="T60" s="190">
        <v>34.180550000000004</v>
      </c>
      <c r="U60" s="190">
        <v>4.3811200000000001</v>
      </c>
      <c r="V60" s="190">
        <v>12.84577</v>
      </c>
      <c r="W60" s="190">
        <v>-9.6169899999999995</v>
      </c>
      <c r="X60" s="190">
        <v>8.3672789999999999</v>
      </c>
      <c r="Y60" s="190">
        <v>21.699849999999998</v>
      </c>
      <c r="Z60" s="190">
        <v>30.923099999999998</v>
      </c>
      <c r="AA60" s="190">
        <v>2.6434799999999998</v>
      </c>
      <c r="AB60" s="190">
        <v>7.848967</v>
      </c>
      <c r="AC60" s="190">
        <v>2.9376329999999999</v>
      </c>
      <c r="AD60" s="190">
        <v>20.856740000000002</v>
      </c>
      <c r="AE60" s="190">
        <v>18.335000000000001</v>
      </c>
      <c r="AF60" s="190">
        <v>4.6582799999999995</v>
      </c>
      <c r="AG60" s="190">
        <v>11.40897</v>
      </c>
      <c r="AH60" s="190">
        <v>18.883740000000003</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9">
        <f>YampaRiverInflow.TotalOutflow!A61</f>
        <v>46388</v>
      </c>
      <c r="B61" s="280">
        <v>-11.84</v>
      </c>
      <c r="C61" s="270">
        <v>-11.84</v>
      </c>
      <c r="D61" s="285">
        <v>-11.84</v>
      </c>
      <c r="E61" s="190">
        <v>-5.6275300000000001</v>
      </c>
      <c r="F61" s="190">
        <v>-64.680900000000008</v>
      </c>
      <c r="G61" s="190">
        <v>-113.199</v>
      </c>
      <c r="H61" s="190">
        <v>36.242400000000004</v>
      </c>
      <c r="I61" s="190">
        <v>-10.6774</v>
      </c>
      <c r="J61" s="190">
        <v>8.1581399999999995</v>
      </c>
      <c r="K61" s="190">
        <v>1.3930199999999999</v>
      </c>
      <c r="L61" s="190">
        <v>10.17</v>
      </c>
      <c r="M61" s="190">
        <v>3.6542600000000003</v>
      </c>
      <c r="N61" s="190">
        <v>8.1713000000000005</v>
      </c>
      <c r="O61" s="190">
        <v>-29.2118</v>
      </c>
      <c r="P61" s="190">
        <v>-12.4862</v>
      </c>
      <c r="Q61" s="190">
        <v>-4.2013100000000003</v>
      </c>
      <c r="R61" s="190">
        <v>-21.987200000000001</v>
      </c>
      <c r="S61" s="190">
        <v>21.381310000000003</v>
      </c>
      <c r="T61" s="190">
        <v>-39.100499999999997</v>
      </c>
      <c r="U61" s="190">
        <v>-31.088799999999999</v>
      </c>
      <c r="V61" s="190">
        <v>7.3067399999999996</v>
      </c>
      <c r="W61" s="190">
        <v>-13.319000000000001</v>
      </c>
      <c r="X61" s="190">
        <v>-6.39839</v>
      </c>
      <c r="Y61" s="190">
        <v>-23.134</v>
      </c>
      <c r="Z61" s="190">
        <v>-29.637900000000002</v>
      </c>
      <c r="AA61" s="190">
        <v>-24.356300000000001</v>
      </c>
      <c r="AB61" s="190">
        <v>-6.12601</v>
      </c>
      <c r="AC61" s="190">
        <v>-35.9651</v>
      </c>
      <c r="AD61" s="190">
        <v>-1.4319999999999999</v>
      </c>
      <c r="AE61" s="190">
        <v>-16.688599999999997</v>
      </c>
      <c r="AF61" s="190">
        <v>33.015449999999994</v>
      </c>
      <c r="AG61" s="190">
        <v>-30.712700000000002</v>
      </c>
      <c r="AH61" s="190">
        <v>-2.2970100000000002</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9">
        <f>YampaRiverInflow.TotalOutflow!A62</f>
        <v>46419</v>
      </c>
      <c r="B62" s="280">
        <v>-27.518999999999998</v>
      </c>
      <c r="C62" s="270">
        <v>-27.518999999999998</v>
      </c>
      <c r="D62" s="285">
        <v>-27.518999999999998</v>
      </c>
      <c r="E62" s="190">
        <v>-26.556999999999999</v>
      </c>
      <c r="F62" s="190">
        <v>-43.0946</v>
      </c>
      <c r="G62" s="190">
        <v>-46.804400000000001</v>
      </c>
      <c r="H62" s="190">
        <v>-20.875299999999999</v>
      </c>
      <c r="I62" s="190">
        <v>-24.3658</v>
      </c>
      <c r="J62" s="190">
        <v>1.18557</v>
      </c>
      <c r="K62" s="190">
        <v>-25.8432</v>
      </c>
      <c r="L62" s="190">
        <v>-4.4762599999999999</v>
      </c>
      <c r="M62" s="190">
        <v>-2.36822</v>
      </c>
      <c r="N62" s="190">
        <v>5.9079799999999993</v>
      </c>
      <c r="O62" s="190">
        <v>-17.978400000000001</v>
      </c>
      <c r="P62" s="190">
        <v>-35.601699999999994</v>
      </c>
      <c r="Q62" s="190">
        <v>-45.1038</v>
      </c>
      <c r="R62" s="190">
        <v>-5.1178299999999997</v>
      </c>
      <c r="S62" s="190">
        <v>-37.283000000000001</v>
      </c>
      <c r="T62" s="190">
        <v>-15.6464</v>
      </c>
      <c r="U62" s="190">
        <v>-40.071800000000003</v>
      </c>
      <c r="V62" s="190">
        <v>-32.633000000000003</v>
      </c>
      <c r="W62" s="190">
        <v>-26.703299999999999</v>
      </c>
      <c r="X62" s="190">
        <v>-28.727499999999999</v>
      </c>
      <c r="Y62" s="190">
        <v>-41.463300000000004</v>
      </c>
      <c r="Z62" s="190">
        <v>-12.364799999999999</v>
      </c>
      <c r="AA62" s="190">
        <v>-17.944700000000001</v>
      </c>
      <c r="AB62" s="190">
        <v>-30.381799999999998</v>
      </c>
      <c r="AC62" s="190">
        <v>-39.880099999999999</v>
      </c>
      <c r="AD62" s="190">
        <v>-13.894</v>
      </c>
      <c r="AE62" s="190">
        <v>-22.5732</v>
      </c>
      <c r="AF62" s="190">
        <v>-17.1022</v>
      </c>
      <c r="AG62" s="190">
        <v>-38.901800000000001</v>
      </c>
      <c r="AH62" s="190">
        <v>-63.575199999999995</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9">
        <f>YampaRiverInflow.TotalOutflow!A63</f>
        <v>46447</v>
      </c>
      <c r="B63" s="280">
        <v>-46.244</v>
      </c>
      <c r="C63" s="270">
        <v>-46.244</v>
      </c>
      <c r="D63" s="285">
        <v>-46.244</v>
      </c>
      <c r="E63" s="190">
        <v>-96.0959</v>
      </c>
      <c r="F63" s="190">
        <v>-38.881300000000003</v>
      </c>
      <c r="G63" s="190">
        <v>-9.1832499999999992</v>
      </c>
      <c r="H63" s="190">
        <v>-13.1533</v>
      </c>
      <c r="I63" s="190">
        <v>-27.913900000000002</v>
      </c>
      <c r="J63" s="190">
        <v>-37.945300000000003</v>
      </c>
      <c r="K63" s="190">
        <v>-37.232500000000002</v>
      </c>
      <c r="L63" s="190">
        <v>-84.1511</v>
      </c>
      <c r="M63" s="190">
        <v>-52.822800000000001</v>
      </c>
      <c r="N63" s="190">
        <v>-62.375399999999999</v>
      </c>
      <c r="O63" s="190">
        <v>-22.7028</v>
      </c>
      <c r="P63" s="190">
        <v>-24.410799999999998</v>
      </c>
      <c r="Q63" s="190">
        <v>-35.779199999999996</v>
      </c>
      <c r="R63" s="190">
        <v>-52.189599999999999</v>
      </c>
      <c r="S63" s="190">
        <v>-44.594099999999997</v>
      </c>
      <c r="T63" s="190">
        <v>-46.276900000000005</v>
      </c>
      <c r="U63" s="190">
        <v>-41.1785</v>
      </c>
      <c r="V63" s="190">
        <v>-54.098800000000004</v>
      </c>
      <c r="W63" s="190">
        <v>-94.38669999999999</v>
      </c>
      <c r="X63" s="190">
        <v>-68.116</v>
      </c>
      <c r="Y63" s="190">
        <v>-21.329699999999999</v>
      </c>
      <c r="Z63" s="190">
        <v>-45.133600000000001</v>
      </c>
      <c r="AA63" s="190">
        <v>-41.103999999999999</v>
      </c>
      <c r="AB63" s="190">
        <v>-52.287500000000001</v>
      </c>
      <c r="AC63" s="190">
        <v>-39.996499999999997</v>
      </c>
      <c r="AD63" s="190">
        <v>-34.947000000000003</v>
      </c>
      <c r="AE63" s="190">
        <v>-9.4451399999999985</v>
      </c>
      <c r="AF63" s="190">
        <v>-51.122900000000001</v>
      </c>
      <c r="AG63" s="190">
        <v>-40.1935</v>
      </c>
      <c r="AH63" s="190">
        <v>-34.902000000000001</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9">
        <f>YampaRiverInflow.TotalOutflow!A64</f>
        <v>46478</v>
      </c>
      <c r="B64" s="280">
        <v>-41.89</v>
      </c>
      <c r="C64" s="270">
        <v>-41.89</v>
      </c>
      <c r="D64" s="285">
        <v>-41.89</v>
      </c>
      <c r="E64" s="190">
        <v>-46.392000000000003</v>
      </c>
      <c r="F64" s="190">
        <v>-46.931699999999999</v>
      </c>
      <c r="G64" s="190">
        <v>-10.3939</v>
      </c>
      <c r="H64" s="190">
        <v>-22.183299999999999</v>
      </c>
      <c r="I64" s="190">
        <v>-50.360900000000001</v>
      </c>
      <c r="J64" s="190">
        <v>-34.244300000000003</v>
      </c>
      <c r="K64" s="190">
        <v>-28.298599999999997</v>
      </c>
      <c r="L64" s="190">
        <v>-23.056999999999999</v>
      </c>
      <c r="M64" s="190">
        <v>-23.6526</v>
      </c>
      <c r="N64" s="190">
        <v>-18.731300000000001</v>
      </c>
      <c r="O64" s="190">
        <v>-34.493000000000002</v>
      </c>
      <c r="P64" s="190">
        <v>-34.719099999999997</v>
      </c>
      <c r="Q64" s="190">
        <v>-39.354300000000002</v>
      </c>
      <c r="R64" s="190">
        <v>-36.816499999999998</v>
      </c>
      <c r="S64" s="190">
        <v>-31.096499999999999</v>
      </c>
      <c r="T64" s="190">
        <v>-26.820700000000002</v>
      </c>
      <c r="U64" s="190">
        <v>-39.596599999999995</v>
      </c>
      <c r="V64" s="190">
        <v>-38.490600000000001</v>
      </c>
      <c r="W64" s="190">
        <v>-7.4329700000000001</v>
      </c>
      <c r="X64" s="190">
        <v>-6.8644499999999997</v>
      </c>
      <c r="Y64" s="190">
        <v>-16.915599999999998</v>
      </c>
      <c r="Z64" s="190">
        <v>-37.536199999999994</v>
      </c>
      <c r="AA64" s="190">
        <v>-51.6753</v>
      </c>
      <c r="AB64" s="190">
        <v>-49.0565</v>
      </c>
      <c r="AC64" s="190">
        <v>3.8323470000000004</v>
      </c>
      <c r="AD64" s="190">
        <v>-59.116</v>
      </c>
      <c r="AE64" s="190">
        <v>-58.070099999999996</v>
      </c>
      <c r="AF64" s="190">
        <v>-46.224299999999999</v>
      </c>
      <c r="AG64" s="190">
        <v>-45.231099999999998</v>
      </c>
      <c r="AH64" s="190">
        <v>-21.337199999999999</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9">
        <f>YampaRiverInflow.TotalOutflow!A65</f>
        <v>46508</v>
      </c>
      <c r="B65" s="280">
        <v>-37.652999999999999</v>
      </c>
      <c r="C65" s="270">
        <v>-37.652999999999999</v>
      </c>
      <c r="D65" s="285">
        <v>-37.652999999999999</v>
      </c>
      <c r="E65" s="190">
        <v>-28.129300000000001</v>
      </c>
      <c r="F65" s="190">
        <v>-49.9146</v>
      </c>
      <c r="G65" s="190">
        <v>-34.603400000000001</v>
      </c>
      <c r="H65" s="190">
        <v>-27.749099999999999</v>
      </c>
      <c r="I65" s="190">
        <v>-15.6434</v>
      </c>
      <c r="J65" s="190">
        <v>-26.480900000000002</v>
      </c>
      <c r="K65" s="190">
        <v>-13.461499999999999</v>
      </c>
      <c r="L65" s="190">
        <v>-3.12216</v>
      </c>
      <c r="M65" s="190">
        <v>-37.49</v>
      </c>
      <c r="N65" s="190">
        <v>-28.581900000000001</v>
      </c>
      <c r="O65" s="190">
        <v>-34.988099999999996</v>
      </c>
      <c r="P65" s="190">
        <v>-27.610599999999998</v>
      </c>
      <c r="Q65" s="190">
        <v>-13.771700000000001</v>
      </c>
      <c r="R65" s="190">
        <v>-19.453499999999998</v>
      </c>
      <c r="S65" s="190">
        <v>-43.834099999999999</v>
      </c>
      <c r="T65" s="190">
        <v>-36.948999999999998</v>
      </c>
      <c r="U65" s="190">
        <v>-18.708599999999997</v>
      </c>
      <c r="V65" s="190">
        <v>-25.398700000000002</v>
      </c>
      <c r="W65" s="190">
        <v>-18.684200000000001</v>
      </c>
      <c r="X65" s="190">
        <v>-10.974200000000002</v>
      </c>
      <c r="Y65" s="190">
        <v>-34.367400000000004</v>
      </c>
      <c r="Z65" s="190">
        <v>-27.658300000000001</v>
      </c>
      <c r="AA65" s="190">
        <v>-22.264099999999999</v>
      </c>
      <c r="AB65" s="190">
        <v>-16.6996</v>
      </c>
      <c r="AC65" s="190">
        <v>-67.282200000000003</v>
      </c>
      <c r="AD65" s="190">
        <v>-19.012</v>
      </c>
      <c r="AE65" s="190">
        <v>-19.098700000000001</v>
      </c>
      <c r="AF65" s="190">
        <v>-31.252700000000001</v>
      </c>
      <c r="AG65" s="190">
        <v>-147.96199999999999</v>
      </c>
      <c r="AH65" s="190">
        <v>-29.909500000000001</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9">
        <f>YampaRiverInflow.TotalOutflow!A66</f>
        <v>46539</v>
      </c>
      <c r="B66" s="280">
        <v>-51.258000000000003</v>
      </c>
      <c r="C66" s="270">
        <v>-51.258000000000003</v>
      </c>
      <c r="D66" s="285">
        <v>-51.258000000000003</v>
      </c>
      <c r="E66" s="190">
        <v>-43.443300000000001</v>
      </c>
      <c r="F66" s="190">
        <v>-78.712100000000007</v>
      </c>
      <c r="G66" s="190">
        <v>-44.4283</v>
      </c>
      <c r="H66" s="190">
        <v>-46.623400000000004</v>
      </c>
      <c r="I66" s="190">
        <v>-26.48</v>
      </c>
      <c r="J66" s="190">
        <v>-49.249099999999999</v>
      </c>
      <c r="K66" s="190">
        <v>-37.820300000000003</v>
      </c>
      <c r="L66" s="190">
        <v>-37.123800000000003</v>
      </c>
      <c r="M66" s="190">
        <v>-46.805699999999995</v>
      </c>
      <c r="N66" s="190">
        <v>-42.2714</v>
      </c>
      <c r="O66" s="190">
        <v>-36.915500000000002</v>
      </c>
      <c r="P66" s="190">
        <v>-53.137800000000006</v>
      </c>
      <c r="Q66" s="190">
        <v>-64.9482</v>
      </c>
      <c r="R66" s="190">
        <v>-25.7806</v>
      </c>
      <c r="S66" s="190">
        <v>-34.943199999999997</v>
      </c>
      <c r="T66" s="190">
        <v>-51.296099999999996</v>
      </c>
      <c r="U66" s="190">
        <v>-57.331800000000001</v>
      </c>
      <c r="V66" s="190">
        <v>-54.558199999999999</v>
      </c>
      <c r="W66" s="190">
        <v>-68.587000000000003</v>
      </c>
      <c r="X66" s="190">
        <v>-37.685099999999998</v>
      </c>
      <c r="Y66" s="190">
        <v>-32.256500000000003</v>
      </c>
      <c r="Z66" s="190">
        <v>-52.228699999999996</v>
      </c>
      <c r="AA66" s="190">
        <v>-55.433399999999999</v>
      </c>
      <c r="AB66" s="190">
        <v>-50.623800000000003</v>
      </c>
      <c r="AC66" s="190">
        <v>-49.755000000000003</v>
      </c>
      <c r="AD66" s="190">
        <v>-57.844000000000001</v>
      </c>
      <c r="AE66" s="190">
        <v>-49.321300000000001</v>
      </c>
      <c r="AF66" s="190">
        <v>-51.9298</v>
      </c>
      <c r="AG66" s="190">
        <v>-183.62299999999999</v>
      </c>
      <c r="AH66" s="190">
        <v>-63.558300000000003</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9">
        <f>YampaRiverInflow.TotalOutflow!A67</f>
        <v>46569</v>
      </c>
      <c r="B67" s="280">
        <v>-31.135000000000002</v>
      </c>
      <c r="C67" s="270">
        <v>-31.135000000000002</v>
      </c>
      <c r="D67" s="285">
        <v>-31.135000000000002</v>
      </c>
      <c r="E67" s="190">
        <v>-37.942</v>
      </c>
      <c r="F67" s="190">
        <v>-73.786799999999999</v>
      </c>
      <c r="G67" s="190">
        <v>-40.766500000000001</v>
      </c>
      <c r="H67" s="190">
        <v>-6.4570799999999995</v>
      </c>
      <c r="I67" s="190">
        <v>-40.478199999999994</v>
      </c>
      <c r="J67" s="190">
        <v>-35.347099999999998</v>
      </c>
      <c r="K67" s="190">
        <v>-30.984200000000001</v>
      </c>
      <c r="L67" s="190">
        <v>-12.644399999999999</v>
      </c>
      <c r="M67" s="190">
        <v>-15.251700000000001</v>
      </c>
      <c r="N67" s="190">
        <v>-52.766100000000002</v>
      </c>
      <c r="O67" s="190">
        <v>-45.935900000000004</v>
      </c>
      <c r="P67" s="190">
        <v>-47.300400000000003</v>
      </c>
      <c r="Q67" s="190">
        <v>-39.221400000000003</v>
      </c>
      <c r="R67" s="190">
        <v>-35.222799999999999</v>
      </c>
      <c r="S67" s="190">
        <v>-42.721499999999999</v>
      </c>
      <c r="T67" s="190">
        <v>-48.900100000000002</v>
      </c>
      <c r="U67" s="190">
        <v>-17.8947</v>
      </c>
      <c r="V67" s="190">
        <v>-23.696200000000001</v>
      </c>
      <c r="W67" s="190">
        <v>-7.1829000000000001</v>
      </c>
      <c r="X67" s="190">
        <v>-15.904399999999999</v>
      </c>
      <c r="Y67" s="190">
        <v>-28.589599999999997</v>
      </c>
      <c r="Z67" s="190">
        <v>-43.727499999999999</v>
      </c>
      <c r="AA67" s="190">
        <v>-35.582300000000004</v>
      </c>
      <c r="AB67" s="190">
        <v>-30.575500000000002</v>
      </c>
      <c r="AC67" s="190">
        <v>-37.180800000000005</v>
      </c>
      <c r="AD67" s="190">
        <v>-48.3</v>
      </c>
      <c r="AE67" s="190">
        <v>-25.503700000000002</v>
      </c>
      <c r="AF67" s="190">
        <v>-48.567099999999996</v>
      </c>
      <c r="AG67" s="190">
        <v>-182.99199999999999</v>
      </c>
      <c r="AH67" s="190">
        <v>-65.305999999999997</v>
      </c>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9">
        <f>YampaRiverInflow.TotalOutflow!A68</f>
        <v>46600</v>
      </c>
      <c r="B68" s="280">
        <v>-31.536999999999999</v>
      </c>
      <c r="C68" s="270">
        <v>-31.536999999999999</v>
      </c>
      <c r="D68" s="285">
        <v>-31.536999999999999</v>
      </c>
      <c r="E68" s="190">
        <v>-14.0517</v>
      </c>
      <c r="F68" s="190">
        <v>-65.381299999999996</v>
      </c>
      <c r="G68" s="190">
        <v>-36.5657</v>
      </c>
      <c r="H68" s="190">
        <v>-19.854400000000002</v>
      </c>
      <c r="I68" s="190">
        <v>-3.75305</v>
      </c>
      <c r="J68" s="190">
        <v>-2.8775900000000001</v>
      </c>
      <c r="K68" s="190">
        <v>-12.666399999999999</v>
      </c>
      <c r="L68" s="190">
        <v>-13.9602</v>
      </c>
      <c r="M68" s="190">
        <v>-39.998400000000004</v>
      </c>
      <c r="N68" s="190">
        <v>7.2850600000000005</v>
      </c>
      <c r="O68" s="190">
        <v>-24.3444</v>
      </c>
      <c r="P68" s="190">
        <v>-33.449400000000004</v>
      </c>
      <c r="Q68" s="190">
        <v>-19.831900000000001</v>
      </c>
      <c r="R68" s="190">
        <v>-46.257599999999996</v>
      </c>
      <c r="S68" s="190">
        <v>-32.945300000000003</v>
      </c>
      <c r="T68" s="190">
        <v>-39.458300000000001</v>
      </c>
      <c r="U68" s="190">
        <v>-23.445799999999998</v>
      </c>
      <c r="V68" s="190">
        <v>-14.442500000000001</v>
      </c>
      <c r="W68" s="190">
        <v>-5.3147600000000006</v>
      </c>
      <c r="X68" s="190">
        <v>-20.151</v>
      </c>
      <c r="Y68" s="190">
        <v>-29.148299999999999</v>
      </c>
      <c r="Z68" s="190">
        <v>-33.437899999999999</v>
      </c>
      <c r="AA68" s="190">
        <v>-29.450599999999998</v>
      </c>
      <c r="AB68" s="190">
        <v>-25.803599999999999</v>
      </c>
      <c r="AC68" s="190">
        <v>-58.466900000000003</v>
      </c>
      <c r="AD68" s="190">
        <v>-23.998000000000001</v>
      </c>
      <c r="AE68" s="190">
        <v>5.8436199999999996</v>
      </c>
      <c r="AF68" s="190">
        <v>-37.121300000000005</v>
      </c>
      <c r="AG68" s="190">
        <v>-39.379899999999999</v>
      </c>
      <c r="AH68" s="190">
        <v>-27.815000000000001</v>
      </c>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9">
        <f>YampaRiverInflow.TotalOutflow!A69</f>
        <v>46631</v>
      </c>
      <c r="B69" s="280">
        <v>-10.928000000000001</v>
      </c>
      <c r="C69" s="270">
        <v>-10.928000000000001</v>
      </c>
      <c r="D69" s="285">
        <v>-10.928000000000001</v>
      </c>
      <c r="E69" s="190">
        <v>-22.555199999999999</v>
      </c>
      <c r="F69" s="190">
        <v>0.85353000000000001</v>
      </c>
      <c r="G69" s="190">
        <v>-61.966300000000004</v>
      </c>
      <c r="H69" s="190">
        <v>-54.048999999999999</v>
      </c>
      <c r="I69" s="190">
        <v>-27.7121</v>
      </c>
      <c r="J69" s="190">
        <v>-18.022099999999998</v>
      </c>
      <c r="K69" s="190">
        <v>-8.8447199999999988</v>
      </c>
      <c r="L69" s="190">
        <v>-17.9664</v>
      </c>
      <c r="M69" s="190">
        <v>-5.1358199999999998</v>
      </c>
      <c r="N69" s="190">
        <v>-10.9739</v>
      </c>
      <c r="O69" s="190">
        <v>-32.469799999999999</v>
      </c>
      <c r="P69" s="190">
        <v>-35.090000000000003</v>
      </c>
      <c r="Q69" s="190">
        <v>-20.7882</v>
      </c>
      <c r="R69" s="190">
        <v>-50.804099999999998</v>
      </c>
      <c r="S69" s="190">
        <v>-26.487200000000001</v>
      </c>
      <c r="T69" s="190">
        <v>-30.253900000000002</v>
      </c>
      <c r="U69" s="190">
        <v>-43.0578</v>
      </c>
      <c r="V69" s="190">
        <v>-36.350099999999998</v>
      </c>
      <c r="W69" s="190">
        <v>-18.872799999999998</v>
      </c>
      <c r="X69" s="190">
        <v>-16.6816</v>
      </c>
      <c r="Y69" s="190">
        <v>-22.602599999999999</v>
      </c>
      <c r="Z69" s="190">
        <v>-13.866299999999999</v>
      </c>
      <c r="AA69" s="190">
        <v>-20.75</v>
      </c>
      <c r="AB69" s="190">
        <v>-8.9183799999999991</v>
      </c>
      <c r="AC69" s="190">
        <v>-33.353900000000003</v>
      </c>
      <c r="AD69" s="190">
        <v>-15.521000000000001</v>
      </c>
      <c r="AE69" s="190">
        <v>-12.745700000000001</v>
      </c>
      <c r="AF69" s="190">
        <v>-31.333599999999997</v>
      </c>
      <c r="AG69" s="190">
        <v>-19.856300000000001</v>
      </c>
      <c r="AH69" s="190">
        <v>-41.415900000000001</v>
      </c>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9"/>
      <c r="B72" s="279"/>
      <c r="C72" s="269"/>
      <c r="D72" s="296"/>
      <c r="AI72" s="190"/>
      <c r="AJ72" s="190"/>
      <c r="AK72" s="190"/>
      <c r="AL72" s="190"/>
      <c r="AM72" s="190"/>
      <c r="ALQ72" s="172" t="e">
        <v>#N/A</v>
      </c>
    </row>
    <row r="73" spans="1:1005" ht="12.75" customHeight="1" x14ac:dyDescent="0.25">
      <c r="A73" s="149"/>
      <c r="B73" s="279"/>
      <c r="C73" s="269"/>
      <c r="D73" s="296"/>
      <c r="E73" s="190"/>
      <c r="AI73" s="190"/>
      <c r="AJ73" s="190"/>
      <c r="AK73" s="190"/>
      <c r="AL73" s="190"/>
      <c r="AM73" s="190"/>
    </row>
    <row r="74" spans="1:1005" ht="12.75" customHeight="1" x14ac:dyDescent="0.25">
      <c r="A74" s="149"/>
      <c r="B74" s="279"/>
      <c r="C74" s="269"/>
      <c r="D74" s="296"/>
      <c r="AI74" s="190"/>
      <c r="AJ74" s="190"/>
      <c r="AK74" s="190"/>
      <c r="AL74" s="190"/>
      <c r="AM74" s="190"/>
    </row>
    <row r="75" spans="1:1005" ht="12.75" customHeight="1" x14ac:dyDescent="0.25">
      <c r="A75" s="149"/>
      <c r="B75" s="279"/>
      <c r="C75" s="269"/>
      <c r="D75" s="296"/>
    </row>
    <row r="76" spans="1:1005" ht="12.75" customHeight="1" x14ac:dyDescent="0.25">
      <c r="A76" s="149"/>
      <c r="B76" s="279"/>
      <c r="C76" s="269"/>
      <c r="D76" s="296"/>
    </row>
    <row r="77" spans="1:1005" ht="12.75" customHeight="1" x14ac:dyDescent="0.25">
      <c r="A77" s="149"/>
      <c r="B77" s="279"/>
      <c r="C77" s="269"/>
      <c r="D77" s="296"/>
    </row>
    <row r="78" spans="1:1005" ht="12.75" customHeight="1" x14ac:dyDescent="0.25">
      <c r="A78" s="149"/>
      <c r="B78" s="279"/>
      <c r="C78" s="269"/>
      <c r="D78" s="296"/>
    </row>
    <row r="79" spans="1:1005" ht="12.75" customHeight="1" x14ac:dyDescent="0.25">
      <c r="A79" s="149"/>
      <c r="B79" s="279"/>
      <c r="C79" s="269"/>
      <c r="D79" s="296"/>
    </row>
    <row r="80" spans="1:1005" ht="12.75" customHeight="1" x14ac:dyDescent="0.25">
      <c r="A80" s="149"/>
      <c r="B80" s="279"/>
      <c r="C80" s="269"/>
      <c r="D80" s="296"/>
    </row>
    <row r="81" spans="1:4" ht="12.75" customHeight="1" x14ac:dyDescent="0.25">
      <c r="A81" s="149"/>
      <c r="B81" s="279"/>
      <c r="C81" s="269"/>
      <c r="D81" s="296"/>
    </row>
    <row r="82" spans="1:4" ht="12.75" customHeight="1" x14ac:dyDescent="0.25">
      <c r="A82" s="149"/>
      <c r="B82" s="279"/>
      <c r="C82" s="269"/>
      <c r="D82" s="296"/>
    </row>
    <row r="83" spans="1:4" ht="12.75" customHeight="1" x14ac:dyDescent="0.25">
      <c r="A83" s="149"/>
      <c r="B83" s="279"/>
      <c r="C83" s="269"/>
      <c r="D83" s="296"/>
    </row>
    <row r="84" spans="1:4" ht="12.75" customHeight="1" x14ac:dyDescent="0.25">
      <c r="A84" s="149"/>
      <c r="B84" s="279"/>
      <c r="C84" s="269"/>
      <c r="D84" s="296"/>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topLeftCell="F5" workbookViewId="0">
      <selection activeCell="B4" sqref="B4"/>
    </sheetView>
  </sheetViews>
  <sheetFormatPr defaultColWidth="18.7109375" defaultRowHeight="12.75" customHeight="1" x14ac:dyDescent="0.25"/>
  <cols>
    <col min="1" max="54" width="9.140625" style="172" customWidth="1"/>
    <col min="55" max="16384" width="18.7109375" style="172"/>
  </cols>
  <sheetData>
    <row r="1" spans="1:44" ht="15" x14ac:dyDescent="0.25">
      <c r="A1" s="132"/>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338"/>
      <c r="AG1" s="338"/>
      <c r="AH1" s="338"/>
      <c r="AI1" s="162"/>
      <c r="AJ1" s="162"/>
      <c r="AK1" s="162"/>
      <c r="AL1" s="162"/>
      <c r="AM1" s="162"/>
    </row>
    <row r="2" spans="1:44" ht="15" x14ac:dyDescent="0.25">
      <c r="A2" s="132" t="s">
        <v>177</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44" ht="15" x14ac:dyDescent="0.25">
      <c r="A3" s="134" t="str">
        <f>A2&amp;"_"&amp;"Time"</f>
        <v>DvsToPkr_In_Time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44" ht="15" x14ac:dyDescent="0.25">
      <c r="A4" s="304">
        <f>YampaRiverInflow.TotalOutflow!A4</f>
        <v>44652</v>
      </c>
      <c r="B4" s="292">
        <v>7.9370000000000003</v>
      </c>
      <c r="C4" s="293">
        <v>7.9370000000000003</v>
      </c>
      <c r="D4" s="303">
        <v>7.9370000000000003</v>
      </c>
      <c r="E4" s="190">
        <f ca="1">INDEX(INDIRECT("DvsToPkr_"&amp;E$2+YEAR($A4)-YEAR($A$4)),MONTH($A4))/1000</f>
        <v>68.50724000000001</v>
      </c>
      <c r="F4" s="190">
        <f t="shared" ref="F4:AH12" ca="1" si="0">INDEX(INDIRECT("DvsToPkr_"&amp;F$2+YEAR($A4)-YEAR($A$4)),MONTH($A4))/1000</f>
        <v>34.07152</v>
      </c>
      <c r="G4" s="190">
        <f t="shared" ca="1" si="0"/>
        <v>40.68047</v>
      </c>
      <c r="H4" s="190">
        <f t="shared" ca="1" si="0"/>
        <v>13.75267</v>
      </c>
      <c r="I4" s="190">
        <f t="shared" ca="1" si="0"/>
        <v>16.01717</v>
      </c>
      <c r="J4" s="190">
        <f t="shared" ca="1" si="0"/>
        <v>14.181340000000001</v>
      </c>
      <c r="K4" s="190">
        <f t="shared" ca="1" si="0"/>
        <v>10.90859</v>
      </c>
      <c r="L4" s="190">
        <f t="shared" ca="1" si="0"/>
        <v>31.157610000000002</v>
      </c>
      <c r="M4" s="190">
        <f t="shared" ca="1" si="0"/>
        <v>9.207790000000001</v>
      </c>
      <c r="N4" s="190">
        <f t="shared" ca="1" si="0"/>
        <v>-60.225830000000002</v>
      </c>
      <c r="O4" s="190">
        <f t="shared" ca="1" si="0"/>
        <v>53.373489999999997</v>
      </c>
      <c r="P4" s="190">
        <f t="shared" ca="1" si="0"/>
        <v>10.18976</v>
      </c>
      <c r="Q4" s="190">
        <f t="shared" ca="1" si="0"/>
        <v>22.325830000000003</v>
      </c>
      <c r="R4" s="190">
        <f t="shared" ca="1" si="0"/>
        <v>12.528739999999999</v>
      </c>
      <c r="S4" s="190">
        <f t="shared" ca="1" si="0"/>
        <v>16.69754</v>
      </c>
      <c r="T4" s="190">
        <f t="shared" ca="1" si="0"/>
        <v>14.457510000000001</v>
      </c>
      <c r="U4" s="190">
        <f t="shared" ca="1" si="0"/>
        <v>15.693350000000001</v>
      </c>
      <c r="V4" s="190">
        <f t="shared" ca="1" si="0"/>
        <v>12.19009</v>
      </c>
      <c r="W4" s="190">
        <f t="shared" ca="1" si="0"/>
        <v>15.191180000000001</v>
      </c>
      <c r="X4" s="190">
        <f t="shared" ca="1" si="0"/>
        <v>34.110879999999995</v>
      </c>
      <c r="Y4" s="190">
        <f t="shared" ca="1" si="0"/>
        <v>18.928849999999997</v>
      </c>
      <c r="Z4" s="190">
        <f t="shared" ca="1" si="0"/>
        <v>23.699870000000001</v>
      </c>
      <c r="AA4" s="190">
        <f t="shared" ca="1" si="0"/>
        <v>14.320200000000002</v>
      </c>
      <c r="AB4" s="190">
        <f t="shared" ca="1" si="0"/>
        <v>23.981200000000001</v>
      </c>
      <c r="AC4" s="190">
        <f t="shared" ca="1" si="0"/>
        <v>12.70073</v>
      </c>
      <c r="AD4" s="190">
        <f t="shared" ca="1" si="0"/>
        <v>17.83746</v>
      </c>
      <c r="AE4" s="190">
        <f t="shared" ca="1" si="0"/>
        <v>12.692639999999999</v>
      </c>
      <c r="AF4" s="190">
        <f t="shared" ca="1" si="0"/>
        <v>-8.0273199999999996</v>
      </c>
      <c r="AG4" s="190">
        <f t="shared" ca="1" si="0"/>
        <v>5.617337</v>
      </c>
      <c r="AH4" s="190">
        <f t="shared" ca="1" si="0"/>
        <v>29.066040000000001</v>
      </c>
      <c r="AI4" s="190"/>
      <c r="AJ4" s="190"/>
      <c r="AK4" s="190"/>
      <c r="AL4" s="190"/>
      <c r="AM4" s="190"/>
    </row>
    <row r="5" spans="1:44" ht="15" x14ac:dyDescent="0.25">
      <c r="A5" s="304">
        <f>YampaRiverInflow.TotalOutflow!A5</f>
        <v>44682</v>
      </c>
      <c r="B5" s="280">
        <v>6.3540000000000001</v>
      </c>
      <c r="C5" s="270">
        <v>6.3540000000000001</v>
      </c>
      <c r="D5" s="285">
        <v>6.3540000000000001</v>
      </c>
      <c r="E5" s="190">
        <v>35.158190000000005</v>
      </c>
      <c r="F5" s="190">
        <v>30.619150000000001</v>
      </c>
      <c r="G5" s="190">
        <v>51.445999999999998</v>
      </c>
      <c r="H5" s="190">
        <v>147.4316</v>
      </c>
      <c r="I5" s="190">
        <v>31.464639999999999</v>
      </c>
      <c r="J5" s="190">
        <v>16.225469999999998</v>
      </c>
      <c r="K5" s="190">
        <v>15.98751</v>
      </c>
      <c r="L5" s="190">
        <v>22.762439999999998</v>
      </c>
      <c r="M5" s="190">
        <v>16.884130000000003</v>
      </c>
      <c r="N5" s="190">
        <v>-18.579159999999998</v>
      </c>
      <c r="O5" s="190">
        <v>0.76658000000000004</v>
      </c>
      <c r="P5" s="190">
        <v>15.05968</v>
      </c>
      <c r="Q5" s="190">
        <v>18.966650000000001</v>
      </c>
      <c r="R5" s="190">
        <v>6.8135300000000001</v>
      </c>
      <c r="S5" s="190">
        <v>10.48025</v>
      </c>
      <c r="T5" s="190">
        <v>-4.4347899999999996</v>
      </c>
      <c r="U5" s="190">
        <v>13.546040000000001</v>
      </c>
      <c r="V5" s="190">
        <v>14.374000000000001</v>
      </c>
      <c r="W5" s="190">
        <v>20.312279999999998</v>
      </c>
      <c r="X5" s="190">
        <v>24.09412</v>
      </c>
      <c r="Y5" s="190">
        <v>17.2925</v>
      </c>
      <c r="Z5" s="190">
        <v>26.04485</v>
      </c>
      <c r="AA5" s="190">
        <v>20.55932</v>
      </c>
      <c r="AB5" s="190">
        <v>-2.9233899999999999</v>
      </c>
      <c r="AC5" s="190">
        <v>20.669799999999999</v>
      </c>
      <c r="AD5" s="190">
        <v>13.049940000000001</v>
      </c>
      <c r="AE5" s="190">
        <v>22.04082</v>
      </c>
      <c r="AF5" s="190">
        <v>10.49208</v>
      </c>
      <c r="AG5" s="190">
        <v>8.221705</v>
      </c>
      <c r="AH5" s="190">
        <v>-6.3989399999999996</v>
      </c>
      <c r="AI5" s="190"/>
      <c r="AJ5" s="190"/>
      <c r="AK5" s="190"/>
      <c r="AL5" s="190"/>
      <c r="AM5" s="190"/>
    </row>
    <row r="6" spans="1:44" ht="15" x14ac:dyDescent="0.25">
      <c r="A6" s="304">
        <f>YampaRiverInflow.TotalOutflow!A6</f>
        <v>44713</v>
      </c>
      <c r="B6" s="280">
        <v>6.5380000000000003</v>
      </c>
      <c r="C6" s="270">
        <v>6.5380000000000003</v>
      </c>
      <c r="D6" s="285">
        <v>6.5380000000000003</v>
      </c>
      <c r="E6" s="190">
        <v>38.329680000000003</v>
      </c>
      <c r="F6" s="190">
        <v>17.90776</v>
      </c>
      <c r="G6" s="190">
        <v>23.242540000000002</v>
      </c>
      <c r="H6" s="190">
        <v>149.01420000000002</v>
      </c>
      <c r="I6" s="190">
        <v>25.634610000000002</v>
      </c>
      <c r="J6" s="190">
        <v>16.579849999999997</v>
      </c>
      <c r="K6" s="190">
        <v>17.054269999999999</v>
      </c>
      <c r="L6" s="190">
        <v>19.0702</v>
      </c>
      <c r="M6" s="190">
        <v>13.2582</v>
      </c>
      <c r="N6" s="190">
        <v>34.340009999999999</v>
      </c>
      <c r="O6" s="190">
        <v>31.23612</v>
      </c>
      <c r="P6" s="190">
        <v>9.42577</v>
      </c>
      <c r="Q6" s="190">
        <v>11.861139999999999</v>
      </c>
      <c r="R6" s="190">
        <v>3.2528800000000002</v>
      </c>
      <c r="S6" s="190">
        <v>10.676410000000001</v>
      </c>
      <c r="T6" s="190">
        <v>-12.562700000000001</v>
      </c>
      <c r="U6" s="190">
        <v>10.9498</v>
      </c>
      <c r="V6" s="190">
        <v>4.9075899999999999</v>
      </c>
      <c r="W6" s="190">
        <v>20.479099999999999</v>
      </c>
      <c r="X6" s="190">
        <v>23.339099999999998</v>
      </c>
      <c r="Y6" s="190">
        <v>14.779639999999999</v>
      </c>
      <c r="Z6" s="190">
        <v>10.374750000000001</v>
      </c>
      <c r="AA6" s="190">
        <v>15.253579999999999</v>
      </c>
      <c r="AB6" s="190">
        <v>10.87237</v>
      </c>
      <c r="AC6" s="190">
        <v>19.39621</v>
      </c>
      <c r="AD6" s="190">
        <v>18.288060000000002</v>
      </c>
      <c r="AE6" s="190">
        <v>0.1727841</v>
      </c>
      <c r="AF6" s="190">
        <v>6.1307309999999999</v>
      </c>
      <c r="AG6" s="190">
        <v>10.9467</v>
      </c>
      <c r="AH6" s="190">
        <v>-4.7618999999999998</v>
      </c>
      <c r="AI6" s="190"/>
      <c r="AJ6" s="190"/>
      <c r="AK6" s="190"/>
      <c r="AL6" s="190"/>
      <c r="AM6" s="190"/>
    </row>
    <row r="7" spans="1:44" ht="15" x14ac:dyDescent="0.25">
      <c r="A7" s="304">
        <f>YampaRiverInflow.TotalOutflow!A7</f>
        <v>44743</v>
      </c>
      <c r="B7" s="280">
        <v>14.287000000000001</v>
      </c>
      <c r="C7" s="270">
        <v>14.287000000000001</v>
      </c>
      <c r="D7" s="285">
        <v>14.287000000000001</v>
      </c>
      <c r="E7" s="190">
        <v>37.980930000000001</v>
      </c>
      <c r="F7" s="190">
        <v>46.885179999999998</v>
      </c>
      <c r="G7" s="190">
        <v>38.639189999999999</v>
      </c>
      <c r="H7" s="190">
        <v>161.9752</v>
      </c>
      <c r="I7" s="190">
        <v>38.31944</v>
      </c>
      <c r="J7" s="190">
        <v>19.69941</v>
      </c>
      <c r="K7" s="190">
        <v>17.99015</v>
      </c>
      <c r="L7" s="190">
        <v>13.171860000000001</v>
      </c>
      <c r="M7" s="190">
        <v>40.615339999999996</v>
      </c>
      <c r="N7" s="190">
        <v>26.544730000000001</v>
      </c>
      <c r="O7" s="190">
        <v>25.423359999999999</v>
      </c>
      <c r="P7" s="190">
        <v>13.888549999999999</v>
      </c>
      <c r="Q7" s="190">
        <v>15.145760000000001</v>
      </c>
      <c r="R7" s="190">
        <v>6.6023500000000004</v>
      </c>
      <c r="S7" s="190">
        <v>10.07929</v>
      </c>
      <c r="T7" s="190">
        <v>4.5085600000000001</v>
      </c>
      <c r="U7" s="190">
        <v>26.234180000000002</v>
      </c>
      <c r="V7" s="190">
        <v>12.146379999999999</v>
      </c>
      <c r="W7" s="190">
        <v>17.390999999999998</v>
      </c>
      <c r="X7" s="190">
        <v>17.51343</v>
      </c>
      <c r="Y7" s="190">
        <v>34.483599999999996</v>
      </c>
      <c r="Z7" s="190">
        <v>45.963620000000006</v>
      </c>
      <c r="AA7" s="190">
        <v>28.082819999999998</v>
      </c>
      <c r="AB7" s="190">
        <v>19.215400000000002</v>
      </c>
      <c r="AC7" s="190">
        <v>17.710519999999999</v>
      </c>
      <c r="AD7" s="190">
        <v>20.118539999999999</v>
      </c>
      <c r="AE7" s="190">
        <v>18.059009999999997</v>
      </c>
      <c r="AF7" s="190">
        <v>20.378209999999999</v>
      </c>
      <c r="AG7" s="190">
        <v>15.53816</v>
      </c>
      <c r="AH7" s="190">
        <v>2.6186829999999999</v>
      </c>
      <c r="AI7" s="190"/>
      <c r="AJ7" s="190"/>
      <c r="AK7" s="190"/>
      <c r="AL7" s="190"/>
      <c r="AM7" s="190"/>
    </row>
    <row r="8" spans="1:44" ht="15" x14ac:dyDescent="0.25">
      <c r="A8" s="304">
        <f>YampaRiverInflow.TotalOutflow!A8</f>
        <v>44774</v>
      </c>
      <c r="B8" s="280">
        <v>13.164999999999999</v>
      </c>
      <c r="C8" s="270">
        <v>13.164999999999999</v>
      </c>
      <c r="D8" s="285">
        <v>13.164999999999999</v>
      </c>
      <c r="E8" s="190">
        <v>45.93045</v>
      </c>
      <c r="F8" s="190">
        <v>51.271099999999997</v>
      </c>
      <c r="G8" s="190">
        <v>50.55104</v>
      </c>
      <c r="H8" s="190">
        <v>39.051919999999996</v>
      </c>
      <c r="I8" s="190">
        <v>28.86665</v>
      </c>
      <c r="J8" s="190">
        <v>22.441749999999999</v>
      </c>
      <c r="K8" s="190">
        <v>26.15324</v>
      </c>
      <c r="L8" s="190">
        <v>32.817900000000002</v>
      </c>
      <c r="M8" s="190">
        <v>21.52835</v>
      </c>
      <c r="N8" s="190">
        <v>35.833640000000003</v>
      </c>
      <c r="O8" s="190">
        <v>31.181180000000001</v>
      </c>
      <c r="P8" s="190">
        <v>15.6302</v>
      </c>
      <c r="Q8" s="190">
        <v>23.108509999999999</v>
      </c>
      <c r="R8" s="190">
        <v>11.401249999999999</v>
      </c>
      <c r="S8" s="190">
        <v>31.261939999999999</v>
      </c>
      <c r="T8" s="190">
        <v>3.6801999999999997</v>
      </c>
      <c r="U8" s="190">
        <v>14.693910000000001</v>
      </c>
      <c r="V8" s="190">
        <v>25.271129999999999</v>
      </c>
      <c r="W8" s="190">
        <v>24.69454</v>
      </c>
      <c r="X8" s="190">
        <v>21.273709999999998</v>
      </c>
      <c r="Y8" s="190">
        <v>24.753779999999999</v>
      </c>
      <c r="Z8" s="190">
        <v>25.619619999999998</v>
      </c>
      <c r="AA8" s="190">
        <v>36.973279999999995</v>
      </c>
      <c r="AB8" s="190">
        <v>26.050840000000001</v>
      </c>
      <c r="AC8" s="190">
        <v>15.60383</v>
      </c>
      <c r="AD8" s="190">
        <v>22.495830000000002</v>
      </c>
      <c r="AE8" s="190">
        <v>11.813360000000001</v>
      </c>
      <c r="AF8" s="190">
        <v>21.487629999999999</v>
      </c>
      <c r="AG8" s="190">
        <v>15.17426</v>
      </c>
      <c r="AH8" s="190">
        <v>1.5523019999999998</v>
      </c>
      <c r="AI8" s="190"/>
      <c r="AJ8" s="190"/>
      <c r="AK8" s="190"/>
      <c r="AL8" s="190"/>
      <c r="AM8" s="190"/>
    </row>
    <row r="9" spans="1:44" ht="15" x14ac:dyDescent="0.25">
      <c r="A9" s="304">
        <f>YampaRiverInflow.TotalOutflow!A9</f>
        <v>44805</v>
      </c>
      <c r="B9" s="280">
        <v>11.956</v>
      </c>
      <c r="C9" s="270">
        <v>11.956</v>
      </c>
      <c r="D9" s="285">
        <v>11.956</v>
      </c>
      <c r="E9" s="190">
        <v>44.919650000000004</v>
      </c>
      <c r="F9" s="190">
        <v>38.738219999999998</v>
      </c>
      <c r="G9" s="190">
        <v>36.226120000000002</v>
      </c>
      <c r="H9" s="190">
        <v>28.125509999999998</v>
      </c>
      <c r="I9" s="190">
        <v>31.235990000000001</v>
      </c>
      <c r="J9" s="190">
        <v>22.33502</v>
      </c>
      <c r="K9" s="190">
        <v>48.394019999999998</v>
      </c>
      <c r="L9" s="190">
        <v>28.478590000000001</v>
      </c>
      <c r="M9" s="190">
        <v>11.490879999999999</v>
      </c>
      <c r="N9" s="190">
        <v>18.042580000000001</v>
      </c>
      <c r="O9" s="190">
        <v>23.867799999999999</v>
      </c>
      <c r="P9" s="190">
        <v>14.97372</v>
      </c>
      <c r="Q9" s="190">
        <v>17.04288</v>
      </c>
      <c r="R9" s="190">
        <v>23.401450000000001</v>
      </c>
      <c r="S9" s="190">
        <v>6.1058300000000001</v>
      </c>
      <c r="T9" s="190">
        <v>5.0821000000000005</v>
      </c>
      <c r="U9" s="190">
        <v>18.601369999999999</v>
      </c>
      <c r="V9" s="190">
        <v>14.47564</v>
      </c>
      <c r="W9" s="190">
        <v>21.351419999999997</v>
      </c>
      <c r="X9" s="190">
        <v>17.48638</v>
      </c>
      <c r="Y9" s="190">
        <v>30.457650000000001</v>
      </c>
      <c r="Z9" s="190">
        <v>31.318210000000001</v>
      </c>
      <c r="AA9" s="190">
        <v>23.158259999999999</v>
      </c>
      <c r="AB9" s="190">
        <v>13.249139999999999</v>
      </c>
      <c r="AC9" s="190">
        <v>19.108810000000002</v>
      </c>
      <c r="AD9" s="190">
        <v>13.42262</v>
      </c>
      <c r="AE9" s="190">
        <v>16.063879999999997</v>
      </c>
      <c r="AF9" s="190">
        <v>9.2318680000000004</v>
      </c>
      <c r="AG9" s="190">
        <v>25.419049999999999</v>
      </c>
      <c r="AH9" s="190">
        <v>3.7183029999999997</v>
      </c>
      <c r="AI9" s="190"/>
      <c r="AJ9" s="190"/>
      <c r="AK9" s="190"/>
      <c r="AL9" s="190"/>
      <c r="AM9" s="190"/>
    </row>
    <row r="10" spans="1:44" ht="15" x14ac:dyDescent="0.25">
      <c r="A10" s="304">
        <f>YampaRiverInflow.TotalOutflow!A10</f>
        <v>44835</v>
      </c>
      <c r="B10" s="280">
        <v>17.71</v>
      </c>
      <c r="C10" s="270">
        <v>17.71</v>
      </c>
      <c r="D10" s="285">
        <v>17.71</v>
      </c>
      <c r="E10" s="190">
        <v>34.431249999999999</v>
      </c>
      <c r="F10" s="190">
        <v>38.233789999999999</v>
      </c>
      <c r="G10" s="190">
        <v>25.995049999999999</v>
      </c>
      <c r="H10" s="190">
        <v>33.972290000000001</v>
      </c>
      <c r="I10" s="190">
        <v>22.088529999999999</v>
      </c>
      <c r="J10" s="190">
        <v>19.114159999999998</v>
      </c>
      <c r="K10" s="190">
        <v>8.2817099999999986</v>
      </c>
      <c r="L10" s="190">
        <v>40.549999999999997</v>
      </c>
      <c r="M10" s="190">
        <v>-13.924200000000001</v>
      </c>
      <c r="N10" s="190">
        <v>25.10202</v>
      </c>
      <c r="O10" s="190">
        <v>12.98898</v>
      </c>
      <c r="P10" s="190">
        <v>27.75198</v>
      </c>
      <c r="Q10" s="190">
        <v>9.3924799999999991</v>
      </c>
      <c r="R10" s="190">
        <v>43.769359999999999</v>
      </c>
      <c r="S10" s="190">
        <v>22.534610000000001</v>
      </c>
      <c r="T10" s="190">
        <v>16.070049999999998</v>
      </c>
      <c r="U10" s="190">
        <v>21.862349999999999</v>
      </c>
      <c r="V10" s="190">
        <v>21.155540000000002</v>
      </c>
      <c r="W10" s="190">
        <v>17.678609999999999</v>
      </c>
      <c r="X10" s="190">
        <v>24.983849999999997</v>
      </c>
      <c r="Y10" s="190">
        <v>30.878040000000002</v>
      </c>
      <c r="Z10" s="190">
        <v>34.297699999999999</v>
      </c>
      <c r="AA10" s="190">
        <v>18.70016</v>
      </c>
      <c r="AB10" s="190">
        <v>16.06213</v>
      </c>
      <c r="AC10" s="190">
        <v>34.16733</v>
      </c>
      <c r="AD10" s="190">
        <v>35.623899999999999</v>
      </c>
      <c r="AE10" s="190">
        <v>8.9423110000000001</v>
      </c>
      <c r="AF10" s="190">
        <v>22.663040000000002</v>
      </c>
      <c r="AG10" s="190">
        <v>18.12434</v>
      </c>
      <c r="AH10" s="190">
        <v>20.913310000000003</v>
      </c>
      <c r="AI10" s="190"/>
      <c r="AJ10" s="190"/>
      <c r="AK10" s="190"/>
      <c r="AL10" s="190"/>
      <c r="AM10" s="190"/>
    </row>
    <row r="11" spans="1:44" ht="15" x14ac:dyDescent="0.25">
      <c r="A11" s="304">
        <f>YampaRiverInflow.TotalOutflow!A11</f>
        <v>44866</v>
      </c>
      <c r="B11" s="280">
        <v>16.579000000000001</v>
      </c>
      <c r="C11" s="270">
        <v>16.579000000000001</v>
      </c>
      <c r="D11" s="285">
        <v>16.579000000000001</v>
      </c>
      <c r="E11" s="190">
        <v>35.786089999999994</v>
      </c>
      <c r="F11" s="190">
        <v>28.035019999999999</v>
      </c>
      <c r="G11" s="190">
        <v>16.97213</v>
      </c>
      <c r="H11" s="190">
        <v>32.303910000000002</v>
      </c>
      <c r="I11" s="190">
        <v>27.994340000000001</v>
      </c>
      <c r="J11" s="190">
        <v>18.408459999999998</v>
      </c>
      <c r="K11" s="190">
        <v>27.646930000000001</v>
      </c>
      <c r="L11" s="190">
        <v>13.904860000000001</v>
      </c>
      <c r="M11" s="190">
        <v>20.08203</v>
      </c>
      <c r="N11" s="190">
        <v>-4.2350600000000007</v>
      </c>
      <c r="O11" s="190">
        <v>5.5237799999999995</v>
      </c>
      <c r="P11" s="190">
        <v>13.936260000000001</v>
      </c>
      <c r="Q11" s="190">
        <v>18.488499999999998</v>
      </c>
      <c r="R11" s="190">
        <v>53.005609999999997</v>
      </c>
      <c r="S11" s="190">
        <v>26.384319999999999</v>
      </c>
      <c r="T11" s="190">
        <v>7.4658100000000003</v>
      </c>
      <c r="U11" s="190">
        <v>17.107009999999999</v>
      </c>
      <c r="V11" s="190">
        <v>28.95552</v>
      </c>
      <c r="W11" s="190">
        <v>31.72842</v>
      </c>
      <c r="X11" s="190">
        <v>37.927500000000002</v>
      </c>
      <c r="Y11" s="190">
        <v>37.545540000000003</v>
      </c>
      <c r="Z11" s="190">
        <v>26.962349999999997</v>
      </c>
      <c r="AA11" s="190">
        <v>24.636060000000001</v>
      </c>
      <c r="AB11" s="190">
        <v>9.1373110000000004</v>
      </c>
      <c r="AC11" s="190">
        <v>11.013590000000001</v>
      </c>
      <c r="AD11" s="190">
        <v>20.70234</v>
      </c>
      <c r="AE11" s="190">
        <v>12.13466</v>
      </c>
      <c r="AF11" s="190">
        <v>16.070899999999998</v>
      </c>
      <c r="AG11" s="190">
        <v>21.472249999999999</v>
      </c>
      <c r="AH11" s="190">
        <v>19.997520000000002</v>
      </c>
      <c r="AI11" s="190"/>
      <c r="AJ11" s="190"/>
      <c r="AK11" s="190"/>
      <c r="AL11" s="190"/>
      <c r="AM11" s="190"/>
    </row>
    <row r="12" spans="1:44" ht="15" x14ac:dyDescent="0.25">
      <c r="A12" s="304">
        <f>YampaRiverInflow.TotalOutflow!A12</f>
        <v>44896</v>
      </c>
      <c r="B12" s="280">
        <v>17.748000000000001</v>
      </c>
      <c r="C12" s="270">
        <v>17.748000000000001</v>
      </c>
      <c r="D12" s="285">
        <v>17.748000000000001</v>
      </c>
      <c r="E12" s="190">
        <v>28.205020000000001</v>
      </c>
      <c r="F12" s="190">
        <v>40.244050000000001</v>
      </c>
      <c r="G12" s="190">
        <v>27.56195</v>
      </c>
      <c r="H12" s="190">
        <v>42.93092</v>
      </c>
      <c r="I12" s="190">
        <v>16.8964</v>
      </c>
      <c r="J12" s="190">
        <v>5.2648799999999998</v>
      </c>
      <c r="K12" s="190">
        <v>14.9133</v>
      </c>
      <c r="L12" s="190">
        <v>20.716919999999998</v>
      </c>
      <c r="M12" s="190">
        <v>34.09957</v>
      </c>
      <c r="N12" s="190">
        <v>30.479970000000002</v>
      </c>
      <c r="O12" s="190">
        <v>17.71199</v>
      </c>
      <c r="P12" s="190">
        <v>14.28424</v>
      </c>
      <c r="Q12" s="190">
        <v>19.058679999999999</v>
      </c>
      <c r="R12" s="190">
        <v>32.092640000000003</v>
      </c>
      <c r="S12" s="190">
        <v>31.069230000000001</v>
      </c>
      <c r="T12" s="190">
        <v>-1.1337300000000001</v>
      </c>
      <c r="U12" s="190">
        <v>19.942029999999999</v>
      </c>
      <c r="V12" s="190">
        <v>24.682869999999998</v>
      </c>
      <c r="W12" s="190">
        <v>26.541930000000001</v>
      </c>
      <c r="X12" s="190">
        <v>32.755090000000003</v>
      </c>
      <c r="Y12" s="190">
        <v>27.805679999999999</v>
      </c>
      <c r="Z12" s="190">
        <v>21.076700000000002</v>
      </c>
      <c r="AA12" s="190">
        <v>7.0595299999999996</v>
      </c>
      <c r="AB12" s="190">
        <v>18.49559</v>
      </c>
      <c r="AC12" s="190">
        <v>21.64105</v>
      </c>
      <c r="AD12" s="190">
        <v>26.011500000000002</v>
      </c>
      <c r="AE12" s="190">
        <v>17.06305</v>
      </c>
      <c r="AF12" s="190">
        <v>26.540560000000003</v>
      </c>
      <c r="AG12" s="190">
        <v>19.891179999999999</v>
      </c>
      <c r="AH12" s="190">
        <v>8.7936929999999993</v>
      </c>
      <c r="AI12" s="190"/>
      <c r="AJ12" s="190"/>
      <c r="AK12" s="190"/>
      <c r="AL12" s="190"/>
      <c r="AM12" s="190"/>
    </row>
    <row r="13" spans="1:44" ht="15" x14ac:dyDescent="0.25">
      <c r="A13" s="304">
        <f>YampaRiverInflow.TotalOutflow!A13</f>
        <v>44927</v>
      </c>
      <c r="B13" s="280">
        <v>13.885</v>
      </c>
      <c r="C13" s="270">
        <v>13.885</v>
      </c>
      <c r="D13" s="285">
        <v>13.885</v>
      </c>
      <c r="E13" s="190">
        <v>18.1145</v>
      </c>
      <c r="F13" s="190">
        <v>101.17739999999999</v>
      </c>
      <c r="G13" s="190">
        <v>19.38391</v>
      </c>
      <c r="H13" s="190">
        <v>30.74776</v>
      </c>
      <c r="I13" s="190">
        <v>9.8134800000000002</v>
      </c>
      <c r="J13" s="190">
        <v>-4.5364899999999997</v>
      </c>
      <c r="K13" s="190">
        <v>13.92507</v>
      </c>
      <c r="L13" s="190">
        <v>62.106730000000006</v>
      </c>
      <c r="M13" s="190">
        <v>30.139110000000002</v>
      </c>
      <c r="N13" s="190">
        <v>34.121430000000004</v>
      </c>
      <c r="O13" s="190">
        <v>0.29199999999999998</v>
      </c>
      <c r="P13" s="190">
        <v>8.3659300000000005</v>
      </c>
      <c r="Q13" s="190">
        <v>7.2980700000000001</v>
      </c>
      <c r="R13" s="190">
        <v>137.14750000000001</v>
      </c>
      <c r="S13" s="190">
        <v>5.1085200000000004</v>
      </c>
      <c r="T13" s="190">
        <v>9.6737900000000003</v>
      </c>
      <c r="U13" s="190">
        <v>13.99601</v>
      </c>
      <c r="V13" s="190">
        <v>3.7156899999999999</v>
      </c>
      <c r="W13" s="190">
        <v>41.649769999999997</v>
      </c>
      <c r="X13" s="190">
        <v>7.6267299999999993</v>
      </c>
      <c r="Y13" s="190">
        <v>11.469899999999999</v>
      </c>
      <c r="Z13" s="190">
        <v>17.2136</v>
      </c>
      <c r="AA13" s="190">
        <v>12.56814</v>
      </c>
      <c r="AB13" s="190">
        <v>17.381460000000001</v>
      </c>
      <c r="AC13" s="190">
        <v>26.231240000000003</v>
      </c>
      <c r="AD13" s="190">
        <v>33.2042</v>
      </c>
      <c r="AE13" s="190">
        <v>2.9696009999999999</v>
      </c>
      <c r="AF13" s="190">
        <v>19.397919999999999</v>
      </c>
      <c r="AG13" s="190">
        <v>1.1771969999999998</v>
      </c>
      <c r="AH13" s="190">
        <v>30.506990000000002</v>
      </c>
      <c r="AI13" s="190"/>
      <c r="AJ13" s="190"/>
      <c r="AK13" s="190"/>
      <c r="AL13" s="190"/>
      <c r="AM13" s="190"/>
    </row>
    <row r="14" spans="1:44" ht="15" x14ac:dyDescent="0.25">
      <c r="A14" s="304">
        <f>YampaRiverInflow.TotalOutflow!A14</f>
        <v>44958</v>
      </c>
      <c r="B14" s="280">
        <v>4.8780000000000001</v>
      </c>
      <c r="C14" s="270">
        <v>4.8780000000000001</v>
      </c>
      <c r="D14" s="285">
        <v>4.8780000000000001</v>
      </c>
      <c r="E14" s="190">
        <v>29.243689999999997</v>
      </c>
      <c r="F14" s="190">
        <v>221.90360000000001</v>
      </c>
      <c r="G14" s="190">
        <v>10.26454</v>
      </c>
      <c r="H14" s="190">
        <v>85.662350000000004</v>
      </c>
      <c r="I14" s="190">
        <v>11.232760000000001</v>
      </c>
      <c r="J14" s="190">
        <v>13.169319999999999</v>
      </c>
      <c r="K14" s="190">
        <v>35.386319999999998</v>
      </c>
      <c r="L14" s="190">
        <v>17.077069999999999</v>
      </c>
      <c r="M14" s="190">
        <v>13.379719999999999</v>
      </c>
      <c r="N14" s="190">
        <v>16.086819999999999</v>
      </c>
      <c r="O14" s="190">
        <v>-0.86568000000000001</v>
      </c>
      <c r="P14" s="190">
        <v>23.462679999999999</v>
      </c>
      <c r="Q14" s="190">
        <v>14.080209999999999</v>
      </c>
      <c r="R14" s="190">
        <v>174.5822</v>
      </c>
      <c r="S14" s="190">
        <v>11.06955</v>
      </c>
      <c r="T14" s="190">
        <v>-5.6684799999999997</v>
      </c>
      <c r="U14" s="190">
        <v>3.0183800000000001</v>
      </c>
      <c r="V14" s="190">
        <v>14.69007</v>
      </c>
      <c r="W14" s="190">
        <v>8.8202999999999996</v>
      </c>
      <c r="X14" s="190">
        <v>14.744759999999999</v>
      </c>
      <c r="Y14" s="190">
        <v>10.63569</v>
      </c>
      <c r="Z14" s="190">
        <v>3.61049</v>
      </c>
      <c r="AA14" s="190">
        <v>19.49475</v>
      </c>
      <c r="AB14" s="190">
        <v>9.0798199999999998</v>
      </c>
      <c r="AC14" s="190">
        <v>9.4230560000000008</v>
      </c>
      <c r="AD14" s="190">
        <v>14.433450000000001</v>
      </c>
      <c r="AE14" s="190">
        <v>2.5804749999999999</v>
      </c>
      <c r="AF14" s="190">
        <v>12.939129999999999</v>
      </c>
      <c r="AG14" s="190">
        <v>-3.2752500000000002</v>
      </c>
      <c r="AH14" s="190">
        <v>44.287480000000002</v>
      </c>
      <c r="AI14" s="190"/>
      <c r="AJ14" s="190"/>
      <c r="AK14" s="190"/>
      <c r="AL14" s="190"/>
      <c r="AM14" s="190"/>
    </row>
    <row r="15" spans="1:44" ht="15" x14ac:dyDescent="0.25">
      <c r="A15" s="304">
        <f>YampaRiverInflow.TotalOutflow!A15</f>
        <v>44986</v>
      </c>
      <c r="B15" s="280">
        <v>3.944</v>
      </c>
      <c r="C15" s="270">
        <v>3.944</v>
      </c>
      <c r="D15" s="285">
        <v>3.944</v>
      </c>
      <c r="E15" s="190">
        <v>61.31456</v>
      </c>
      <c r="F15" s="190">
        <v>316.43129999999996</v>
      </c>
      <c r="G15" s="190">
        <v>30.523220000000002</v>
      </c>
      <c r="H15" s="190">
        <v>99.089590000000001</v>
      </c>
      <c r="I15" s="190">
        <v>0.26749000000000001</v>
      </c>
      <c r="J15" s="190">
        <v>21.557400000000001</v>
      </c>
      <c r="K15" s="190">
        <v>29.812529999999999</v>
      </c>
      <c r="L15" s="190">
        <v>17.33398</v>
      </c>
      <c r="M15" s="190">
        <v>4.5499399999999994</v>
      </c>
      <c r="N15" s="190">
        <v>29.456400000000002</v>
      </c>
      <c r="O15" s="190">
        <v>7.59199</v>
      </c>
      <c r="P15" s="190">
        <v>0.58572999999999997</v>
      </c>
      <c r="Q15" s="190">
        <v>5.9264799999999997</v>
      </c>
      <c r="R15" s="190">
        <v>168.7243</v>
      </c>
      <c r="S15" s="190">
        <v>24.415849999999999</v>
      </c>
      <c r="T15" s="190">
        <v>16.08663</v>
      </c>
      <c r="U15" s="190">
        <v>3.1996100000000003</v>
      </c>
      <c r="V15" s="190">
        <v>10.91578</v>
      </c>
      <c r="W15" s="190">
        <v>55.120930000000001</v>
      </c>
      <c r="X15" s="190">
        <v>5.3349099999999998</v>
      </c>
      <c r="Y15" s="190">
        <v>8.3023799999999994</v>
      </c>
      <c r="Z15" s="190">
        <v>7.6192200000000003</v>
      </c>
      <c r="AA15" s="190">
        <v>-3.1343100000000002</v>
      </c>
      <c r="AB15" s="190">
        <v>2.8256300000000003</v>
      </c>
      <c r="AC15" s="190">
        <v>17.701610000000002</v>
      </c>
      <c r="AD15" s="190">
        <v>10.766690000000001</v>
      </c>
      <c r="AE15" s="190">
        <v>-2.6526999999999998</v>
      </c>
      <c r="AF15" s="190">
        <v>-4.7138400000000003</v>
      </c>
      <c r="AG15" s="190">
        <v>14.927820000000001</v>
      </c>
      <c r="AH15" s="190">
        <v>37.971170000000001</v>
      </c>
      <c r="AI15" s="190"/>
      <c r="AJ15" s="190"/>
      <c r="AK15" s="190"/>
      <c r="AL15" s="190"/>
      <c r="AM15" s="190"/>
    </row>
    <row r="16" spans="1:44" ht="15" x14ac:dyDescent="0.25">
      <c r="A16" s="304">
        <f>YampaRiverInflow.TotalOutflow!A16</f>
        <v>45017</v>
      </c>
      <c r="B16" s="280">
        <v>7.9370000000000003</v>
      </c>
      <c r="C16" s="270">
        <v>7.9370000000000003</v>
      </c>
      <c r="D16" s="285">
        <v>7.9370000000000003</v>
      </c>
      <c r="E16" s="190">
        <v>34.07152</v>
      </c>
      <c r="F16" s="190">
        <v>40.68047</v>
      </c>
      <c r="G16" s="190">
        <v>13.75267</v>
      </c>
      <c r="H16" s="190">
        <v>16.01717</v>
      </c>
      <c r="I16" s="190">
        <v>14.181340000000001</v>
      </c>
      <c r="J16" s="190">
        <v>10.90859</v>
      </c>
      <c r="K16" s="190">
        <v>31.157610000000002</v>
      </c>
      <c r="L16" s="190">
        <v>9.207790000000001</v>
      </c>
      <c r="M16" s="190">
        <v>-60.225830000000002</v>
      </c>
      <c r="N16" s="190">
        <v>53.373489999999997</v>
      </c>
      <c r="O16" s="190">
        <v>10.18976</v>
      </c>
      <c r="P16" s="190">
        <v>22.325830000000003</v>
      </c>
      <c r="Q16" s="190">
        <v>12.528739999999999</v>
      </c>
      <c r="R16" s="190">
        <v>16.69754</v>
      </c>
      <c r="S16" s="190">
        <v>14.457510000000001</v>
      </c>
      <c r="T16" s="190">
        <v>15.693350000000001</v>
      </c>
      <c r="U16" s="190">
        <v>12.19009</v>
      </c>
      <c r="V16" s="190">
        <v>15.191180000000001</v>
      </c>
      <c r="W16" s="190">
        <v>34.110879999999995</v>
      </c>
      <c r="X16" s="190">
        <v>18.928849999999997</v>
      </c>
      <c r="Y16" s="190">
        <v>23.699870000000001</v>
      </c>
      <c r="Z16" s="190">
        <v>14.320200000000002</v>
      </c>
      <c r="AA16" s="190">
        <v>23.981200000000001</v>
      </c>
      <c r="AB16" s="190">
        <v>12.70073</v>
      </c>
      <c r="AC16" s="190">
        <v>17.83746</v>
      </c>
      <c r="AD16" s="190">
        <v>12.692639999999999</v>
      </c>
      <c r="AE16" s="190">
        <v>-8.0273199999999996</v>
      </c>
      <c r="AF16" s="190">
        <v>5.617337</v>
      </c>
      <c r="AG16" s="190">
        <v>29.066040000000001</v>
      </c>
      <c r="AH16" s="190">
        <v>68.50724000000001</v>
      </c>
      <c r="AI16" s="190"/>
      <c r="AJ16" s="190"/>
      <c r="AK16" s="190"/>
      <c r="AL16" s="190"/>
      <c r="AM16" s="190"/>
    </row>
    <row r="17" spans="1:39" ht="15" x14ac:dyDescent="0.25">
      <c r="A17" s="304">
        <f>YampaRiverInflow.TotalOutflow!A17</f>
        <v>45047</v>
      </c>
      <c r="B17" s="280">
        <v>6.3540000000000001</v>
      </c>
      <c r="C17" s="270">
        <v>6.3540000000000001</v>
      </c>
      <c r="D17" s="285">
        <v>6.3540000000000001</v>
      </c>
      <c r="E17" s="190">
        <v>30.619150000000001</v>
      </c>
      <c r="F17" s="190">
        <v>51.445999999999998</v>
      </c>
      <c r="G17" s="190">
        <v>147.4316</v>
      </c>
      <c r="H17" s="190">
        <v>31.464639999999999</v>
      </c>
      <c r="I17" s="190">
        <v>16.225469999999998</v>
      </c>
      <c r="J17" s="190">
        <v>15.98751</v>
      </c>
      <c r="K17" s="190">
        <v>22.762439999999998</v>
      </c>
      <c r="L17" s="190">
        <v>16.884130000000003</v>
      </c>
      <c r="M17" s="190">
        <v>-18.579159999999998</v>
      </c>
      <c r="N17" s="190">
        <v>0.76658000000000004</v>
      </c>
      <c r="O17" s="190">
        <v>15.05968</v>
      </c>
      <c r="P17" s="190">
        <v>18.966650000000001</v>
      </c>
      <c r="Q17" s="190">
        <v>6.8135300000000001</v>
      </c>
      <c r="R17" s="190">
        <v>10.48025</v>
      </c>
      <c r="S17" s="190">
        <v>-4.4347899999999996</v>
      </c>
      <c r="T17" s="190">
        <v>13.546040000000001</v>
      </c>
      <c r="U17" s="190">
        <v>14.374000000000001</v>
      </c>
      <c r="V17" s="190">
        <v>20.312279999999998</v>
      </c>
      <c r="W17" s="190">
        <v>24.09412</v>
      </c>
      <c r="X17" s="190">
        <v>17.2925</v>
      </c>
      <c r="Y17" s="190">
        <v>26.04485</v>
      </c>
      <c r="Z17" s="190">
        <v>20.55932</v>
      </c>
      <c r="AA17" s="190">
        <v>-2.9233899999999999</v>
      </c>
      <c r="AB17" s="190">
        <v>20.669799999999999</v>
      </c>
      <c r="AC17" s="190">
        <v>13.049940000000001</v>
      </c>
      <c r="AD17" s="190">
        <v>22.04082</v>
      </c>
      <c r="AE17" s="190">
        <v>10.49208</v>
      </c>
      <c r="AF17" s="190">
        <v>8.221705</v>
      </c>
      <c r="AG17" s="190">
        <v>-6.3989399999999996</v>
      </c>
      <c r="AH17" s="190">
        <v>35.158190000000005</v>
      </c>
      <c r="AI17" s="190"/>
      <c r="AJ17" s="190"/>
      <c r="AK17" s="190"/>
      <c r="AL17" s="190"/>
      <c r="AM17" s="190"/>
    </row>
    <row r="18" spans="1:39" ht="15" x14ac:dyDescent="0.25">
      <c r="A18" s="304">
        <f>YampaRiverInflow.TotalOutflow!A18</f>
        <v>45078</v>
      </c>
      <c r="B18" s="280">
        <v>6.5380000000000003</v>
      </c>
      <c r="C18" s="270">
        <v>6.5380000000000003</v>
      </c>
      <c r="D18" s="285">
        <v>6.5380000000000003</v>
      </c>
      <c r="E18" s="190">
        <v>17.90776</v>
      </c>
      <c r="F18" s="190">
        <v>23.242540000000002</v>
      </c>
      <c r="G18" s="190">
        <v>149.01420000000002</v>
      </c>
      <c r="H18" s="190">
        <v>25.634610000000002</v>
      </c>
      <c r="I18" s="190">
        <v>16.579849999999997</v>
      </c>
      <c r="J18" s="190">
        <v>17.054269999999999</v>
      </c>
      <c r="K18" s="190">
        <v>19.0702</v>
      </c>
      <c r="L18" s="190">
        <v>13.2582</v>
      </c>
      <c r="M18" s="190">
        <v>34.340009999999999</v>
      </c>
      <c r="N18" s="190">
        <v>31.23612</v>
      </c>
      <c r="O18" s="190">
        <v>9.42577</v>
      </c>
      <c r="P18" s="190">
        <v>11.861139999999999</v>
      </c>
      <c r="Q18" s="190">
        <v>3.2528800000000002</v>
      </c>
      <c r="R18" s="190">
        <v>10.676410000000001</v>
      </c>
      <c r="S18" s="190">
        <v>-12.562700000000001</v>
      </c>
      <c r="T18" s="190">
        <v>10.9498</v>
      </c>
      <c r="U18" s="190">
        <v>4.9075899999999999</v>
      </c>
      <c r="V18" s="190">
        <v>20.479099999999999</v>
      </c>
      <c r="W18" s="190">
        <v>23.339099999999998</v>
      </c>
      <c r="X18" s="190">
        <v>14.779639999999999</v>
      </c>
      <c r="Y18" s="190">
        <v>10.374750000000001</v>
      </c>
      <c r="Z18" s="190">
        <v>15.253579999999999</v>
      </c>
      <c r="AA18" s="190">
        <v>10.87237</v>
      </c>
      <c r="AB18" s="190">
        <v>19.39621</v>
      </c>
      <c r="AC18" s="190">
        <v>18.288060000000002</v>
      </c>
      <c r="AD18" s="190">
        <v>0.1727841</v>
      </c>
      <c r="AE18" s="190">
        <v>6.1307309999999999</v>
      </c>
      <c r="AF18" s="190">
        <v>10.9467</v>
      </c>
      <c r="AG18" s="190">
        <v>-4.7618999999999998</v>
      </c>
      <c r="AH18" s="190">
        <v>38.329680000000003</v>
      </c>
      <c r="AI18" s="190"/>
      <c r="AJ18" s="190"/>
      <c r="AK18" s="190"/>
      <c r="AL18" s="190"/>
      <c r="AM18" s="190"/>
    </row>
    <row r="19" spans="1:39" ht="15" x14ac:dyDescent="0.25">
      <c r="A19" s="304">
        <f>YampaRiverInflow.TotalOutflow!A19</f>
        <v>45108</v>
      </c>
      <c r="B19" s="280">
        <v>14.287000000000001</v>
      </c>
      <c r="C19" s="270">
        <v>14.287000000000001</v>
      </c>
      <c r="D19" s="285">
        <v>14.287000000000001</v>
      </c>
      <c r="E19" s="190">
        <v>46.885179999999998</v>
      </c>
      <c r="F19" s="190">
        <v>38.639189999999999</v>
      </c>
      <c r="G19" s="190">
        <v>161.9752</v>
      </c>
      <c r="H19" s="190">
        <v>38.31944</v>
      </c>
      <c r="I19" s="190">
        <v>19.69941</v>
      </c>
      <c r="J19" s="190">
        <v>17.99015</v>
      </c>
      <c r="K19" s="190">
        <v>13.171860000000001</v>
      </c>
      <c r="L19" s="190">
        <v>40.615339999999996</v>
      </c>
      <c r="M19" s="190">
        <v>26.544730000000001</v>
      </c>
      <c r="N19" s="190">
        <v>25.423359999999999</v>
      </c>
      <c r="O19" s="190">
        <v>13.888549999999999</v>
      </c>
      <c r="P19" s="190">
        <v>15.145760000000001</v>
      </c>
      <c r="Q19" s="190">
        <v>6.6023500000000004</v>
      </c>
      <c r="R19" s="190">
        <v>10.07929</v>
      </c>
      <c r="S19" s="190">
        <v>4.5085600000000001</v>
      </c>
      <c r="T19" s="190">
        <v>26.234180000000002</v>
      </c>
      <c r="U19" s="190">
        <v>12.146379999999999</v>
      </c>
      <c r="V19" s="190">
        <v>17.390999999999998</v>
      </c>
      <c r="W19" s="190">
        <v>17.51343</v>
      </c>
      <c r="X19" s="190">
        <v>34.483599999999996</v>
      </c>
      <c r="Y19" s="190">
        <v>45.963620000000006</v>
      </c>
      <c r="Z19" s="190">
        <v>28.082819999999998</v>
      </c>
      <c r="AA19" s="190">
        <v>19.215400000000002</v>
      </c>
      <c r="AB19" s="190">
        <v>17.710519999999999</v>
      </c>
      <c r="AC19" s="190">
        <v>20.118539999999999</v>
      </c>
      <c r="AD19" s="190">
        <v>18.059009999999997</v>
      </c>
      <c r="AE19" s="190">
        <v>20.378209999999999</v>
      </c>
      <c r="AF19" s="190">
        <v>15.53816</v>
      </c>
      <c r="AG19" s="190">
        <v>2.6186829999999999</v>
      </c>
      <c r="AH19" s="190">
        <v>37.980930000000001</v>
      </c>
      <c r="AI19" s="190"/>
      <c r="AJ19" s="190"/>
      <c r="AK19" s="190"/>
      <c r="AL19" s="190"/>
      <c r="AM19" s="190"/>
    </row>
    <row r="20" spans="1:39" ht="15" x14ac:dyDescent="0.25">
      <c r="A20" s="304">
        <f>YampaRiverInflow.TotalOutflow!A20</f>
        <v>45139</v>
      </c>
      <c r="B20" s="280">
        <v>13.164999999999999</v>
      </c>
      <c r="C20" s="270">
        <v>13.164999999999999</v>
      </c>
      <c r="D20" s="285">
        <v>13.164999999999999</v>
      </c>
      <c r="E20" s="190">
        <v>51.271099999999997</v>
      </c>
      <c r="F20" s="190">
        <v>50.55104</v>
      </c>
      <c r="G20" s="190">
        <v>39.051919999999996</v>
      </c>
      <c r="H20" s="190">
        <v>28.86665</v>
      </c>
      <c r="I20" s="190">
        <v>22.441749999999999</v>
      </c>
      <c r="J20" s="190">
        <v>26.15324</v>
      </c>
      <c r="K20" s="190">
        <v>32.817900000000002</v>
      </c>
      <c r="L20" s="190">
        <v>21.52835</v>
      </c>
      <c r="M20" s="190">
        <v>35.833640000000003</v>
      </c>
      <c r="N20" s="190">
        <v>31.181180000000001</v>
      </c>
      <c r="O20" s="190">
        <v>15.6302</v>
      </c>
      <c r="P20" s="190">
        <v>23.108509999999999</v>
      </c>
      <c r="Q20" s="190">
        <v>11.401249999999999</v>
      </c>
      <c r="R20" s="190">
        <v>31.261939999999999</v>
      </c>
      <c r="S20" s="190">
        <v>3.6801999999999997</v>
      </c>
      <c r="T20" s="190">
        <v>14.693910000000001</v>
      </c>
      <c r="U20" s="190">
        <v>25.271129999999999</v>
      </c>
      <c r="V20" s="190">
        <v>24.69454</v>
      </c>
      <c r="W20" s="190">
        <v>21.273709999999998</v>
      </c>
      <c r="X20" s="190">
        <v>24.753779999999999</v>
      </c>
      <c r="Y20" s="190">
        <v>25.619619999999998</v>
      </c>
      <c r="Z20" s="190">
        <v>36.973279999999995</v>
      </c>
      <c r="AA20" s="190">
        <v>26.050840000000001</v>
      </c>
      <c r="AB20" s="190">
        <v>15.60383</v>
      </c>
      <c r="AC20" s="190">
        <v>22.495830000000002</v>
      </c>
      <c r="AD20" s="190">
        <v>11.813360000000001</v>
      </c>
      <c r="AE20" s="190">
        <v>21.487629999999999</v>
      </c>
      <c r="AF20" s="190">
        <v>15.17426</v>
      </c>
      <c r="AG20" s="190">
        <v>1.5523019999999998</v>
      </c>
      <c r="AH20" s="190">
        <v>45.93045</v>
      </c>
      <c r="AI20" s="190"/>
      <c r="AJ20" s="190"/>
      <c r="AK20" s="190"/>
      <c r="AL20" s="190"/>
      <c r="AM20" s="190"/>
    </row>
    <row r="21" spans="1:39" ht="15" x14ac:dyDescent="0.25">
      <c r="A21" s="304">
        <f>YampaRiverInflow.TotalOutflow!A21</f>
        <v>45170</v>
      </c>
      <c r="B21" s="280">
        <v>11.956</v>
      </c>
      <c r="C21" s="270">
        <v>11.956</v>
      </c>
      <c r="D21" s="285">
        <v>11.956</v>
      </c>
      <c r="E21" s="190">
        <v>38.738219999999998</v>
      </c>
      <c r="F21" s="190">
        <v>36.226120000000002</v>
      </c>
      <c r="G21" s="190">
        <v>28.125509999999998</v>
      </c>
      <c r="H21" s="190">
        <v>31.235990000000001</v>
      </c>
      <c r="I21" s="190">
        <v>22.33502</v>
      </c>
      <c r="J21" s="190">
        <v>48.394019999999998</v>
      </c>
      <c r="K21" s="190">
        <v>28.478590000000001</v>
      </c>
      <c r="L21" s="190">
        <v>11.490879999999999</v>
      </c>
      <c r="M21" s="190">
        <v>18.042580000000001</v>
      </c>
      <c r="N21" s="190">
        <v>23.867799999999999</v>
      </c>
      <c r="O21" s="190">
        <v>14.97372</v>
      </c>
      <c r="P21" s="190">
        <v>17.04288</v>
      </c>
      <c r="Q21" s="190">
        <v>23.401450000000001</v>
      </c>
      <c r="R21" s="190">
        <v>6.1058300000000001</v>
      </c>
      <c r="S21" s="190">
        <v>5.0821000000000005</v>
      </c>
      <c r="T21" s="190">
        <v>18.601369999999999</v>
      </c>
      <c r="U21" s="190">
        <v>14.47564</v>
      </c>
      <c r="V21" s="190">
        <v>21.351419999999997</v>
      </c>
      <c r="W21" s="190">
        <v>17.48638</v>
      </c>
      <c r="X21" s="190">
        <v>30.457650000000001</v>
      </c>
      <c r="Y21" s="190">
        <v>31.318210000000001</v>
      </c>
      <c r="Z21" s="190">
        <v>23.158259999999999</v>
      </c>
      <c r="AA21" s="190">
        <v>13.249139999999999</v>
      </c>
      <c r="AB21" s="190">
        <v>19.108810000000002</v>
      </c>
      <c r="AC21" s="190">
        <v>13.42262</v>
      </c>
      <c r="AD21" s="190">
        <v>16.063879999999997</v>
      </c>
      <c r="AE21" s="190">
        <v>9.2318680000000004</v>
      </c>
      <c r="AF21" s="190">
        <v>25.419049999999999</v>
      </c>
      <c r="AG21" s="190">
        <v>3.7183029999999997</v>
      </c>
      <c r="AH21" s="190">
        <v>44.919650000000004</v>
      </c>
      <c r="AI21" s="190"/>
      <c r="AJ21" s="190"/>
      <c r="AK21" s="190"/>
      <c r="AL21" s="190"/>
      <c r="AM21" s="190"/>
    </row>
    <row r="22" spans="1:39" ht="15" x14ac:dyDescent="0.25">
      <c r="A22" s="304">
        <f>YampaRiverInflow.TotalOutflow!A22</f>
        <v>45200</v>
      </c>
      <c r="B22" s="280">
        <v>17.71</v>
      </c>
      <c r="C22" s="270">
        <v>17.71</v>
      </c>
      <c r="D22" s="285">
        <v>17.71</v>
      </c>
      <c r="E22" s="190">
        <v>38.233789999999999</v>
      </c>
      <c r="F22" s="190">
        <v>25.995049999999999</v>
      </c>
      <c r="G22" s="190">
        <v>33.972290000000001</v>
      </c>
      <c r="H22" s="190">
        <v>22.088529999999999</v>
      </c>
      <c r="I22" s="190">
        <v>19.114159999999998</v>
      </c>
      <c r="J22" s="190">
        <v>8.2817099999999986</v>
      </c>
      <c r="K22" s="190">
        <v>40.549999999999997</v>
      </c>
      <c r="L22" s="190">
        <v>-13.924200000000001</v>
      </c>
      <c r="M22" s="190">
        <v>25.10202</v>
      </c>
      <c r="N22" s="190">
        <v>12.98898</v>
      </c>
      <c r="O22" s="190">
        <v>27.75198</v>
      </c>
      <c r="P22" s="190">
        <v>9.3924799999999991</v>
      </c>
      <c r="Q22" s="190">
        <v>43.769359999999999</v>
      </c>
      <c r="R22" s="190">
        <v>22.534610000000001</v>
      </c>
      <c r="S22" s="190">
        <v>16.070049999999998</v>
      </c>
      <c r="T22" s="190">
        <v>21.862349999999999</v>
      </c>
      <c r="U22" s="190">
        <v>21.155540000000002</v>
      </c>
      <c r="V22" s="190">
        <v>17.678609999999999</v>
      </c>
      <c r="W22" s="190">
        <v>24.983849999999997</v>
      </c>
      <c r="X22" s="190">
        <v>30.878040000000002</v>
      </c>
      <c r="Y22" s="190">
        <v>34.297699999999999</v>
      </c>
      <c r="Z22" s="190">
        <v>18.70016</v>
      </c>
      <c r="AA22" s="190">
        <v>16.06213</v>
      </c>
      <c r="AB22" s="190">
        <v>34.16733</v>
      </c>
      <c r="AC22" s="190">
        <v>35.623899999999999</v>
      </c>
      <c r="AD22" s="190">
        <v>8.9423110000000001</v>
      </c>
      <c r="AE22" s="190">
        <v>22.663040000000002</v>
      </c>
      <c r="AF22" s="190">
        <v>18.12434</v>
      </c>
      <c r="AG22" s="190">
        <v>20.913310000000003</v>
      </c>
      <c r="AH22" s="190">
        <v>34.431249999999999</v>
      </c>
      <c r="AI22" s="190"/>
      <c r="AJ22" s="190"/>
      <c r="AK22" s="190"/>
      <c r="AL22" s="190"/>
      <c r="AM22" s="190"/>
    </row>
    <row r="23" spans="1:39" ht="15" x14ac:dyDescent="0.25">
      <c r="A23" s="304">
        <f>YampaRiverInflow.TotalOutflow!A23</f>
        <v>45231</v>
      </c>
      <c r="B23" s="280">
        <v>16.579000000000001</v>
      </c>
      <c r="C23" s="270">
        <v>16.579000000000001</v>
      </c>
      <c r="D23" s="285">
        <v>16.579000000000001</v>
      </c>
      <c r="E23" s="190">
        <v>28.035019999999999</v>
      </c>
      <c r="F23" s="190">
        <v>16.97213</v>
      </c>
      <c r="G23" s="190">
        <v>32.303910000000002</v>
      </c>
      <c r="H23" s="190">
        <v>27.994340000000001</v>
      </c>
      <c r="I23" s="190">
        <v>18.408459999999998</v>
      </c>
      <c r="J23" s="190">
        <v>27.646930000000001</v>
      </c>
      <c r="K23" s="190">
        <v>13.904860000000001</v>
      </c>
      <c r="L23" s="190">
        <v>20.08203</v>
      </c>
      <c r="M23" s="190">
        <v>-4.2350600000000007</v>
      </c>
      <c r="N23" s="190">
        <v>5.5237799999999995</v>
      </c>
      <c r="O23" s="190">
        <v>13.936260000000001</v>
      </c>
      <c r="P23" s="190">
        <v>18.488499999999998</v>
      </c>
      <c r="Q23" s="190">
        <v>53.005609999999997</v>
      </c>
      <c r="R23" s="190">
        <v>26.384319999999999</v>
      </c>
      <c r="S23" s="190">
        <v>7.4658100000000003</v>
      </c>
      <c r="T23" s="190">
        <v>17.107009999999999</v>
      </c>
      <c r="U23" s="190">
        <v>28.95552</v>
      </c>
      <c r="V23" s="190">
        <v>31.72842</v>
      </c>
      <c r="W23" s="190">
        <v>37.927500000000002</v>
      </c>
      <c r="X23" s="190">
        <v>37.545540000000003</v>
      </c>
      <c r="Y23" s="190">
        <v>26.962349999999997</v>
      </c>
      <c r="Z23" s="190">
        <v>24.636060000000001</v>
      </c>
      <c r="AA23" s="190">
        <v>9.1373110000000004</v>
      </c>
      <c r="AB23" s="190">
        <v>11.013590000000001</v>
      </c>
      <c r="AC23" s="190">
        <v>20.70234</v>
      </c>
      <c r="AD23" s="190">
        <v>12.13466</v>
      </c>
      <c r="AE23" s="190">
        <v>16.070899999999998</v>
      </c>
      <c r="AF23" s="190">
        <v>21.472249999999999</v>
      </c>
      <c r="AG23" s="190">
        <v>19.997520000000002</v>
      </c>
      <c r="AH23" s="190">
        <v>35.786089999999994</v>
      </c>
      <c r="AI23" s="190"/>
      <c r="AJ23" s="190"/>
      <c r="AK23" s="190"/>
      <c r="AL23" s="190"/>
      <c r="AM23" s="190"/>
    </row>
    <row r="24" spans="1:39" ht="15" x14ac:dyDescent="0.25">
      <c r="A24" s="304">
        <f>YampaRiverInflow.TotalOutflow!A24</f>
        <v>45261</v>
      </c>
      <c r="B24" s="280">
        <v>17.748000000000001</v>
      </c>
      <c r="C24" s="270">
        <v>17.748000000000001</v>
      </c>
      <c r="D24" s="285">
        <v>17.748000000000001</v>
      </c>
      <c r="E24" s="190">
        <v>40.244050000000001</v>
      </c>
      <c r="F24" s="190">
        <v>27.56195</v>
      </c>
      <c r="G24" s="190">
        <v>42.93092</v>
      </c>
      <c r="H24" s="190">
        <v>16.8964</v>
      </c>
      <c r="I24" s="190">
        <v>5.2648799999999998</v>
      </c>
      <c r="J24" s="190">
        <v>14.9133</v>
      </c>
      <c r="K24" s="190">
        <v>20.716919999999998</v>
      </c>
      <c r="L24" s="190">
        <v>34.09957</v>
      </c>
      <c r="M24" s="190">
        <v>30.479970000000002</v>
      </c>
      <c r="N24" s="190">
        <v>17.71199</v>
      </c>
      <c r="O24" s="190">
        <v>14.28424</v>
      </c>
      <c r="P24" s="190">
        <v>19.058679999999999</v>
      </c>
      <c r="Q24" s="190">
        <v>32.092640000000003</v>
      </c>
      <c r="R24" s="190">
        <v>31.069230000000001</v>
      </c>
      <c r="S24" s="190">
        <v>-1.1337300000000001</v>
      </c>
      <c r="T24" s="190">
        <v>19.942029999999999</v>
      </c>
      <c r="U24" s="190">
        <v>24.682869999999998</v>
      </c>
      <c r="V24" s="190">
        <v>26.541930000000001</v>
      </c>
      <c r="W24" s="190">
        <v>32.755090000000003</v>
      </c>
      <c r="X24" s="190">
        <v>27.805679999999999</v>
      </c>
      <c r="Y24" s="190">
        <v>21.076700000000002</v>
      </c>
      <c r="Z24" s="190">
        <v>7.0595299999999996</v>
      </c>
      <c r="AA24" s="190">
        <v>18.49559</v>
      </c>
      <c r="AB24" s="190">
        <v>21.64105</v>
      </c>
      <c r="AC24" s="190">
        <v>26.011500000000002</v>
      </c>
      <c r="AD24" s="190">
        <v>17.06305</v>
      </c>
      <c r="AE24" s="190">
        <v>26.540560000000003</v>
      </c>
      <c r="AF24" s="190">
        <v>19.891179999999999</v>
      </c>
      <c r="AG24" s="190">
        <v>8.7936929999999993</v>
      </c>
      <c r="AH24" s="190">
        <v>28.205020000000001</v>
      </c>
      <c r="AI24" s="190"/>
      <c r="AJ24" s="190"/>
      <c r="AK24" s="190"/>
      <c r="AL24" s="190"/>
      <c r="AM24" s="190"/>
    </row>
    <row r="25" spans="1:39" ht="15" x14ac:dyDescent="0.25">
      <c r="A25" s="304">
        <f>YampaRiverInflow.TotalOutflow!A25</f>
        <v>45292</v>
      </c>
      <c r="B25" s="280">
        <v>13.885</v>
      </c>
      <c r="C25" s="270">
        <v>13.885</v>
      </c>
      <c r="D25" s="285">
        <v>13.885</v>
      </c>
      <c r="E25" s="190">
        <v>101.17739999999999</v>
      </c>
      <c r="F25" s="190">
        <v>19.38391</v>
      </c>
      <c r="G25" s="190">
        <v>30.74776</v>
      </c>
      <c r="H25" s="190">
        <v>9.8134800000000002</v>
      </c>
      <c r="I25" s="190">
        <v>-4.5364899999999997</v>
      </c>
      <c r="J25" s="190">
        <v>13.92507</v>
      </c>
      <c r="K25" s="190">
        <v>62.106730000000006</v>
      </c>
      <c r="L25" s="190">
        <v>30.139110000000002</v>
      </c>
      <c r="M25" s="190">
        <v>34.121430000000004</v>
      </c>
      <c r="N25" s="190">
        <v>0.29199999999999998</v>
      </c>
      <c r="O25" s="190">
        <v>8.3659300000000005</v>
      </c>
      <c r="P25" s="190">
        <v>7.2980700000000001</v>
      </c>
      <c r="Q25" s="190">
        <v>137.14750000000001</v>
      </c>
      <c r="R25" s="190">
        <v>5.1085200000000004</v>
      </c>
      <c r="S25" s="190">
        <v>9.6737900000000003</v>
      </c>
      <c r="T25" s="190">
        <v>13.99601</v>
      </c>
      <c r="U25" s="190">
        <v>3.7156899999999999</v>
      </c>
      <c r="V25" s="190">
        <v>41.649769999999997</v>
      </c>
      <c r="W25" s="190">
        <v>7.6267299999999993</v>
      </c>
      <c r="X25" s="190">
        <v>11.469899999999999</v>
      </c>
      <c r="Y25" s="190">
        <v>17.2136</v>
      </c>
      <c r="Z25" s="190">
        <v>12.56814</v>
      </c>
      <c r="AA25" s="190">
        <v>17.381460000000001</v>
      </c>
      <c r="AB25" s="190">
        <v>26.231240000000003</v>
      </c>
      <c r="AC25" s="190">
        <v>33.2042</v>
      </c>
      <c r="AD25" s="190">
        <v>2.9696009999999999</v>
      </c>
      <c r="AE25" s="190">
        <v>19.397919999999999</v>
      </c>
      <c r="AF25" s="190">
        <v>1.1771969999999998</v>
      </c>
      <c r="AG25" s="190">
        <v>30.506990000000002</v>
      </c>
      <c r="AH25" s="190">
        <v>18.1145</v>
      </c>
      <c r="AI25" s="190"/>
      <c r="AJ25" s="190"/>
      <c r="AK25" s="190"/>
      <c r="AL25" s="190"/>
      <c r="AM25" s="190"/>
    </row>
    <row r="26" spans="1:39" ht="15" x14ac:dyDescent="0.25">
      <c r="A26" s="304">
        <f>YampaRiverInflow.TotalOutflow!A26</f>
        <v>45323</v>
      </c>
      <c r="B26" s="280">
        <v>4.8780000000000001</v>
      </c>
      <c r="C26" s="270">
        <v>4.8780000000000001</v>
      </c>
      <c r="D26" s="285">
        <v>4.8780000000000001</v>
      </c>
      <c r="E26" s="190">
        <v>221.90360000000001</v>
      </c>
      <c r="F26" s="190">
        <v>10.26454</v>
      </c>
      <c r="G26" s="190">
        <v>85.662350000000004</v>
      </c>
      <c r="H26" s="190">
        <v>11.232760000000001</v>
      </c>
      <c r="I26" s="190">
        <v>13.169319999999999</v>
      </c>
      <c r="J26" s="190">
        <v>35.386319999999998</v>
      </c>
      <c r="K26" s="190">
        <v>17.077069999999999</v>
      </c>
      <c r="L26" s="190">
        <v>13.379719999999999</v>
      </c>
      <c r="M26" s="190">
        <v>16.086819999999999</v>
      </c>
      <c r="N26" s="190">
        <v>-0.86568000000000001</v>
      </c>
      <c r="O26" s="190">
        <v>23.462679999999999</v>
      </c>
      <c r="P26" s="190">
        <v>14.080209999999999</v>
      </c>
      <c r="Q26" s="190">
        <v>174.5822</v>
      </c>
      <c r="R26" s="190">
        <v>11.06955</v>
      </c>
      <c r="S26" s="190">
        <v>-5.6684799999999997</v>
      </c>
      <c r="T26" s="190">
        <v>3.0183800000000001</v>
      </c>
      <c r="U26" s="190">
        <v>14.69007</v>
      </c>
      <c r="V26" s="190">
        <v>8.8202999999999996</v>
      </c>
      <c r="W26" s="190">
        <v>14.744759999999999</v>
      </c>
      <c r="X26" s="190">
        <v>10.63569</v>
      </c>
      <c r="Y26" s="190">
        <v>3.61049</v>
      </c>
      <c r="Z26" s="190">
        <v>19.49475</v>
      </c>
      <c r="AA26" s="190">
        <v>9.0798199999999998</v>
      </c>
      <c r="AB26" s="190">
        <v>9.4230560000000008</v>
      </c>
      <c r="AC26" s="190">
        <v>14.433450000000001</v>
      </c>
      <c r="AD26" s="190">
        <v>2.5804749999999999</v>
      </c>
      <c r="AE26" s="190">
        <v>12.939129999999999</v>
      </c>
      <c r="AF26" s="190">
        <v>-3.2752500000000002</v>
      </c>
      <c r="AG26" s="190">
        <v>44.287480000000002</v>
      </c>
      <c r="AH26" s="190">
        <v>29.243689999999997</v>
      </c>
      <c r="AI26" s="190"/>
      <c r="AJ26" s="190"/>
      <c r="AK26" s="190"/>
      <c r="AL26" s="190"/>
      <c r="AM26" s="190"/>
    </row>
    <row r="27" spans="1:39" ht="15" x14ac:dyDescent="0.25">
      <c r="A27" s="304">
        <f>YampaRiverInflow.TotalOutflow!A27</f>
        <v>45352</v>
      </c>
      <c r="B27" s="280">
        <v>3.944</v>
      </c>
      <c r="C27" s="270">
        <v>3.944</v>
      </c>
      <c r="D27" s="285">
        <v>3.944</v>
      </c>
      <c r="E27" s="190">
        <v>316.43129999999996</v>
      </c>
      <c r="F27" s="190">
        <v>30.523220000000002</v>
      </c>
      <c r="G27" s="190">
        <v>99.089590000000001</v>
      </c>
      <c r="H27" s="190">
        <v>0.26749000000000001</v>
      </c>
      <c r="I27" s="190">
        <v>21.557400000000001</v>
      </c>
      <c r="J27" s="190">
        <v>29.812529999999999</v>
      </c>
      <c r="K27" s="190">
        <v>17.33398</v>
      </c>
      <c r="L27" s="190">
        <v>4.5499399999999994</v>
      </c>
      <c r="M27" s="190">
        <v>29.456400000000002</v>
      </c>
      <c r="N27" s="190">
        <v>7.59199</v>
      </c>
      <c r="O27" s="190">
        <v>0.58572999999999997</v>
      </c>
      <c r="P27" s="190">
        <v>5.9264799999999997</v>
      </c>
      <c r="Q27" s="190">
        <v>168.7243</v>
      </c>
      <c r="R27" s="190">
        <v>24.415849999999999</v>
      </c>
      <c r="S27" s="190">
        <v>16.08663</v>
      </c>
      <c r="T27" s="190">
        <v>3.1996100000000003</v>
      </c>
      <c r="U27" s="190">
        <v>10.91578</v>
      </c>
      <c r="V27" s="190">
        <v>55.120930000000001</v>
      </c>
      <c r="W27" s="190">
        <v>5.3349099999999998</v>
      </c>
      <c r="X27" s="190">
        <v>8.3023799999999994</v>
      </c>
      <c r="Y27" s="190">
        <v>7.6192200000000003</v>
      </c>
      <c r="Z27" s="190">
        <v>-3.1343100000000002</v>
      </c>
      <c r="AA27" s="190">
        <v>2.8256300000000003</v>
      </c>
      <c r="AB27" s="190">
        <v>17.701610000000002</v>
      </c>
      <c r="AC27" s="190">
        <v>10.766690000000001</v>
      </c>
      <c r="AD27" s="190">
        <v>-2.6526999999999998</v>
      </c>
      <c r="AE27" s="190">
        <v>-4.7138400000000003</v>
      </c>
      <c r="AF27" s="190">
        <v>14.927820000000001</v>
      </c>
      <c r="AG27" s="190">
        <v>37.971170000000001</v>
      </c>
      <c r="AH27" s="190">
        <v>61.31456</v>
      </c>
      <c r="AI27" s="190"/>
      <c r="AJ27" s="190"/>
      <c r="AK27" s="190"/>
      <c r="AL27" s="190"/>
      <c r="AM27" s="190"/>
    </row>
    <row r="28" spans="1:39" ht="15" x14ac:dyDescent="0.25">
      <c r="A28" s="304">
        <f>YampaRiverInflow.TotalOutflow!A28</f>
        <v>45383</v>
      </c>
      <c r="B28" s="280">
        <v>7.9370000000000003</v>
      </c>
      <c r="C28" s="270">
        <v>7.9370000000000003</v>
      </c>
      <c r="D28" s="285">
        <v>7.9370000000000003</v>
      </c>
      <c r="E28" s="190">
        <v>40.68047</v>
      </c>
      <c r="F28" s="190">
        <v>13.75267</v>
      </c>
      <c r="G28" s="190">
        <v>16.01717</v>
      </c>
      <c r="H28" s="190">
        <v>14.181340000000001</v>
      </c>
      <c r="I28" s="190">
        <v>10.90859</v>
      </c>
      <c r="J28" s="190">
        <v>31.157610000000002</v>
      </c>
      <c r="K28" s="190">
        <v>9.207790000000001</v>
      </c>
      <c r="L28" s="190">
        <v>-60.225830000000002</v>
      </c>
      <c r="M28" s="190">
        <v>53.373489999999997</v>
      </c>
      <c r="N28" s="190">
        <v>10.18976</v>
      </c>
      <c r="O28" s="190">
        <v>22.325830000000003</v>
      </c>
      <c r="P28" s="190">
        <v>12.528739999999999</v>
      </c>
      <c r="Q28" s="190">
        <v>16.69754</v>
      </c>
      <c r="R28" s="190">
        <v>14.457510000000001</v>
      </c>
      <c r="S28" s="190">
        <v>15.693350000000001</v>
      </c>
      <c r="T28" s="190">
        <v>12.19009</v>
      </c>
      <c r="U28" s="190">
        <v>15.191180000000001</v>
      </c>
      <c r="V28" s="190">
        <v>34.110879999999995</v>
      </c>
      <c r="W28" s="190">
        <v>18.928849999999997</v>
      </c>
      <c r="X28" s="190">
        <v>23.699870000000001</v>
      </c>
      <c r="Y28" s="190">
        <v>14.320200000000002</v>
      </c>
      <c r="Z28" s="190">
        <v>23.981200000000001</v>
      </c>
      <c r="AA28" s="190">
        <v>12.70073</v>
      </c>
      <c r="AB28" s="190">
        <v>17.83746</v>
      </c>
      <c r="AC28" s="190">
        <v>12.692639999999999</v>
      </c>
      <c r="AD28" s="190">
        <v>-8.0273199999999996</v>
      </c>
      <c r="AE28" s="190">
        <v>5.617337</v>
      </c>
      <c r="AF28" s="190">
        <v>29.066040000000001</v>
      </c>
      <c r="AG28" s="190">
        <v>68.50724000000001</v>
      </c>
      <c r="AH28" s="190">
        <v>34.07152</v>
      </c>
      <c r="AI28" s="190"/>
      <c r="AJ28" s="190"/>
      <c r="AK28" s="190"/>
      <c r="AL28" s="190"/>
      <c r="AM28" s="190"/>
    </row>
    <row r="29" spans="1:39" ht="15" x14ac:dyDescent="0.25">
      <c r="A29" s="304">
        <f>YampaRiverInflow.TotalOutflow!A29</f>
        <v>45413</v>
      </c>
      <c r="B29" s="280">
        <v>6.3540000000000001</v>
      </c>
      <c r="C29" s="270">
        <v>6.3540000000000001</v>
      </c>
      <c r="D29" s="285">
        <v>6.3540000000000001</v>
      </c>
      <c r="E29" s="190">
        <v>51.445999999999998</v>
      </c>
      <c r="F29" s="190">
        <v>147.4316</v>
      </c>
      <c r="G29" s="190">
        <v>31.464639999999999</v>
      </c>
      <c r="H29" s="190">
        <v>16.225469999999998</v>
      </c>
      <c r="I29" s="190">
        <v>15.98751</v>
      </c>
      <c r="J29" s="190">
        <v>22.762439999999998</v>
      </c>
      <c r="K29" s="190">
        <v>16.884130000000003</v>
      </c>
      <c r="L29" s="190">
        <v>-18.579159999999998</v>
      </c>
      <c r="M29" s="190">
        <v>0.76658000000000004</v>
      </c>
      <c r="N29" s="190">
        <v>15.05968</v>
      </c>
      <c r="O29" s="190">
        <v>18.966650000000001</v>
      </c>
      <c r="P29" s="190">
        <v>6.8135300000000001</v>
      </c>
      <c r="Q29" s="190">
        <v>10.48025</v>
      </c>
      <c r="R29" s="190">
        <v>-4.4347899999999996</v>
      </c>
      <c r="S29" s="190">
        <v>13.546040000000001</v>
      </c>
      <c r="T29" s="190">
        <v>14.374000000000001</v>
      </c>
      <c r="U29" s="190">
        <v>20.312279999999998</v>
      </c>
      <c r="V29" s="190">
        <v>24.09412</v>
      </c>
      <c r="W29" s="190">
        <v>17.2925</v>
      </c>
      <c r="X29" s="190">
        <v>26.04485</v>
      </c>
      <c r="Y29" s="190">
        <v>20.55932</v>
      </c>
      <c r="Z29" s="190">
        <v>-2.9233899999999999</v>
      </c>
      <c r="AA29" s="190">
        <v>20.669799999999999</v>
      </c>
      <c r="AB29" s="190">
        <v>13.049940000000001</v>
      </c>
      <c r="AC29" s="190">
        <v>22.04082</v>
      </c>
      <c r="AD29" s="190">
        <v>10.49208</v>
      </c>
      <c r="AE29" s="190">
        <v>8.221705</v>
      </c>
      <c r="AF29" s="190">
        <v>-6.3989399999999996</v>
      </c>
      <c r="AG29" s="190">
        <v>35.158190000000005</v>
      </c>
      <c r="AH29" s="190">
        <v>30.619150000000001</v>
      </c>
      <c r="AI29" s="190"/>
      <c r="AJ29" s="190"/>
      <c r="AK29" s="190"/>
      <c r="AL29" s="190"/>
      <c r="AM29" s="190"/>
    </row>
    <row r="30" spans="1:39" ht="15" x14ac:dyDescent="0.25">
      <c r="A30" s="304">
        <f>YampaRiverInflow.TotalOutflow!A30</f>
        <v>45444</v>
      </c>
      <c r="B30" s="280">
        <v>6.5380000000000003</v>
      </c>
      <c r="C30" s="270">
        <v>6.5380000000000003</v>
      </c>
      <c r="D30" s="285">
        <v>6.5380000000000003</v>
      </c>
      <c r="E30" s="190">
        <v>23.242540000000002</v>
      </c>
      <c r="F30" s="190">
        <v>149.01420000000002</v>
      </c>
      <c r="G30" s="190">
        <v>25.634610000000002</v>
      </c>
      <c r="H30" s="190">
        <v>16.579849999999997</v>
      </c>
      <c r="I30" s="190">
        <v>17.054269999999999</v>
      </c>
      <c r="J30" s="190">
        <v>19.0702</v>
      </c>
      <c r="K30" s="190">
        <v>13.2582</v>
      </c>
      <c r="L30" s="190">
        <v>34.340009999999999</v>
      </c>
      <c r="M30" s="190">
        <v>31.23612</v>
      </c>
      <c r="N30" s="190">
        <v>9.42577</v>
      </c>
      <c r="O30" s="190">
        <v>11.861139999999999</v>
      </c>
      <c r="P30" s="190">
        <v>3.2528800000000002</v>
      </c>
      <c r="Q30" s="190">
        <v>10.676410000000001</v>
      </c>
      <c r="R30" s="190">
        <v>-12.562700000000001</v>
      </c>
      <c r="S30" s="190">
        <v>10.9498</v>
      </c>
      <c r="T30" s="190">
        <v>4.9075899999999999</v>
      </c>
      <c r="U30" s="190">
        <v>20.479099999999999</v>
      </c>
      <c r="V30" s="190">
        <v>23.339099999999998</v>
      </c>
      <c r="W30" s="190">
        <v>14.779639999999999</v>
      </c>
      <c r="X30" s="190">
        <v>10.374750000000001</v>
      </c>
      <c r="Y30" s="190">
        <v>15.253579999999999</v>
      </c>
      <c r="Z30" s="190">
        <v>10.87237</v>
      </c>
      <c r="AA30" s="190">
        <v>19.39621</v>
      </c>
      <c r="AB30" s="190">
        <v>18.288060000000002</v>
      </c>
      <c r="AC30" s="190">
        <v>0.1727841</v>
      </c>
      <c r="AD30" s="190">
        <v>6.1307309999999999</v>
      </c>
      <c r="AE30" s="190">
        <v>10.9467</v>
      </c>
      <c r="AF30" s="190">
        <v>-4.7618999999999998</v>
      </c>
      <c r="AG30" s="190">
        <v>38.329680000000003</v>
      </c>
      <c r="AH30" s="190">
        <v>17.90776</v>
      </c>
      <c r="AI30" s="190"/>
      <c r="AJ30" s="190"/>
      <c r="AK30" s="190"/>
      <c r="AL30" s="190"/>
      <c r="AM30" s="190"/>
    </row>
    <row r="31" spans="1:39" ht="15" x14ac:dyDescent="0.25">
      <c r="A31" s="304">
        <f>YampaRiverInflow.TotalOutflow!A31</f>
        <v>45474</v>
      </c>
      <c r="B31" s="280">
        <v>14.287000000000001</v>
      </c>
      <c r="C31" s="270">
        <v>14.287000000000001</v>
      </c>
      <c r="D31" s="285">
        <v>14.287000000000001</v>
      </c>
      <c r="E31" s="190">
        <v>38.639189999999999</v>
      </c>
      <c r="F31" s="190">
        <v>161.9752</v>
      </c>
      <c r="G31" s="190">
        <v>38.31944</v>
      </c>
      <c r="H31" s="190">
        <v>19.69941</v>
      </c>
      <c r="I31" s="190">
        <v>17.99015</v>
      </c>
      <c r="J31" s="190">
        <v>13.171860000000001</v>
      </c>
      <c r="K31" s="190">
        <v>40.615339999999996</v>
      </c>
      <c r="L31" s="190">
        <v>26.544730000000001</v>
      </c>
      <c r="M31" s="190">
        <v>25.423359999999999</v>
      </c>
      <c r="N31" s="190">
        <v>13.888549999999999</v>
      </c>
      <c r="O31" s="190">
        <v>15.145760000000001</v>
      </c>
      <c r="P31" s="190">
        <v>6.6023500000000004</v>
      </c>
      <c r="Q31" s="190">
        <v>10.07929</v>
      </c>
      <c r="R31" s="190">
        <v>4.5085600000000001</v>
      </c>
      <c r="S31" s="190">
        <v>26.234180000000002</v>
      </c>
      <c r="T31" s="190">
        <v>12.146379999999999</v>
      </c>
      <c r="U31" s="190">
        <v>17.390999999999998</v>
      </c>
      <c r="V31" s="190">
        <v>17.51343</v>
      </c>
      <c r="W31" s="190">
        <v>34.483599999999996</v>
      </c>
      <c r="X31" s="190">
        <v>45.963620000000006</v>
      </c>
      <c r="Y31" s="190">
        <v>28.082819999999998</v>
      </c>
      <c r="Z31" s="190">
        <v>19.215400000000002</v>
      </c>
      <c r="AA31" s="190">
        <v>17.710519999999999</v>
      </c>
      <c r="AB31" s="190">
        <v>20.118539999999999</v>
      </c>
      <c r="AC31" s="190">
        <v>18.059009999999997</v>
      </c>
      <c r="AD31" s="190">
        <v>20.378209999999999</v>
      </c>
      <c r="AE31" s="190">
        <v>15.53816</v>
      </c>
      <c r="AF31" s="190">
        <v>2.6186829999999999</v>
      </c>
      <c r="AG31" s="190">
        <v>37.980930000000001</v>
      </c>
      <c r="AH31" s="190">
        <v>46.885179999999998</v>
      </c>
      <c r="AI31" s="190"/>
      <c r="AJ31" s="190"/>
      <c r="AK31" s="190"/>
      <c r="AL31" s="190"/>
      <c r="AM31" s="190"/>
    </row>
    <row r="32" spans="1:39" ht="15" x14ac:dyDescent="0.25">
      <c r="A32" s="304">
        <f>YampaRiverInflow.TotalOutflow!A32</f>
        <v>45505</v>
      </c>
      <c r="B32" s="280">
        <v>13.164999999999999</v>
      </c>
      <c r="C32" s="270">
        <v>13.164999999999999</v>
      </c>
      <c r="D32" s="285">
        <v>13.164999999999999</v>
      </c>
      <c r="E32" s="190">
        <v>50.55104</v>
      </c>
      <c r="F32" s="190">
        <v>39.051919999999996</v>
      </c>
      <c r="G32" s="190">
        <v>28.86665</v>
      </c>
      <c r="H32" s="190">
        <v>22.441749999999999</v>
      </c>
      <c r="I32" s="190">
        <v>26.15324</v>
      </c>
      <c r="J32" s="190">
        <v>32.817900000000002</v>
      </c>
      <c r="K32" s="190">
        <v>21.52835</v>
      </c>
      <c r="L32" s="190">
        <v>35.833640000000003</v>
      </c>
      <c r="M32" s="190">
        <v>31.181180000000001</v>
      </c>
      <c r="N32" s="190">
        <v>15.6302</v>
      </c>
      <c r="O32" s="190">
        <v>23.108509999999999</v>
      </c>
      <c r="P32" s="190">
        <v>11.401249999999999</v>
      </c>
      <c r="Q32" s="190">
        <v>31.261939999999999</v>
      </c>
      <c r="R32" s="190">
        <v>3.6801999999999997</v>
      </c>
      <c r="S32" s="190">
        <v>14.693910000000001</v>
      </c>
      <c r="T32" s="190">
        <v>25.271129999999999</v>
      </c>
      <c r="U32" s="190">
        <v>24.69454</v>
      </c>
      <c r="V32" s="190">
        <v>21.273709999999998</v>
      </c>
      <c r="W32" s="190">
        <v>24.753779999999999</v>
      </c>
      <c r="X32" s="190">
        <v>25.619619999999998</v>
      </c>
      <c r="Y32" s="190">
        <v>36.973279999999995</v>
      </c>
      <c r="Z32" s="190">
        <v>26.050840000000001</v>
      </c>
      <c r="AA32" s="190">
        <v>15.60383</v>
      </c>
      <c r="AB32" s="190">
        <v>22.495830000000002</v>
      </c>
      <c r="AC32" s="190">
        <v>11.813360000000001</v>
      </c>
      <c r="AD32" s="190">
        <v>21.487629999999999</v>
      </c>
      <c r="AE32" s="190">
        <v>15.17426</v>
      </c>
      <c r="AF32" s="190">
        <v>1.5523019999999998</v>
      </c>
      <c r="AG32" s="190">
        <v>45.93045</v>
      </c>
      <c r="AH32" s="190">
        <v>51.271099999999997</v>
      </c>
      <c r="AI32" s="190"/>
      <c r="AJ32" s="190"/>
      <c r="AK32" s="190"/>
      <c r="AL32" s="190"/>
      <c r="AM32" s="190"/>
    </row>
    <row r="33" spans="1:39" ht="15" x14ac:dyDescent="0.25">
      <c r="A33" s="304">
        <f>YampaRiverInflow.TotalOutflow!A33</f>
        <v>45536</v>
      </c>
      <c r="B33" s="280">
        <v>11.956</v>
      </c>
      <c r="C33" s="270">
        <v>11.956</v>
      </c>
      <c r="D33" s="285">
        <v>11.956</v>
      </c>
      <c r="E33" s="190">
        <v>36.226120000000002</v>
      </c>
      <c r="F33" s="190">
        <v>28.125509999999998</v>
      </c>
      <c r="G33" s="190">
        <v>31.235990000000001</v>
      </c>
      <c r="H33" s="190">
        <v>22.33502</v>
      </c>
      <c r="I33" s="190">
        <v>48.394019999999998</v>
      </c>
      <c r="J33" s="190">
        <v>28.478590000000001</v>
      </c>
      <c r="K33" s="190">
        <v>11.490879999999999</v>
      </c>
      <c r="L33" s="190">
        <v>18.042580000000001</v>
      </c>
      <c r="M33" s="190">
        <v>23.867799999999999</v>
      </c>
      <c r="N33" s="190">
        <v>14.97372</v>
      </c>
      <c r="O33" s="190">
        <v>17.04288</v>
      </c>
      <c r="P33" s="190">
        <v>23.401450000000001</v>
      </c>
      <c r="Q33" s="190">
        <v>6.1058300000000001</v>
      </c>
      <c r="R33" s="190">
        <v>5.0821000000000005</v>
      </c>
      <c r="S33" s="190">
        <v>18.601369999999999</v>
      </c>
      <c r="T33" s="190">
        <v>14.47564</v>
      </c>
      <c r="U33" s="190">
        <v>21.351419999999997</v>
      </c>
      <c r="V33" s="190">
        <v>17.48638</v>
      </c>
      <c r="W33" s="190">
        <v>30.457650000000001</v>
      </c>
      <c r="X33" s="190">
        <v>31.318210000000001</v>
      </c>
      <c r="Y33" s="190">
        <v>23.158259999999999</v>
      </c>
      <c r="Z33" s="190">
        <v>13.249139999999999</v>
      </c>
      <c r="AA33" s="190">
        <v>19.108810000000002</v>
      </c>
      <c r="AB33" s="190">
        <v>13.42262</v>
      </c>
      <c r="AC33" s="190">
        <v>16.063879999999997</v>
      </c>
      <c r="AD33" s="190">
        <v>9.2318680000000004</v>
      </c>
      <c r="AE33" s="190">
        <v>25.419049999999999</v>
      </c>
      <c r="AF33" s="190">
        <v>3.7183029999999997</v>
      </c>
      <c r="AG33" s="190">
        <v>44.919650000000004</v>
      </c>
      <c r="AH33" s="190">
        <v>38.738219999999998</v>
      </c>
      <c r="AI33" s="190"/>
      <c r="AJ33" s="190"/>
      <c r="AK33" s="190"/>
      <c r="AL33" s="190"/>
      <c r="AM33" s="190"/>
    </row>
    <row r="34" spans="1:39" ht="15" x14ac:dyDescent="0.25">
      <c r="A34" s="304">
        <f>YampaRiverInflow.TotalOutflow!A34</f>
        <v>45566</v>
      </c>
      <c r="B34" s="280">
        <v>17.71</v>
      </c>
      <c r="C34" s="270">
        <v>17.71</v>
      </c>
      <c r="D34" s="285">
        <v>17.71</v>
      </c>
      <c r="E34" s="190">
        <v>25.995049999999999</v>
      </c>
      <c r="F34" s="190">
        <v>33.972290000000001</v>
      </c>
      <c r="G34" s="190">
        <v>22.088529999999999</v>
      </c>
      <c r="H34" s="190">
        <v>19.114159999999998</v>
      </c>
      <c r="I34" s="190">
        <v>8.2817099999999986</v>
      </c>
      <c r="J34" s="190">
        <v>40.549999999999997</v>
      </c>
      <c r="K34" s="190">
        <v>-13.924200000000001</v>
      </c>
      <c r="L34" s="190">
        <v>25.10202</v>
      </c>
      <c r="M34" s="190">
        <v>12.98898</v>
      </c>
      <c r="N34" s="190">
        <v>27.75198</v>
      </c>
      <c r="O34" s="190">
        <v>9.3924799999999991</v>
      </c>
      <c r="P34" s="190">
        <v>43.769359999999999</v>
      </c>
      <c r="Q34" s="190">
        <v>22.534610000000001</v>
      </c>
      <c r="R34" s="190">
        <v>16.070049999999998</v>
      </c>
      <c r="S34" s="190">
        <v>21.862349999999999</v>
      </c>
      <c r="T34" s="190">
        <v>21.155540000000002</v>
      </c>
      <c r="U34" s="190">
        <v>17.678609999999999</v>
      </c>
      <c r="V34" s="190">
        <v>24.983849999999997</v>
      </c>
      <c r="W34" s="190">
        <v>30.878040000000002</v>
      </c>
      <c r="X34" s="190">
        <v>34.297699999999999</v>
      </c>
      <c r="Y34" s="190">
        <v>18.70016</v>
      </c>
      <c r="Z34" s="190">
        <v>16.06213</v>
      </c>
      <c r="AA34" s="190">
        <v>34.16733</v>
      </c>
      <c r="AB34" s="190">
        <v>35.623899999999999</v>
      </c>
      <c r="AC34" s="190">
        <v>8.9423110000000001</v>
      </c>
      <c r="AD34" s="190">
        <v>22.663040000000002</v>
      </c>
      <c r="AE34" s="190">
        <v>18.12434</v>
      </c>
      <c r="AF34" s="190">
        <v>20.913310000000003</v>
      </c>
      <c r="AG34" s="190">
        <v>34.431249999999999</v>
      </c>
      <c r="AH34" s="190">
        <v>38.233789999999999</v>
      </c>
      <c r="AI34" s="190"/>
      <c r="AJ34" s="190"/>
      <c r="AK34" s="190"/>
      <c r="AL34" s="190"/>
      <c r="AM34" s="190"/>
    </row>
    <row r="35" spans="1:39" ht="15" x14ac:dyDescent="0.25">
      <c r="A35" s="304">
        <f>YampaRiverInflow.TotalOutflow!A35</f>
        <v>45597</v>
      </c>
      <c r="B35" s="280">
        <v>16.579000000000001</v>
      </c>
      <c r="C35" s="270">
        <v>16.579000000000001</v>
      </c>
      <c r="D35" s="285">
        <v>16.579000000000001</v>
      </c>
      <c r="E35" s="190">
        <v>16.97213</v>
      </c>
      <c r="F35" s="190">
        <v>32.303910000000002</v>
      </c>
      <c r="G35" s="190">
        <v>27.994340000000001</v>
      </c>
      <c r="H35" s="190">
        <v>18.408459999999998</v>
      </c>
      <c r="I35" s="190">
        <v>27.646930000000001</v>
      </c>
      <c r="J35" s="190">
        <v>13.904860000000001</v>
      </c>
      <c r="K35" s="190">
        <v>20.08203</v>
      </c>
      <c r="L35" s="190">
        <v>-4.2350600000000007</v>
      </c>
      <c r="M35" s="190">
        <v>5.5237799999999995</v>
      </c>
      <c r="N35" s="190">
        <v>13.936260000000001</v>
      </c>
      <c r="O35" s="190">
        <v>18.488499999999998</v>
      </c>
      <c r="P35" s="190">
        <v>53.005609999999997</v>
      </c>
      <c r="Q35" s="190">
        <v>26.384319999999999</v>
      </c>
      <c r="R35" s="190">
        <v>7.4658100000000003</v>
      </c>
      <c r="S35" s="190">
        <v>17.107009999999999</v>
      </c>
      <c r="T35" s="190">
        <v>28.95552</v>
      </c>
      <c r="U35" s="190">
        <v>31.72842</v>
      </c>
      <c r="V35" s="190">
        <v>37.927500000000002</v>
      </c>
      <c r="W35" s="190">
        <v>37.545540000000003</v>
      </c>
      <c r="X35" s="190">
        <v>26.962349999999997</v>
      </c>
      <c r="Y35" s="190">
        <v>24.636060000000001</v>
      </c>
      <c r="Z35" s="190">
        <v>9.1373110000000004</v>
      </c>
      <c r="AA35" s="190">
        <v>11.013590000000001</v>
      </c>
      <c r="AB35" s="190">
        <v>20.70234</v>
      </c>
      <c r="AC35" s="190">
        <v>12.13466</v>
      </c>
      <c r="AD35" s="190">
        <v>16.070899999999998</v>
      </c>
      <c r="AE35" s="190">
        <v>21.472249999999999</v>
      </c>
      <c r="AF35" s="190">
        <v>19.997520000000002</v>
      </c>
      <c r="AG35" s="190">
        <v>35.786089999999994</v>
      </c>
      <c r="AH35" s="190">
        <v>28.035019999999999</v>
      </c>
      <c r="AI35" s="190"/>
      <c r="AJ35" s="190"/>
      <c r="AK35" s="190"/>
      <c r="AL35" s="190"/>
      <c r="AM35" s="190"/>
    </row>
    <row r="36" spans="1:39" ht="15" x14ac:dyDescent="0.25">
      <c r="A36" s="304">
        <f>YampaRiverInflow.TotalOutflow!A36</f>
        <v>45627</v>
      </c>
      <c r="B36" s="280">
        <v>17.748000000000001</v>
      </c>
      <c r="C36" s="270">
        <v>17.748000000000001</v>
      </c>
      <c r="D36" s="285">
        <v>17.748000000000001</v>
      </c>
      <c r="E36" s="190">
        <v>27.56195</v>
      </c>
      <c r="F36" s="190">
        <v>42.93092</v>
      </c>
      <c r="G36" s="190">
        <v>16.8964</v>
      </c>
      <c r="H36" s="190">
        <v>5.2648799999999998</v>
      </c>
      <c r="I36" s="190">
        <v>14.9133</v>
      </c>
      <c r="J36" s="190">
        <v>20.716919999999998</v>
      </c>
      <c r="K36" s="190">
        <v>34.09957</v>
      </c>
      <c r="L36" s="190">
        <v>30.479970000000002</v>
      </c>
      <c r="M36" s="190">
        <v>17.71199</v>
      </c>
      <c r="N36" s="190">
        <v>14.28424</v>
      </c>
      <c r="O36" s="190">
        <v>19.058679999999999</v>
      </c>
      <c r="P36" s="190">
        <v>32.092640000000003</v>
      </c>
      <c r="Q36" s="190">
        <v>31.069230000000001</v>
      </c>
      <c r="R36" s="190">
        <v>-1.1337300000000001</v>
      </c>
      <c r="S36" s="190">
        <v>19.942029999999999</v>
      </c>
      <c r="T36" s="190">
        <v>24.682869999999998</v>
      </c>
      <c r="U36" s="190">
        <v>26.541930000000001</v>
      </c>
      <c r="V36" s="190">
        <v>32.755090000000003</v>
      </c>
      <c r="W36" s="190">
        <v>27.805679999999999</v>
      </c>
      <c r="X36" s="190">
        <v>21.076700000000002</v>
      </c>
      <c r="Y36" s="190">
        <v>7.0595299999999996</v>
      </c>
      <c r="Z36" s="190">
        <v>18.49559</v>
      </c>
      <c r="AA36" s="190">
        <v>21.64105</v>
      </c>
      <c r="AB36" s="190">
        <v>26.011500000000002</v>
      </c>
      <c r="AC36" s="190">
        <v>17.06305</v>
      </c>
      <c r="AD36" s="190">
        <v>26.540560000000003</v>
      </c>
      <c r="AE36" s="190">
        <v>19.891179999999999</v>
      </c>
      <c r="AF36" s="190">
        <v>8.7936929999999993</v>
      </c>
      <c r="AG36" s="190">
        <v>28.205020000000001</v>
      </c>
      <c r="AH36" s="190">
        <v>40.244050000000001</v>
      </c>
      <c r="AI36" s="190"/>
      <c r="AJ36" s="190"/>
      <c r="AK36" s="190"/>
      <c r="AL36" s="190"/>
      <c r="AM36" s="190"/>
    </row>
    <row r="37" spans="1:39" ht="15" x14ac:dyDescent="0.25">
      <c r="A37" s="304">
        <f>YampaRiverInflow.TotalOutflow!A37</f>
        <v>45658</v>
      </c>
      <c r="B37" s="280">
        <v>13.885</v>
      </c>
      <c r="C37" s="270">
        <v>13.885</v>
      </c>
      <c r="D37" s="285">
        <v>13.885</v>
      </c>
      <c r="E37" s="190">
        <v>19.38391</v>
      </c>
      <c r="F37" s="190">
        <v>30.74776</v>
      </c>
      <c r="G37" s="190">
        <v>9.8134800000000002</v>
      </c>
      <c r="H37" s="190">
        <v>-4.5364899999999997</v>
      </c>
      <c r="I37" s="190">
        <v>13.92507</v>
      </c>
      <c r="J37" s="190">
        <v>62.106730000000006</v>
      </c>
      <c r="K37" s="190">
        <v>30.139110000000002</v>
      </c>
      <c r="L37" s="190">
        <v>34.121430000000004</v>
      </c>
      <c r="M37" s="190">
        <v>0.29199999999999998</v>
      </c>
      <c r="N37" s="190">
        <v>8.3659300000000005</v>
      </c>
      <c r="O37" s="190">
        <v>7.2980700000000001</v>
      </c>
      <c r="P37" s="190">
        <v>137.14750000000001</v>
      </c>
      <c r="Q37" s="190">
        <v>5.1085200000000004</v>
      </c>
      <c r="R37" s="190">
        <v>9.6737900000000003</v>
      </c>
      <c r="S37" s="190">
        <v>13.99601</v>
      </c>
      <c r="T37" s="190">
        <v>3.7156899999999999</v>
      </c>
      <c r="U37" s="190">
        <v>41.649769999999997</v>
      </c>
      <c r="V37" s="190">
        <v>7.6267299999999993</v>
      </c>
      <c r="W37" s="190">
        <v>11.469899999999999</v>
      </c>
      <c r="X37" s="190">
        <v>17.2136</v>
      </c>
      <c r="Y37" s="190">
        <v>12.56814</v>
      </c>
      <c r="Z37" s="190">
        <v>17.381460000000001</v>
      </c>
      <c r="AA37" s="190">
        <v>26.231240000000003</v>
      </c>
      <c r="AB37" s="190">
        <v>33.2042</v>
      </c>
      <c r="AC37" s="190">
        <v>2.9696009999999999</v>
      </c>
      <c r="AD37" s="190">
        <v>19.397919999999999</v>
      </c>
      <c r="AE37" s="190">
        <v>1.1771969999999998</v>
      </c>
      <c r="AF37" s="190">
        <v>30.506990000000002</v>
      </c>
      <c r="AG37" s="190">
        <v>18.1145</v>
      </c>
      <c r="AH37" s="190">
        <v>101.17739999999999</v>
      </c>
      <c r="AI37" s="190"/>
      <c r="AJ37" s="190"/>
      <c r="AK37" s="190"/>
      <c r="AL37" s="190"/>
      <c r="AM37" s="190"/>
    </row>
    <row r="38" spans="1:39" ht="15" x14ac:dyDescent="0.25">
      <c r="A38" s="304">
        <f>YampaRiverInflow.TotalOutflow!A38</f>
        <v>45689</v>
      </c>
      <c r="B38" s="280">
        <v>4.8780000000000001</v>
      </c>
      <c r="C38" s="270">
        <v>4.8780000000000001</v>
      </c>
      <c r="D38" s="285">
        <v>4.8780000000000001</v>
      </c>
      <c r="E38" s="190">
        <v>10.26454</v>
      </c>
      <c r="F38" s="190">
        <v>85.662350000000004</v>
      </c>
      <c r="G38" s="190">
        <v>11.232760000000001</v>
      </c>
      <c r="H38" s="190">
        <v>13.169319999999999</v>
      </c>
      <c r="I38" s="190">
        <v>35.386319999999998</v>
      </c>
      <c r="J38" s="190">
        <v>17.077069999999999</v>
      </c>
      <c r="K38" s="190">
        <v>13.379719999999999</v>
      </c>
      <c r="L38" s="190">
        <v>16.086819999999999</v>
      </c>
      <c r="M38" s="190">
        <v>-0.86568000000000001</v>
      </c>
      <c r="N38" s="190">
        <v>23.462679999999999</v>
      </c>
      <c r="O38" s="190">
        <v>14.080209999999999</v>
      </c>
      <c r="P38" s="190">
        <v>174.5822</v>
      </c>
      <c r="Q38" s="190">
        <v>11.06955</v>
      </c>
      <c r="R38" s="190">
        <v>-5.6684799999999997</v>
      </c>
      <c r="S38" s="190">
        <v>3.0183800000000001</v>
      </c>
      <c r="T38" s="190">
        <v>14.69007</v>
      </c>
      <c r="U38" s="190">
        <v>8.8202999999999996</v>
      </c>
      <c r="V38" s="190">
        <v>14.744759999999999</v>
      </c>
      <c r="W38" s="190">
        <v>10.63569</v>
      </c>
      <c r="X38" s="190">
        <v>3.61049</v>
      </c>
      <c r="Y38" s="190">
        <v>19.49475</v>
      </c>
      <c r="Z38" s="190">
        <v>9.0798199999999998</v>
      </c>
      <c r="AA38" s="190">
        <v>9.4230560000000008</v>
      </c>
      <c r="AB38" s="190">
        <v>14.433450000000001</v>
      </c>
      <c r="AC38" s="190">
        <v>2.5804749999999999</v>
      </c>
      <c r="AD38" s="190">
        <v>12.939129999999999</v>
      </c>
      <c r="AE38" s="190">
        <v>-3.2752500000000002</v>
      </c>
      <c r="AF38" s="190">
        <v>44.287480000000002</v>
      </c>
      <c r="AG38" s="190">
        <v>29.243689999999997</v>
      </c>
      <c r="AH38" s="190">
        <v>221.90360000000001</v>
      </c>
      <c r="AI38" s="190"/>
      <c r="AJ38" s="190"/>
      <c r="AK38" s="190"/>
      <c r="AL38" s="190"/>
      <c r="AM38" s="190"/>
    </row>
    <row r="39" spans="1:39" ht="15" x14ac:dyDescent="0.25">
      <c r="A39" s="304">
        <f>YampaRiverInflow.TotalOutflow!A39</f>
        <v>45717</v>
      </c>
      <c r="B39" s="280">
        <v>3.944</v>
      </c>
      <c r="C39" s="270">
        <v>3.944</v>
      </c>
      <c r="D39" s="285">
        <v>3.944</v>
      </c>
      <c r="E39" s="190">
        <v>30.523220000000002</v>
      </c>
      <c r="F39" s="190">
        <v>99.089590000000001</v>
      </c>
      <c r="G39" s="190">
        <v>0.26749000000000001</v>
      </c>
      <c r="H39" s="190">
        <v>21.557400000000001</v>
      </c>
      <c r="I39" s="190">
        <v>29.812529999999999</v>
      </c>
      <c r="J39" s="190">
        <v>17.33398</v>
      </c>
      <c r="K39" s="190">
        <v>4.5499399999999994</v>
      </c>
      <c r="L39" s="190">
        <v>29.456400000000002</v>
      </c>
      <c r="M39" s="190">
        <v>7.59199</v>
      </c>
      <c r="N39" s="190">
        <v>0.58572999999999997</v>
      </c>
      <c r="O39" s="190">
        <v>5.9264799999999997</v>
      </c>
      <c r="P39" s="190">
        <v>168.7243</v>
      </c>
      <c r="Q39" s="190">
        <v>24.415849999999999</v>
      </c>
      <c r="R39" s="190">
        <v>16.08663</v>
      </c>
      <c r="S39" s="190">
        <v>3.1996100000000003</v>
      </c>
      <c r="T39" s="190">
        <v>10.91578</v>
      </c>
      <c r="U39" s="190">
        <v>55.120930000000001</v>
      </c>
      <c r="V39" s="190">
        <v>5.3349099999999998</v>
      </c>
      <c r="W39" s="190">
        <v>8.3023799999999994</v>
      </c>
      <c r="X39" s="190">
        <v>7.6192200000000003</v>
      </c>
      <c r="Y39" s="190">
        <v>-3.1343100000000002</v>
      </c>
      <c r="Z39" s="190">
        <v>2.8256300000000003</v>
      </c>
      <c r="AA39" s="190">
        <v>17.701610000000002</v>
      </c>
      <c r="AB39" s="190">
        <v>10.766690000000001</v>
      </c>
      <c r="AC39" s="190">
        <v>-2.6526999999999998</v>
      </c>
      <c r="AD39" s="190">
        <v>-4.7138400000000003</v>
      </c>
      <c r="AE39" s="190">
        <v>14.927820000000001</v>
      </c>
      <c r="AF39" s="190">
        <v>37.971170000000001</v>
      </c>
      <c r="AG39" s="190">
        <v>61.31456</v>
      </c>
      <c r="AH39" s="190">
        <v>316.43129999999996</v>
      </c>
      <c r="AI39" s="190"/>
      <c r="AJ39" s="190"/>
      <c r="AK39" s="190"/>
      <c r="AL39" s="190"/>
      <c r="AM39" s="190"/>
    </row>
    <row r="40" spans="1:39" ht="15" x14ac:dyDescent="0.25">
      <c r="A40" s="304">
        <f>YampaRiverInflow.TotalOutflow!A40</f>
        <v>45748</v>
      </c>
      <c r="B40" s="280">
        <v>7.9370000000000003</v>
      </c>
      <c r="C40" s="270">
        <v>7.9370000000000003</v>
      </c>
      <c r="D40" s="285">
        <v>7.9370000000000003</v>
      </c>
      <c r="E40" s="190">
        <v>13.75267</v>
      </c>
      <c r="F40" s="190">
        <v>16.01717</v>
      </c>
      <c r="G40" s="190">
        <v>14.181340000000001</v>
      </c>
      <c r="H40" s="190">
        <v>10.90859</v>
      </c>
      <c r="I40" s="190">
        <v>31.157610000000002</v>
      </c>
      <c r="J40" s="190">
        <v>9.207790000000001</v>
      </c>
      <c r="K40" s="190">
        <v>-60.225830000000002</v>
      </c>
      <c r="L40" s="190">
        <v>53.373489999999997</v>
      </c>
      <c r="M40" s="190">
        <v>10.18976</v>
      </c>
      <c r="N40" s="190">
        <v>22.325830000000003</v>
      </c>
      <c r="O40" s="190">
        <v>12.528739999999999</v>
      </c>
      <c r="P40" s="190">
        <v>16.69754</v>
      </c>
      <c r="Q40" s="190">
        <v>14.457510000000001</v>
      </c>
      <c r="R40" s="190">
        <v>15.693350000000001</v>
      </c>
      <c r="S40" s="190">
        <v>12.19009</v>
      </c>
      <c r="T40" s="190">
        <v>15.191180000000001</v>
      </c>
      <c r="U40" s="190">
        <v>34.110879999999995</v>
      </c>
      <c r="V40" s="190">
        <v>18.928849999999997</v>
      </c>
      <c r="W40" s="190">
        <v>23.699870000000001</v>
      </c>
      <c r="X40" s="190">
        <v>14.320200000000002</v>
      </c>
      <c r="Y40" s="190">
        <v>23.981200000000001</v>
      </c>
      <c r="Z40" s="190">
        <v>12.70073</v>
      </c>
      <c r="AA40" s="190">
        <v>17.83746</v>
      </c>
      <c r="AB40" s="190">
        <v>12.692639999999999</v>
      </c>
      <c r="AC40" s="190">
        <v>-8.0273199999999996</v>
      </c>
      <c r="AD40" s="190">
        <v>5.617337</v>
      </c>
      <c r="AE40" s="190">
        <v>29.066040000000001</v>
      </c>
      <c r="AF40" s="190">
        <v>68.50724000000001</v>
      </c>
      <c r="AG40" s="190">
        <v>34.07152</v>
      </c>
      <c r="AH40" s="190">
        <v>40.68047</v>
      </c>
      <c r="AI40" s="190"/>
      <c r="AJ40" s="190"/>
      <c r="AK40" s="190"/>
      <c r="AL40" s="190"/>
      <c r="AM40" s="190"/>
    </row>
    <row r="41" spans="1:39" ht="15" x14ac:dyDescent="0.25">
      <c r="A41" s="304">
        <f>YampaRiverInflow.TotalOutflow!A41</f>
        <v>45778</v>
      </c>
      <c r="B41" s="280">
        <v>6.3540000000000001</v>
      </c>
      <c r="C41" s="270">
        <v>6.3540000000000001</v>
      </c>
      <c r="D41" s="285">
        <v>6.3540000000000001</v>
      </c>
      <c r="E41" s="190">
        <v>147.4316</v>
      </c>
      <c r="F41" s="190">
        <v>31.464639999999999</v>
      </c>
      <c r="G41" s="190">
        <v>16.225469999999998</v>
      </c>
      <c r="H41" s="190">
        <v>15.98751</v>
      </c>
      <c r="I41" s="190">
        <v>22.762439999999998</v>
      </c>
      <c r="J41" s="190">
        <v>16.884130000000003</v>
      </c>
      <c r="K41" s="190">
        <v>-18.579159999999998</v>
      </c>
      <c r="L41" s="190">
        <v>0.76658000000000004</v>
      </c>
      <c r="M41" s="190">
        <v>15.05968</v>
      </c>
      <c r="N41" s="190">
        <v>18.966650000000001</v>
      </c>
      <c r="O41" s="190">
        <v>6.8135300000000001</v>
      </c>
      <c r="P41" s="190">
        <v>10.48025</v>
      </c>
      <c r="Q41" s="190">
        <v>-4.4347899999999996</v>
      </c>
      <c r="R41" s="190">
        <v>13.546040000000001</v>
      </c>
      <c r="S41" s="190">
        <v>14.374000000000001</v>
      </c>
      <c r="T41" s="190">
        <v>20.312279999999998</v>
      </c>
      <c r="U41" s="190">
        <v>24.09412</v>
      </c>
      <c r="V41" s="190">
        <v>17.2925</v>
      </c>
      <c r="W41" s="190">
        <v>26.04485</v>
      </c>
      <c r="X41" s="190">
        <v>20.55932</v>
      </c>
      <c r="Y41" s="190">
        <v>-2.9233899999999999</v>
      </c>
      <c r="Z41" s="190">
        <v>20.669799999999999</v>
      </c>
      <c r="AA41" s="190">
        <v>13.049940000000001</v>
      </c>
      <c r="AB41" s="190">
        <v>22.04082</v>
      </c>
      <c r="AC41" s="190">
        <v>10.49208</v>
      </c>
      <c r="AD41" s="190">
        <v>8.221705</v>
      </c>
      <c r="AE41" s="190">
        <v>-6.3989399999999996</v>
      </c>
      <c r="AF41" s="190">
        <v>35.158190000000005</v>
      </c>
      <c r="AG41" s="190">
        <v>30.619150000000001</v>
      </c>
      <c r="AH41" s="190">
        <v>51.445999999999998</v>
      </c>
      <c r="AI41" s="190"/>
      <c r="AJ41" s="190"/>
      <c r="AK41" s="190"/>
      <c r="AL41" s="190"/>
      <c r="AM41" s="190"/>
    </row>
    <row r="42" spans="1:39" ht="15" x14ac:dyDescent="0.25">
      <c r="A42" s="304">
        <f>YampaRiverInflow.TotalOutflow!A42</f>
        <v>45809</v>
      </c>
      <c r="B42" s="280">
        <v>6.5380000000000003</v>
      </c>
      <c r="C42" s="270">
        <v>6.5380000000000003</v>
      </c>
      <c r="D42" s="285">
        <v>6.5380000000000003</v>
      </c>
      <c r="E42" s="190">
        <v>149.01420000000002</v>
      </c>
      <c r="F42" s="190">
        <v>25.634610000000002</v>
      </c>
      <c r="G42" s="190">
        <v>16.579849999999997</v>
      </c>
      <c r="H42" s="190">
        <v>17.054269999999999</v>
      </c>
      <c r="I42" s="190">
        <v>19.0702</v>
      </c>
      <c r="J42" s="190">
        <v>13.2582</v>
      </c>
      <c r="K42" s="190">
        <v>34.340009999999999</v>
      </c>
      <c r="L42" s="190">
        <v>31.23612</v>
      </c>
      <c r="M42" s="190">
        <v>9.42577</v>
      </c>
      <c r="N42" s="190">
        <v>11.861139999999999</v>
      </c>
      <c r="O42" s="190">
        <v>3.2528800000000002</v>
      </c>
      <c r="P42" s="190">
        <v>10.676410000000001</v>
      </c>
      <c r="Q42" s="190">
        <v>-12.562700000000001</v>
      </c>
      <c r="R42" s="190">
        <v>10.9498</v>
      </c>
      <c r="S42" s="190">
        <v>4.9075899999999999</v>
      </c>
      <c r="T42" s="190">
        <v>20.479099999999999</v>
      </c>
      <c r="U42" s="190">
        <v>23.339099999999998</v>
      </c>
      <c r="V42" s="190">
        <v>14.779639999999999</v>
      </c>
      <c r="W42" s="190">
        <v>10.374750000000001</v>
      </c>
      <c r="X42" s="190">
        <v>15.253579999999999</v>
      </c>
      <c r="Y42" s="190">
        <v>10.87237</v>
      </c>
      <c r="Z42" s="190">
        <v>19.39621</v>
      </c>
      <c r="AA42" s="190">
        <v>18.288060000000002</v>
      </c>
      <c r="AB42" s="190">
        <v>0.1727841</v>
      </c>
      <c r="AC42" s="190">
        <v>6.1307309999999999</v>
      </c>
      <c r="AD42" s="190">
        <v>10.9467</v>
      </c>
      <c r="AE42" s="190">
        <v>-4.7618999999999998</v>
      </c>
      <c r="AF42" s="190">
        <v>38.329680000000003</v>
      </c>
      <c r="AG42" s="190">
        <v>17.90776</v>
      </c>
      <c r="AH42" s="190">
        <v>23.242540000000002</v>
      </c>
      <c r="AI42" s="190"/>
      <c r="AJ42" s="190"/>
      <c r="AK42" s="190"/>
      <c r="AL42" s="190"/>
      <c r="AM42" s="190"/>
    </row>
    <row r="43" spans="1:39" ht="15" x14ac:dyDescent="0.25">
      <c r="A43" s="304">
        <f>YampaRiverInflow.TotalOutflow!A43</f>
        <v>45839</v>
      </c>
      <c r="B43" s="280">
        <v>14.287000000000001</v>
      </c>
      <c r="C43" s="270">
        <v>14.287000000000001</v>
      </c>
      <c r="D43" s="285">
        <v>14.287000000000001</v>
      </c>
      <c r="E43" s="190">
        <v>161.9752</v>
      </c>
      <c r="F43" s="190">
        <v>38.31944</v>
      </c>
      <c r="G43" s="190">
        <v>19.69941</v>
      </c>
      <c r="H43" s="190">
        <v>17.99015</v>
      </c>
      <c r="I43" s="190">
        <v>13.171860000000001</v>
      </c>
      <c r="J43" s="190">
        <v>40.615339999999996</v>
      </c>
      <c r="K43" s="190">
        <v>26.544730000000001</v>
      </c>
      <c r="L43" s="190">
        <v>25.423359999999999</v>
      </c>
      <c r="M43" s="190">
        <v>13.888549999999999</v>
      </c>
      <c r="N43" s="190">
        <v>15.145760000000001</v>
      </c>
      <c r="O43" s="190">
        <v>6.6023500000000004</v>
      </c>
      <c r="P43" s="190">
        <v>10.07929</v>
      </c>
      <c r="Q43" s="190">
        <v>4.5085600000000001</v>
      </c>
      <c r="R43" s="190">
        <v>26.234180000000002</v>
      </c>
      <c r="S43" s="190">
        <v>12.146379999999999</v>
      </c>
      <c r="T43" s="190">
        <v>17.390999999999998</v>
      </c>
      <c r="U43" s="190">
        <v>17.51343</v>
      </c>
      <c r="V43" s="190">
        <v>34.483599999999996</v>
      </c>
      <c r="W43" s="190">
        <v>45.963620000000006</v>
      </c>
      <c r="X43" s="190">
        <v>28.082819999999998</v>
      </c>
      <c r="Y43" s="190">
        <v>19.215400000000002</v>
      </c>
      <c r="Z43" s="190">
        <v>17.710519999999999</v>
      </c>
      <c r="AA43" s="190">
        <v>20.118539999999999</v>
      </c>
      <c r="AB43" s="190">
        <v>18.059009999999997</v>
      </c>
      <c r="AC43" s="190">
        <v>20.378209999999999</v>
      </c>
      <c r="AD43" s="190">
        <v>15.53816</v>
      </c>
      <c r="AE43" s="190">
        <v>2.6186829999999999</v>
      </c>
      <c r="AF43" s="190">
        <v>37.980930000000001</v>
      </c>
      <c r="AG43" s="190">
        <v>46.885179999999998</v>
      </c>
      <c r="AH43" s="190">
        <v>38.639189999999999</v>
      </c>
      <c r="AI43" s="190"/>
      <c r="AJ43" s="190"/>
      <c r="AK43" s="190"/>
      <c r="AL43" s="190"/>
      <c r="AM43" s="190"/>
    </row>
    <row r="44" spans="1:39" ht="15" x14ac:dyDescent="0.25">
      <c r="A44" s="304">
        <f>YampaRiverInflow.TotalOutflow!A44</f>
        <v>45870</v>
      </c>
      <c r="B44" s="280">
        <v>13.164999999999999</v>
      </c>
      <c r="C44" s="270">
        <v>13.164999999999999</v>
      </c>
      <c r="D44" s="285">
        <v>13.164999999999999</v>
      </c>
      <c r="E44" s="190">
        <v>39.051919999999996</v>
      </c>
      <c r="F44" s="190">
        <v>28.86665</v>
      </c>
      <c r="G44" s="190">
        <v>22.441749999999999</v>
      </c>
      <c r="H44" s="190">
        <v>26.15324</v>
      </c>
      <c r="I44" s="190">
        <v>32.817900000000002</v>
      </c>
      <c r="J44" s="190">
        <v>21.52835</v>
      </c>
      <c r="K44" s="190">
        <v>35.833640000000003</v>
      </c>
      <c r="L44" s="190">
        <v>31.181180000000001</v>
      </c>
      <c r="M44" s="190">
        <v>15.6302</v>
      </c>
      <c r="N44" s="190">
        <v>23.108509999999999</v>
      </c>
      <c r="O44" s="190">
        <v>11.401249999999999</v>
      </c>
      <c r="P44" s="190">
        <v>31.261939999999999</v>
      </c>
      <c r="Q44" s="190">
        <v>3.6801999999999997</v>
      </c>
      <c r="R44" s="190">
        <v>14.693910000000001</v>
      </c>
      <c r="S44" s="190">
        <v>25.271129999999999</v>
      </c>
      <c r="T44" s="190">
        <v>24.69454</v>
      </c>
      <c r="U44" s="190">
        <v>21.273709999999998</v>
      </c>
      <c r="V44" s="190">
        <v>24.753779999999999</v>
      </c>
      <c r="W44" s="190">
        <v>25.619619999999998</v>
      </c>
      <c r="X44" s="190">
        <v>36.973279999999995</v>
      </c>
      <c r="Y44" s="190">
        <v>26.050840000000001</v>
      </c>
      <c r="Z44" s="190">
        <v>15.60383</v>
      </c>
      <c r="AA44" s="190">
        <v>22.495830000000002</v>
      </c>
      <c r="AB44" s="190">
        <v>11.813360000000001</v>
      </c>
      <c r="AC44" s="190">
        <v>21.487629999999999</v>
      </c>
      <c r="AD44" s="190">
        <v>15.17426</v>
      </c>
      <c r="AE44" s="190">
        <v>1.5523019999999998</v>
      </c>
      <c r="AF44" s="190">
        <v>45.93045</v>
      </c>
      <c r="AG44" s="190">
        <v>51.271099999999997</v>
      </c>
      <c r="AH44" s="190">
        <v>50.55104</v>
      </c>
      <c r="AI44" s="190"/>
      <c r="AJ44" s="190"/>
      <c r="AK44" s="190"/>
      <c r="AL44" s="190"/>
      <c r="AM44" s="190"/>
    </row>
    <row r="45" spans="1:39" ht="15" x14ac:dyDescent="0.25">
      <c r="A45" s="304">
        <f>YampaRiverInflow.TotalOutflow!A45</f>
        <v>45901</v>
      </c>
      <c r="B45" s="280">
        <v>11.956</v>
      </c>
      <c r="C45" s="270">
        <v>11.956</v>
      </c>
      <c r="D45" s="285">
        <v>11.956</v>
      </c>
      <c r="E45" s="190">
        <v>28.125509999999998</v>
      </c>
      <c r="F45" s="190">
        <v>31.235990000000001</v>
      </c>
      <c r="G45" s="190">
        <v>22.33502</v>
      </c>
      <c r="H45" s="190">
        <v>48.394019999999998</v>
      </c>
      <c r="I45" s="190">
        <v>28.478590000000001</v>
      </c>
      <c r="J45" s="190">
        <v>11.490879999999999</v>
      </c>
      <c r="K45" s="190">
        <v>18.042580000000001</v>
      </c>
      <c r="L45" s="190">
        <v>23.867799999999999</v>
      </c>
      <c r="M45" s="190">
        <v>14.97372</v>
      </c>
      <c r="N45" s="190">
        <v>17.04288</v>
      </c>
      <c r="O45" s="190">
        <v>23.401450000000001</v>
      </c>
      <c r="P45" s="190">
        <v>6.1058300000000001</v>
      </c>
      <c r="Q45" s="190">
        <v>5.0821000000000005</v>
      </c>
      <c r="R45" s="190">
        <v>18.601369999999999</v>
      </c>
      <c r="S45" s="190">
        <v>14.47564</v>
      </c>
      <c r="T45" s="190">
        <v>21.351419999999997</v>
      </c>
      <c r="U45" s="190">
        <v>17.48638</v>
      </c>
      <c r="V45" s="190">
        <v>30.457650000000001</v>
      </c>
      <c r="W45" s="190">
        <v>31.318210000000001</v>
      </c>
      <c r="X45" s="190">
        <v>23.158259999999999</v>
      </c>
      <c r="Y45" s="190">
        <v>13.249139999999999</v>
      </c>
      <c r="Z45" s="190">
        <v>19.108810000000002</v>
      </c>
      <c r="AA45" s="190">
        <v>13.42262</v>
      </c>
      <c r="AB45" s="190">
        <v>16.063879999999997</v>
      </c>
      <c r="AC45" s="190">
        <v>9.2318680000000004</v>
      </c>
      <c r="AD45" s="190">
        <v>25.419049999999999</v>
      </c>
      <c r="AE45" s="190">
        <v>3.7183029999999997</v>
      </c>
      <c r="AF45" s="190">
        <v>44.919650000000004</v>
      </c>
      <c r="AG45" s="190">
        <v>38.738219999999998</v>
      </c>
      <c r="AH45" s="190">
        <v>36.226120000000002</v>
      </c>
      <c r="AI45" s="190"/>
      <c r="AJ45" s="190"/>
      <c r="AK45" s="190"/>
      <c r="AL45" s="190"/>
      <c r="AM45" s="190"/>
    </row>
    <row r="46" spans="1:39" ht="15" x14ac:dyDescent="0.25">
      <c r="A46" s="304">
        <f>YampaRiverInflow.TotalOutflow!A46</f>
        <v>45931</v>
      </c>
      <c r="B46" s="280">
        <v>17.71</v>
      </c>
      <c r="C46" s="270">
        <v>17.71</v>
      </c>
      <c r="D46" s="285">
        <v>17.71</v>
      </c>
      <c r="E46" s="190">
        <v>33.972290000000001</v>
      </c>
      <c r="F46" s="190">
        <v>22.088529999999999</v>
      </c>
      <c r="G46" s="190">
        <v>19.114159999999998</v>
      </c>
      <c r="H46" s="190">
        <v>8.2817099999999986</v>
      </c>
      <c r="I46" s="190">
        <v>40.549999999999997</v>
      </c>
      <c r="J46" s="190">
        <v>-13.924200000000001</v>
      </c>
      <c r="K46" s="190">
        <v>25.10202</v>
      </c>
      <c r="L46" s="190">
        <v>12.98898</v>
      </c>
      <c r="M46" s="190">
        <v>27.75198</v>
      </c>
      <c r="N46" s="190">
        <v>9.3924799999999991</v>
      </c>
      <c r="O46" s="190">
        <v>43.769359999999999</v>
      </c>
      <c r="P46" s="190">
        <v>22.534610000000001</v>
      </c>
      <c r="Q46" s="190">
        <v>16.070049999999998</v>
      </c>
      <c r="R46" s="190">
        <v>21.862349999999999</v>
      </c>
      <c r="S46" s="190">
        <v>21.155540000000002</v>
      </c>
      <c r="T46" s="190">
        <v>17.678609999999999</v>
      </c>
      <c r="U46" s="190">
        <v>24.983849999999997</v>
      </c>
      <c r="V46" s="190">
        <v>30.878040000000002</v>
      </c>
      <c r="W46" s="190">
        <v>34.297699999999999</v>
      </c>
      <c r="X46" s="190">
        <v>18.70016</v>
      </c>
      <c r="Y46" s="190">
        <v>16.06213</v>
      </c>
      <c r="Z46" s="190">
        <v>34.16733</v>
      </c>
      <c r="AA46" s="190">
        <v>35.623899999999999</v>
      </c>
      <c r="AB46" s="190">
        <v>8.9423110000000001</v>
      </c>
      <c r="AC46" s="190">
        <v>22.663040000000002</v>
      </c>
      <c r="AD46" s="190">
        <v>18.12434</v>
      </c>
      <c r="AE46" s="190">
        <v>20.913310000000003</v>
      </c>
      <c r="AF46" s="190">
        <v>34.431249999999999</v>
      </c>
      <c r="AG46" s="190">
        <v>38.233789999999999</v>
      </c>
      <c r="AH46" s="190">
        <v>25.995049999999999</v>
      </c>
      <c r="AI46" s="190"/>
      <c r="AJ46" s="190"/>
      <c r="AK46" s="190"/>
      <c r="AL46" s="190"/>
      <c r="AM46" s="190"/>
    </row>
    <row r="47" spans="1:39" ht="15" x14ac:dyDescent="0.25">
      <c r="A47" s="304">
        <f>YampaRiverInflow.TotalOutflow!A47</f>
        <v>45962</v>
      </c>
      <c r="B47" s="280">
        <v>16.579000000000001</v>
      </c>
      <c r="C47" s="270">
        <v>16.579000000000001</v>
      </c>
      <c r="D47" s="285">
        <v>16.579000000000001</v>
      </c>
      <c r="E47" s="190">
        <v>32.303910000000002</v>
      </c>
      <c r="F47" s="190">
        <v>27.994340000000001</v>
      </c>
      <c r="G47" s="190">
        <v>18.408459999999998</v>
      </c>
      <c r="H47" s="190">
        <v>27.646930000000001</v>
      </c>
      <c r="I47" s="190">
        <v>13.904860000000001</v>
      </c>
      <c r="J47" s="190">
        <v>20.08203</v>
      </c>
      <c r="K47" s="190">
        <v>-4.2350600000000007</v>
      </c>
      <c r="L47" s="190">
        <v>5.5237799999999995</v>
      </c>
      <c r="M47" s="190">
        <v>13.936260000000001</v>
      </c>
      <c r="N47" s="190">
        <v>18.488499999999998</v>
      </c>
      <c r="O47" s="190">
        <v>53.005609999999997</v>
      </c>
      <c r="P47" s="190">
        <v>26.384319999999999</v>
      </c>
      <c r="Q47" s="190">
        <v>7.4658100000000003</v>
      </c>
      <c r="R47" s="190">
        <v>17.107009999999999</v>
      </c>
      <c r="S47" s="190">
        <v>28.95552</v>
      </c>
      <c r="T47" s="190">
        <v>31.72842</v>
      </c>
      <c r="U47" s="190">
        <v>37.927500000000002</v>
      </c>
      <c r="V47" s="190">
        <v>37.545540000000003</v>
      </c>
      <c r="W47" s="190">
        <v>26.962349999999997</v>
      </c>
      <c r="X47" s="190">
        <v>24.636060000000001</v>
      </c>
      <c r="Y47" s="190">
        <v>9.1373110000000004</v>
      </c>
      <c r="Z47" s="190">
        <v>11.013590000000001</v>
      </c>
      <c r="AA47" s="190">
        <v>20.70234</v>
      </c>
      <c r="AB47" s="190">
        <v>12.13466</v>
      </c>
      <c r="AC47" s="190">
        <v>16.070899999999998</v>
      </c>
      <c r="AD47" s="190">
        <v>21.472249999999999</v>
      </c>
      <c r="AE47" s="190">
        <v>19.997520000000002</v>
      </c>
      <c r="AF47" s="190">
        <v>35.786089999999994</v>
      </c>
      <c r="AG47" s="190">
        <v>28.035019999999999</v>
      </c>
      <c r="AH47" s="190">
        <v>16.97213</v>
      </c>
      <c r="AI47" s="190"/>
      <c r="AJ47" s="190"/>
      <c r="AK47" s="190"/>
      <c r="AL47" s="190"/>
      <c r="AM47" s="190"/>
    </row>
    <row r="48" spans="1:39" ht="15" x14ac:dyDescent="0.25">
      <c r="A48" s="304">
        <f>YampaRiverInflow.TotalOutflow!A48</f>
        <v>45992</v>
      </c>
      <c r="B48" s="280">
        <v>17.748000000000001</v>
      </c>
      <c r="C48" s="270">
        <v>17.748000000000001</v>
      </c>
      <c r="D48" s="285">
        <v>17.748000000000001</v>
      </c>
      <c r="E48" s="190">
        <v>42.93092</v>
      </c>
      <c r="F48" s="190">
        <v>16.8964</v>
      </c>
      <c r="G48" s="190">
        <v>5.2648799999999998</v>
      </c>
      <c r="H48" s="190">
        <v>14.9133</v>
      </c>
      <c r="I48" s="190">
        <v>20.716919999999998</v>
      </c>
      <c r="J48" s="190">
        <v>34.09957</v>
      </c>
      <c r="K48" s="190">
        <v>30.479970000000002</v>
      </c>
      <c r="L48" s="190">
        <v>17.71199</v>
      </c>
      <c r="M48" s="190">
        <v>14.28424</v>
      </c>
      <c r="N48" s="190">
        <v>19.058679999999999</v>
      </c>
      <c r="O48" s="190">
        <v>32.092640000000003</v>
      </c>
      <c r="P48" s="190">
        <v>31.069230000000001</v>
      </c>
      <c r="Q48" s="190">
        <v>-1.1337300000000001</v>
      </c>
      <c r="R48" s="190">
        <v>19.942029999999999</v>
      </c>
      <c r="S48" s="190">
        <v>24.682869999999998</v>
      </c>
      <c r="T48" s="190">
        <v>26.541930000000001</v>
      </c>
      <c r="U48" s="190">
        <v>32.755090000000003</v>
      </c>
      <c r="V48" s="190">
        <v>27.805679999999999</v>
      </c>
      <c r="W48" s="190">
        <v>21.076700000000002</v>
      </c>
      <c r="X48" s="190">
        <v>7.0595299999999996</v>
      </c>
      <c r="Y48" s="190">
        <v>18.49559</v>
      </c>
      <c r="Z48" s="190">
        <v>21.64105</v>
      </c>
      <c r="AA48" s="190">
        <v>26.011500000000002</v>
      </c>
      <c r="AB48" s="190">
        <v>17.06305</v>
      </c>
      <c r="AC48" s="190">
        <v>26.540560000000003</v>
      </c>
      <c r="AD48" s="190">
        <v>19.891179999999999</v>
      </c>
      <c r="AE48" s="190">
        <v>8.7936929999999993</v>
      </c>
      <c r="AF48" s="190">
        <v>28.205020000000001</v>
      </c>
      <c r="AG48" s="190">
        <v>40.244050000000001</v>
      </c>
      <c r="AH48" s="190">
        <v>27.56195</v>
      </c>
      <c r="AI48" s="190"/>
      <c r="AJ48" s="190"/>
      <c r="AK48" s="190"/>
      <c r="AL48" s="190"/>
      <c r="AM48" s="190"/>
    </row>
    <row r="49" spans="1:1005" ht="15" x14ac:dyDescent="0.25">
      <c r="A49" s="304">
        <f>YampaRiverInflow.TotalOutflow!A49</f>
        <v>46023</v>
      </c>
      <c r="B49" s="280">
        <v>13.885</v>
      </c>
      <c r="C49" s="270">
        <v>13.885</v>
      </c>
      <c r="D49" s="285">
        <v>13.885</v>
      </c>
      <c r="E49" s="190">
        <v>30.74776</v>
      </c>
      <c r="F49" s="190">
        <v>9.8134800000000002</v>
      </c>
      <c r="G49" s="190">
        <v>-4.5364899999999997</v>
      </c>
      <c r="H49" s="190">
        <v>13.92507</v>
      </c>
      <c r="I49" s="190">
        <v>62.106730000000006</v>
      </c>
      <c r="J49" s="190">
        <v>30.139110000000002</v>
      </c>
      <c r="K49" s="190">
        <v>34.121430000000004</v>
      </c>
      <c r="L49" s="190">
        <v>0.29199999999999998</v>
      </c>
      <c r="M49" s="190">
        <v>8.3659300000000005</v>
      </c>
      <c r="N49" s="190">
        <v>7.2980700000000001</v>
      </c>
      <c r="O49" s="190">
        <v>137.14750000000001</v>
      </c>
      <c r="P49" s="190">
        <v>5.1085200000000004</v>
      </c>
      <c r="Q49" s="190">
        <v>9.6737900000000003</v>
      </c>
      <c r="R49" s="190">
        <v>13.99601</v>
      </c>
      <c r="S49" s="190">
        <v>3.7156899999999999</v>
      </c>
      <c r="T49" s="190">
        <v>41.649769999999997</v>
      </c>
      <c r="U49" s="190">
        <v>7.6267299999999993</v>
      </c>
      <c r="V49" s="190">
        <v>11.469899999999999</v>
      </c>
      <c r="W49" s="190">
        <v>17.2136</v>
      </c>
      <c r="X49" s="190">
        <v>12.56814</v>
      </c>
      <c r="Y49" s="190">
        <v>17.381460000000001</v>
      </c>
      <c r="Z49" s="190">
        <v>26.231240000000003</v>
      </c>
      <c r="AA49" s="190">
        <v>33.2042</v>
      </c>
      <c r="AB49" s="190">
        <v>2.9696009999999999</v>
      </c>
      <c r="AC49" s="190">
        <v>19.397919999999999</v>
      </c>
      <c r="AD49" s="190">
        <v>1.1771969999999998</v>
      </c>
      <c r="AE49" s="190">
        <v>30.506990000000002</v>
      </c>
      <c r="AF49" s="190">
        <v>18.1145</v>
      </c>
      <c r="AG49" s="190">
        <v>101.17739999999999</v>
      </c>
      <c r="AH49" s="190">
        <v>19.38391</v>
      </c>
      <c r="AI49" s="190"/>
      <c r="AJ49" s="190"/>
      <c r="AK49" s="190"/>
      <c r="AL49" s="190"/>
      <c r="AM49" s="190"/>
    </row>
    <row r="50" spans="1:1005" ht="15" x14ac:dyDescent="0.25">
      <c r="A50" s="304">
        <f>YampaRiverInflow.TotalOutflow!A50</f>
        <v>46054</v>
      </c>
      <c r="B50" s="280">
        <v>4.8780000000000001</v>
      </c>
      <c r="C50" s="270">
        <v>4.8780000000000001</v>
      </c>
      <c r="D50" s="285">
        <v>4.8780000000000001</v>
      </c>
      <c r="E50" s="190">
        <v>85.662350000000004</v>
      </c>
      <c r="F50" s="190">
        <v>11.232760000000001</v>
      </c>
      <c r="G50" s="190">
        <v>13.169319999999999</v>
      </c>
      <c r="H50" s="190">
        <v>35.386319999999998</v>
      </c>
      <c r="I50" s="190">
        <v>17.077069999999999</v>
      </c>
      <c r="J50" s="190">
        <v>13.379719999999999</v>
      </c>
      <c r="K50" s="190">
        <v>16.086819999999999</v>
      </c>
      <c r="L50" s="190">
        <v>-0.86568000000000001</v>
      </c>
      <c r="M50" s="190">
        <v>23.462679999999999</v>
      </c>
      <c r="N50" s="190">
        <v>14.080209999999999</v>
      </c>
      <c r="O50" s="190">
        <v>174.5822</v>
      </c>
      <c r="P50" s="190">
        <v>11.06955</v>
      </c>
      <c r="Q50" s="190">
        <v>-5.6684799999999997</v>
      </c>
      <c r="R50" s="190">
        <v>3.0183800000000001</v>
      </c>
      <c r="S50" s="190">
        <v>14.69007</v>
      </c>
      <c r="T50" s="190">
        <v>8.8202999999999996</v>
      </c>
      <c r="U50" s="190">
        <v>14.744759999999999</v>
      </c>
      <c r="V50" s="190">
        <v>10.63569</v>
      </c>
      <c r="W50" s="190">
        <v>3.61049</v>
      </c>
      <c r="X50" s="190">
        <v>19.49475</v>
      </c>
      <c r="Y50" s="190">
        <v>9.0798199999999998</v>
      </c>
      <c r="Z50" s="190">
        <v>9.4230560000000008</v>
      </c>
      <c r="AA50" s="190">
        <v>14.433450000000001</v>
      </c>
      <c r="AB50" s="190">
        <v>2.5804749999999999</v>
      </c>
      <c r="AC50" s="190">
        <v>12.939129999999999</v>
      </c>
      <c r="AD50" s="190">
        <v>-3.2752500000000002</v>
      </c>
      <c r="AE50" s="190">
        <v>44.287480000000002</v>
      </c>
      <c r="AF50" s="190">
        <v>29.243689999999997</v>
      </c>
      <c r="AG50" s="190">
        <v>221.90360000000001</v>
      </c>
      <c r="AH50" s="190">
        <v>10.26454</v>
      </c>
      <c r="AI50" s="190"/>
      <c r="AJ50" s="190"/>
      <c r="AK50" s="190"/>
      <c r="AL50" s="190"/>
      <c r="AM50" s="190"/>
    </row>
    <row r="51" spans="1:1005" ht="15" x14ac:dyDescent="0.25">
      <c r="A51" s="304">
        <f>YampaRiverInflow.TotalOutflow!A51</f>
        <v>46082</v>
      </c>
      <c r="B51" s="280">
        <v>3.944</v>
      </c>
      <c r="C51" s="270">
        <v>3.944</v>
      </c>
      <c r="D51" s="285">
        <v>3.944</v>
      </c>
      <c r="E51" s="190">
        <v>99.089590000000001</v>
      </c>
      <c r="F51" s="190">
        <v>0.26749000000000001</v>
      </c>
      <c r="G51" s="190">
        <v>21.557400000000001</v>
      </c>
      <c r="H51" s="190">
        <v>29.812529999999999</v>
      </c>
      <c r="I51" s="190">
        <v>17.33398</v>
      </c>
      <c r="J51" s="190">
        <v>4.5499399999999994</v>
      </c>
      <c r="K51" s="190">
        <v>29.456400000000002</v>
      </c>
      <c r="L51" s="190">
        <v>7.59199</v>
      </c>
      <c r="M51" s="190">
        <v>0.58572999999999997</v>
      </c>
      <c r="N51" s="190">
        <v>5.9264799999999997</v>
      </c>
      <c r="O51" s="190">
        <v>168.7243</v>
      </c>
      <c r="P51" s="190">
        <v>24.415849999999999</v>
      </c>
      <c r="Q51" s="190">
        <v>16.08663</v>
      </c>
      <c r="R51" s="190">
        <v>3.1996100000000003</v>
      </c>
      <c r="S51" s="190">
        <v>10.91578</v>
      </c>
      <c r="T51" s="190">
        <v>55.120930000000001</v>
      </c>
      <c r="U51" s="190">
        <v>5.3349099999999998</v>
      </c>
      <c r="V51" s="190">
        <v>8.3023799999999994</v>
      </c>
      <c r="W51" s="190">
        <v>7.6192200000000003</v>
      </c>
      <c r="X51" s="190">
        <v>-3.1343100000000002</v>
      </c>
      <c r="Y51" s="190">
        <v>2.8256300000000003</v>
      </c>
      <c r="Z51" s="190">
        <v>17.701610000000002</v>
      </c>
      <c r="AA51" s="190">
        <v>10.766690000000001</v>
      </c>
      <c r="AB51" s="190">
        <v>-2.6526999999999998</v>
      </c>
      <c r="AC51" s="190">
        <v>-4.7138400000000003</v>
      </c>
      <c r="AD51" s="190">
        <v>14.927820000000001</v>
      </c>
      <c r="AE51" s="190">
        <v>37.971170000000001</v>
      </c>
      <c r="AF51" s="190">
        <v>61.31456</v>
      </c>
      <c r="AG51" s="190">
        <v>316.43129999999996</v>
      </c>
      <c r="AH51" s="190">
        <v>30.523220000000002</v>
      </c>
      <c r="AI51" s="190"/>
      <c r="AJ51" s="190"/>
      <c r="AK51" s="190"/>
      <c r="AL51" s="190"/>
      <c r="AM51" s="190"/>
    </row>
    <row r="52" spans="1:1005" ht="15" x14ac:dyDescent="0.25">
      <c r="A52" s="304">
        <f>YampaRiverInflow.TotalOutflow!A52</f>
        <v>46113</v>
      </c>
      <c r="B52" s="280">
        <v>7.9370000000000003</v>
      </c>
      <c r="C52" s="270">
        <v>7.9370000000000003</v>
      </c>
      <c r="D52" s="285">
        <v>7.9370000000000003</v>
      </c>
      <c r="E52" s="190">
        <v>16.01717</v>
      </c>
      <c r="F52" s="190">
        <v>14.181340000000001</v>
      </c>
      <c r="G52" s="190">
        <v>10.90859</v>
      </c>
      <c r="H52" s="190">
        <v>31.157610000000002</v>
      </c>
      <c r="I52" s="190">
        <v>9.207790000000001</v>
      </c>
      <c r="J52" s="190">
        <v>-60.225830000000002</v>
      </c>
      <c r="K52" s="190">
        <v>53.373489999999997</v>
      </c>
      <c r="L52" s="190">
        <v>10.18976</v>
      </c>
      <c r="M52" s="190">
        <v>22.325830000000003</v>
      </c>
      <c r="N52" s="190">
        <v>12.528739999999999</v>
      </c>
      <c r="O52" s="190">
        <v>16.69754</v>
      </c>
      <c r="P52" s="190">
        <v>14.457510000000001</v>
      </c>
      <c r="Q52" s="190">
        <v>15.693350000000001</v>
      </c>
      <c r="R52" s="190">
        <v>12.19009</v>
      </c>
      <c r="S52" s="190">
        <v>15.191180000000001</v>
      </c>
      <c r="T52" s="190">
        <v>34.110879999999995</v>
      </c>
      <c r="U52" s="190">
        <v>18.928849999999997</v>
      </c>
      <c r="V52" s="190">
        <v>23.699870000000001</v>
      </c>
      <c r="W52" s="190">
        <v>14.320200000000002</v>
      </c>
      <c r="X52" s="190">
        <v>23.981200000000001</v>
      </c>
      <c r="Y52" s="190">
        <v>12.70073</v>
      </c>
      <c r="Z52" s="190">
        <v>17.83746</v>
      </c>
      <c r="AA52" s="190">
        <v>12.692639999999999</v>
      </c>
      <c r="AB52" s="190">
        <v>-8.0273199999999996</v>
      </c>
      <c r="AC52" s="190">
        <v>5.617337</v>
      </c>
      <c r="AD52" s="190">
        <v>29.066040000000001</v>
      </c>
      <c r="AE52" s="190">
        <v>68.50724000000001</v>
      </c>
      <c r="AF52" s="190">
        <v>34.07152</v>
      </c>
      <c r="AG52" s="190">
        <v>40.68047</v>
      </c>
      <c r="AH52" s="190">
        <v>13.75267</v>
      </c>
      <c r="AI52" s="190"/>
      <c r="AJ52" s="190"/>
      <c r="AK52" s="190"/>
      <c r="AL52" s="190"/>
      <c r="AM52" s="190"/>
    </row>
    <row r="53" spans="1:1005" ht="15" x14ac:dyDescent="0.25">
      <c r="A53" s="304">
        <f>YampaRiverInflow.TotalOutflow!A53</f>
        <v>46143</v>
      </c>
      <c r="B53" s="280">
        <v>6.3540000000000001</v>
      </c>
      <c r="C53" s="270">
        <v>6.3540000000000001</v>
      </c>
      <c r="D53" s="285">
        <v>6.3540000000000001</v>
      </c>
      <c r="E53" s="190">
        <v>31.464639999999999</v>
      </c>
      <c r="F53" s="190">
        <v>16.225469999999998</v>
      </c>
      <c r="G53" s="190">
        <v>15.98751</v>
      </c>
      <c r="H53" s="190">
        <v>22.762439999999998</v>
      </c>
      <c r="I53" s="190">
        <v>16.884130000000003</v>
      </c>
      <c r="J53" s="190">
        <v>-18.579159999999998</v>
      </c>
      <c r="K53" s="190">
        <v>0.76658000000000004</v>
      </c>
      <c r="L53" s="190">
        <v>15.05968</v>
      </c>
      <c r="M53" s="190">
        <v>18.966650000000001</v>
      </c>
      <c r="N53" s="190">
        <v>6.8135300000000001</v>
      </c>
      <c r="O53" s="190">
        <v>10.48025</v>
      </c>
      <c r="P53" s="190">
        <v>-4.4347899999999996</v>
      </c>
      <c r="Q53" s="190">
        <v>13.546040000000001</v>
      </c>
      <c r="R53" s="190">
        <v>14.374000000000001</v>
      </c>
      <c r="S53" s="190">
        <v>20.312279999999998</v>
      </c>
      <c r="T53" s="190">
        <v>24.09412</v>
      </c>
      <c r="U53" s="190">
        <v>17.2925</v>
      </c>
      <c r="V53" s="190">
        <v>26.04485</v>
      </c>
      <c r="W53" s="190">
        <v>20.55932</v>
      </c>
      <c r="X53" s="190">
        <v>-2.9233899999999999</v>
      </c>
      <c r="Y53" s="190">
        <v>20.669799999999999</v>
      </c>
      <c r="Z53" s="190">
        <v>13.049940000000001</v>
      </c>
      <c r="AA53" s="190">
        <v>22.04082</v>
      </c>
      <c r="AB53" s="190">
        <v>10.49208</v>
      </c>
      <c r="AC53" s="190">
        <v>8.221705</v>
      </c>
      <c r="AD53" s="190">
        <v>-6.3989399999999996</v>
      </c>
      <c r="AE53" s="190">
        <v>35.158190000000005</v>
      </c>
      <c r="AF53" s="190">
        <v>30.619150000000001</v>
      </c>
      <c r="AG53" s="190">
        <v>51.445999999999998</v>
      </c>
      <c r="AH53" s="190">
        <v>147.4316</v>
      </c>
      <c r="AI53" s="190"/>
      <c r="AJ53" s="190"/>
      <c r="AK53" s="190"/>
      <c r="AL53" s="190"/>
      <c r="AM53" s="190"/>
    </row>
    <row r="54" spans="1:1005" ht="15" x14ac:dyDescent="0.25">
      <c r="A54" s="304">
        <f>YampaRiverInflow.TotalOutflow!A54</f>
        <v>46174</v>
      </c>
      <c r="B54" s="280">
        <v>6.5380000000000003</v>
      </c>
      <c r="C54" s="270">
        <v>6.5380000000000003</v>
      </c>
      <c r="D54" s="285">
        <v>6.5380000000000003</v>
      </c>
      <c r="E54" s="190">
        <v>25.634610000000002</v>
      </c>
      <c r="F54" s="190">
        <v>16.579849999999997</v>
      </c>
      <c r="G54" s="190">
        <v>17.054269999999999</v>
      </c>
      <c r="H54" s="190">
        <v>19.0702</v>
      </c>
      <c r="I54" s="190">
        <v>13.2582</v>
      </c>
      <c r="J54" s="190">
        <v>34.340009999999999</v>
      </c>
      <c r="K54" s="190">
        <v>31.23612</v>
      </c>
      <c r="L54" s="190">
        <v>9.42577</v>
      </c>
      <c r="M54" s="190">
        <v>11.861139999999999</v>
      </c>
      <c r="N54" s="190">
        <v>3.2528800000000002</v>
      </c>
      <c r="O54" s="190">
        <v>10.676410000000001</v>
      </c>
      <c r="P54" s="190">
        <v>-12.562700000000001</v>
      </c>
      <c r="Q54" s="190">
        <v>10.9498</v>
      </c>
      <c r="R54" s="190">
        <v>4.9075899999999999</v>
      </c>
      <c r="S54" s="190">
        <v>20.479099999999999</v>
      </c>
      <c r="T54" s="190">
        <v>23.339099999999998</v>
      </c>
      <c r="U54" s="190">
        <v>14.779639999999999</v>
      </c>
      <c r="V54" s="190">
        <v>10.374750000000001</v>
      </c>
      <c r="W54" s="190">
        <v>15.253579999999999</v>
      </c>
      <c r="X54" s="190">
        <v>10.87237</v>
      </c>
      <c r="Y54" s="190">
        <v>19.39621</v>
      </c>
      <c r="Z54" s="190">
        <v>18.288060000000002</v>
      </c>
      <c r="AA54" s="190">
        <v>0.1727841</v>
      </c>
      <c r="AB54" s="190">
        <v>6.1307309999999999</v>
      </c>
      <c r="AC54" s="190">
        <v>10.9467</v>
      </c>
      <c r="AD54" s="190">
        <v>-4.7618999999999998</v>
      </c>
      <c r="AE54" s="190">
        <v>38.329680000000003</v>
      </c>
      <c r="AF54" s="190">
        <v>17.90776</v>
      </c>
      <c r="AG54" s="190">
        <v>23.242540000000002</v>
      </c>
      <c r="AH54" s="190">
        <v>149.01420000000002</v>
      </c>
      <c r="AI54" s="190"/>
      <c r="AJ54" s="190"/>
      <c r="AK54" s="190"/>
      <c r="AL54" s="190"/>
      <c r="AM54" s="190"/>
    </row>
    <row r="55" spans="1:1005" ht="15" x14ac:dyDescent="0.25">
      <c r="A55" s="304">
        <f>YampaRiverInflow.TotalOutflow!A55</f>
        <v>46204</v>
      </c>
      <c r="B55" s="280">
        <v>14.287000000000001</v>
      </c>
      <c r="C55" s="270">
        <v>14.287000000000001</v>
      </c>
      <c r="D55" s="285">
        <v>14.287000000000001</v>
      </c>
      <c r="E55" s="190">
        <v>38.31944</v>
      </c>
      <c r="F55" s="190">
        <v>19.69941</v>
      </c>
      <c r="G55" s="190">
        <v>17.99015</v>
      </c>
      <c r="H55" s="190">
        <v>13.171860000000001</v>
      </c>
      <c r="I55" s="190">
        <v>40.615339999999996</v>
      </c>
      <c r="J55" s="190">
        <v>26.544730000000001</v>
      </c>
      <c r="K55" s="190">
        <v>25.423359999999999</v>
      </c>
      <c r="L55" s="190">
        <v>13.888549999999999</v>
      </c>
      <c r="M55" s="190">
        <v>15.145760000000001</v>
      </c>
      <c r="N55" s="190">
        <v>6.6023500000000004</v>
      </c>
      <c r="O55" s="190">
        <v>10.07929</v>
      </c>
      <c r="P55" s="190">
        <v>4.5085600000000001</v>
      </c>
      <c r="Q55" s="190">
        <v>26.234180000000002</v>
      </c>
      <c r="R55" s="190">
        <v>12.146379999999999</v>
      </c>
      <c r="S55" s="190">
        <v>17.390999999999998</v>
      </c>
      <c r="T55" s="190">
        <v>17.51343</v>
      </c>
      <c r="U55" s="190">
        <v>34.483599999999996</v>
      </c>
      <c r="V55" s="190">
        <v>45.963620000000006</v>
      </c>
      <c r="W55" s="190">
        <v>28.082819999999998</v>
      </c>
      <c r="X55" s="190">
        <v>19.215400000000002</v>
      </c>
      <c r="Y55" s="190">
        <v>17.710519999999999</v>
      </c>
      <c r="Z55" s="190">
        <v>20.118539999999999</v>
      </c>
      <c r="AA55" s="190">
        <v>18.059009999999997</v>
      </c>
      <c r="AB55" s="190">
        <v>20.378209999999999</v>
      </c>
      <c r="AC55" s="190">
        <v>15.53816</v>
      </c>
      <c r="AD55" s="190">
        <v>2.6186829999999999</v>
      </c>
      <c r="AE55" s="190">
        <v>37.980930000000001</v>
      </c>
      <c r="AF55" s="190">
        <v>46.885179999999998</v>
      </c>
      <c r="AG55" s="190">
        <v>38.639189999999999</v>
      </c>
      <c r="AH55" s="190">
        <v>161.9752</v>
      </c>
      <c r="AI55" s="190"/>
      <c r="AJ55" s="190"/>
      <c r="AK55" s="190"/>
      <c r="AL55" s="190"/>
      <c r="AM55" s="190"/>
    </row>
    <row r="56" spans="1:1005" ht="15" x14ac:dyDescent="0.25">
      <c r="A56" s="304">
        <f>YampaRiverInflow.TotalOutflow!A56</f>
        <v>46235</v>
      </c>
      <c r="B56" s="280">
        <v>13.164999999999999</v>
      </c>
      <c r="C56" s="270">
        <v>13.164999999999999</v>
      </c>
      <c r="D56" s="285">
        <v>13.164999999999999</v>
      </c>
      <c r="E56" s="190">
        <v>28.86665</v>
      </c>
      <c r="F56" s="190">
        <v>22.441749999999999</v>
      </c>
      <c r="G56" s="190">
        <v>26.15324</v>
      </c>
      <c r="H56" s="190">
        <v>32.817900000000002</v>
      </c>
      <c r="I56" s="190">
        <v>21.52835</v>
      </c>
      <c r="J56" s="190">
        <v>35.833640000000003</v>
      </c>
      <c r="K56" s="190">
        <v>31.181180000000001</v>
      </c>
      <c r="L56" s="190">
        <v>15.6302</v>
      </c>
      <c r="M56" s="190">
        <v>23.108509999999999</v>
      </c>
      <c r="N56" s="190">
        <v>11.401249999999999</v>
      </c>
      <c r="O56" s="190">
        <v>31.261939999999999</v>
      </c>
      <c r="P56" s="190">
        <v>3.6801999999999997</v>
      </c>
      <c r="Q56" s="190">
        <v>14.693910000000001</v>
      </c>
      <c r="R56" s="190">
        <v>25.271129999999999</v>
      </c>
      <c r="S56" s="190">
        <v>24.69454</v>
      </c>
      <c r="T56" s="190">
        <v>21.273709999999998</v>
      </c>
      <c r="U56" s="190">
        <v>24.753779999999999</v>
      </c>
      <c r="V56" s="190">
        <v>25.619619999999998</v>
      </c>
      <c r="W56" s="190">
        <v>36.973279999999995</v>
      </c>
      <c r="X56" s="190">
        <v>26.050840000000001</v>
      </c>
      <c r="Y56" s="190">
        <v>15.60383</v>
      </c>
      <c r="Z56" s="190">
        <v>22.495830000000002</v>
      </c>
      <c r="AA56" s="190">
        <v>11.813360000000001</v>
      </c>
      <c r="AB56" s="190">
        <v>21.487629999999999</v>
      </c>
      <c r="AC56" s="190">
        <v>15.17426</v>
      </c>
      <c r="AD56" s="190">
        <v>1.5523019999999998</v>
      </c>
      <c r="AE56" s="190">
        <v>45.93045</v>
      </c>
      <c r="AF56" s="190">
        <v>51.271099999999997</v>
      </c>
      <c r="AG56" s="190">
        <v>50.55104</v>
      </c>
      <c r="AH56" s="190">
        <v>39.051919999999996</v>
      </c>
      <c r="AI56" s="190"/>
      <c r="AJ56" s="190"/>
      <c r="AK56" s="190"/>
      <c r="AL56" s="190"/>
      <c r="AM56" s="190"/>
    </row>
    <row r="57" spans="1:1005" ht="15" x14ac:dyDescent="0.25">
      <c r="A57" s="304">
        <f>YampaRiverInflow.TotalOutflow!A57</f>
        <v>46266</v>
      </c>
      <c r="B57" s="280">
        <v>11.956</v>
      </c>
      <c r="C57" s="270">
        <v>11.956</v>
      </c>
      <c r="D57" s="285">
        <v>11.956</v>
      </c>
      <c r="E57" s="190">
        <v>31.235990000000001</v>
      </c>
      <c r="F57" s="190">
        <v>22.33502</v>
      </c>
      <c r="G57" s="190">
        <v>48.394019999999998</v>
      </c>
      <c r="H57" s="190">
        <v>28.478590000000001</v>
      </c>
      <c r="I57" s="190">
        <v>11.490879999999999</v>
      </c>
      <c r="J57" s="190">
        <v>18.042580000000001</v>
      </c>
      <c r="K57" s="190">
        <v>23.867799999999999</v>
      </c>
      <c r="L57" s="190">
        <v>14.97372</v>
      </c>
      <c r="M57" s="190">
        <v>17.04288</v>
      </c>
      <c r="N57" s="190">
        <v>23.401450000000001</v>
      </c>
      <c r="O57" s="190">
        <v>6.1058300000000001</v>
      </c>
      <c r="P57" s="190">
        <v>5.0821000000000005</v>
      </c>
      <c r="Q57" s="190">
        <v>18.601369999999999</v>
      </c>
      <c r="R57" s="190">
        <v>14.47564</v>
      </c>
      <c r="S57" s="190">
        <v>21.351419999999997</v>
      </c>
      <c r="T57" s="190">
        <v>17.48638</v>
      </c>
      <c r="U57" s="190">
        <v>30.457650000000001</v>
      </c>
      <c r="V57" s="190">
        <v>31.318210000000001</v>
      </c>
      <c r="W57" s="190">
        <v>23.158259999999999</v>
      </c>
      <c r="X57" s="190">
        <v>13.249139999999999</v>
      </c>
      <c r="Y57" s="190">
        <v>19.108810000000002</v>
      </c>
      <c r="Z57" s="190">
        <v>13.42262</v>
      </c>
      <c r="AA57" s="190">
        <v>16.063879999999997</v>
      </c>
      <c r="AB57" s="190">
        <v>9.2318680000000004</v>
      </c>
      <c r="AC57" s="190">
        <v>25.419049999999999</v>
      </c>
      <c r="AD57" s="190">
        <v>3.7183029999999997</v>
      </c>
      <c r="AE57" s="190">
        <v>44.919650000000004</v>
      </c>
      <c r="AF57" s="190">
        <v>38.738219999999998</v>
      </c>
      <c r="AG57" s="190">
        <v>36.226120000000002</v>
      </c>
      <c r="AH57" s="190">
        <v>28.125509999999998</v>
      </c>
      <c r="AI57" s="190"/>
      <c r="AJ57" s="190"/>
      <c r="AK57" s="190"/>
      <c r="AL57" s="190"/>
      <c r="AM57" s="190"/>
    </row>
    <row r="58" spans="1:1005" ht="15" x14ac:dyDescent="0.25">
      <c r="A58" s="304">
        <f>YampaRiverInflow.TotalOutflow!A58</f>
        <v>46296</v>
      </c>
      <c r="B58" s="280">
        <v>17.71</v>
      </c>
      <c r="C58" s="270">
        <v>17.71</v>
      </c>
      <c r="D58" s="285">
        <v>17.71</v>
      </c>
      <c r="E58" s="190">
        <v>22.088529999999999</v>
      </c>
      <c r="F58" s="190">
        <v>19.114159999999998</v>
      </c>
      <c r="G58" s="190">
        <v>8.2817099999999986</v>
      </c>
      <c r="H58" s="190">
        <v>40.549999999999997</v>
      </c>
      <c r="I58" s="190">
        <v>-13.924200000000001</v>
      </c>
      <c r="J58" s="190">
        <v>25.10202</v>
      </c>
      <c r="K58" s="190">
        <v>12.98898</v>
      </c>
      <c r="L58" s="190">
        <v>27.75198</v>
      </c>
      <c r="M58" s="190">
        <v>9.3924799999999991</v>
      </c>
      <c r="N58" s="190">
        <v>43.769359999999999</v>
      </c>
      <c r="O58" s="190">
        <v>22.534610000000001</v>
      </c>
      <c r="P58" s="190">
        <v>16.070049999999998</v>
      </c>
      <c r="Q58" s="190">
        <v>21.862349999999999</v>
      </c>
      <c r="R58" s="190">
        <v>21.155540000000002</v>
      </c>
      <c r="S58" s="190">
        <v>17.678609999999999</v>
      </c>
      <c r="T58" s="190">
        <v>24.983849999999997</v>
      </c>
      <c r="U58" s="190">
        <v>30.878040000000002</v>
      </c>
      <c r="V58" s="190">
        <v>34.297699999999999</v>
      </c>
      <c r="W58" s="190">
        <v>18.70016</v>
      </c>
      <c r="X58" s="190">
        <v>16.06213</v>
      </c>
      <c r="Y58" s="190">
        <v>34.16733</v>
      </c>
      <c r="Z58" s="190">
        <v>35.623899999999999</v>
      </c>
      <c r="AA58" s="190">
        <v>8.9423110000000001</v>
      </c>
      <c r="AB58" s="190">
        <v>22.663040000000002</v>
      </c>
      <c r="AC58" s="190">
        <v>18.12434</v>
      </c>
      <c r="AD58" s="190">
        <v>20.913310000000003</v>
      </c>
      <c r="AE58" s="190">
        <v>34.431249999999999</v>
      </c>
      <c r="AF58" s="190">
        <v>38.233789999999999</v>
      </c>
      <c r="AG58" s="190">
        <v>25.995049999999999</v>
      </c>
      <c r="AH58" s="190">
        <v>33.972290000000001</v>
      </c>
      <c r="AI58" s="190"/>
      <c r="AJ58" s="190"/>
      <c r="AK58" s="190"/>
      <c r="AL58" s="190"/>
      <c r="AM58" s="190"/>
    </row>
    <row r="59" spans="1:1005" ht="15" x14ac:dyDescent="0.25">
      <c r="A59" s="304">
        <f>YampaRiverInflow.TotalOutflow!A59</f>
        <v>46327</v>
      </c>
      <c r="B59" s="280">
        <v>16.579000000000001</v>
      </c>
      <c r="C59" s="270">
        <v>16.579000000000001</v>
      </c>
      <c r="D59" s="285">
        <v>16.579000000000001</v>
      </c>
      <c r="E59" s="190">
        <v>27.994340000000001</v>
      </c>
      <c r="F59" s="190">
        <v>18.408459999999998</v>
      </c>
      <c r="G59" s="190">
        <v>27.646930000000001</v>
      </c>
      <c r="H59" s="190">
        <v>13.904860000000001</v>
      </c>
      <c r="I59" s="190">
        <v>20.08203</v>
      </c>
      <c r="J59" s="190">
        <v>-4.2350600000000007</v>
      </c>
      <c r="K59" s="190">
        <v>5.5237799999999995</v>
      </c>
      <c r="L59" s="190">
        <v>13.936260000000001</v>
      </c>
      <c r="M59" s="190">
        <v>18.488499999999998</v>
      </c>
      <c r="N59" s="190">
        <v>53.005609999999997</v>
      </c>
      <c r="O59" s="190">
        <v>26.384319999999999</v>
      </c>
      <c r="P59" s="190">
        <v>7.4658100000000003</v>
      </c>
      <c r="Q59" s="190">
        <v>17.107009999999999</v>
      </c>
      <c r="R59" s="190">
        <v>28.95552</v>
      </c>
      <c r="S59" s="190">
        <v>31.72842</v>
      </c>
      <c r="T59" s="190">
        <v>37.927500000000002</v>
      </c>
      <c r="U59" s="190">
        <v>37.545540000000003</v>
      </c>
      <c r="V59" s="190">
        <v>26.962349999999997</v>
      </c>
      <c r="W59" s="190">
        <v>24.636060000000001</v>
      </c>
      <c r="X59" s="190">
        <v>9.1373110000000004</v>
      </c>
      <c r="Y59" s="190">
        <v>11.013590000000001</v>
      </c>
      <c r="Z59" s="190">
        <v>20.70234</v>
      </c>
      <c r="AA59" s="190">
        <v>12.13466</v>
      </c>
      <c r="AB59" s="190">
        <v>16.070899999999998</v>
      </c>
      <c r="AC59" s="190">
        <v>21.472249999999999</v>
      </c>
      <c r="AD59" s="190">
        <v>19.997520000000002</v>
      </c>
      <c r="AE59" s="190">
        <v>35.786089999999994</v>
      </c>
      <c r="AF59" s="190">
        <v>28.035019999999999</v>
      </c>
      <c r="AG59" s="190">
        <v>16.97213</v>
      </c>
      <c r="AH59" s="190">
        <v>32.303910000000002</v>
      </c>
      <c r="AI59" s="190"/>
      <c r="AJ59" s="190"/>
      <c r="AK59" s="190"/>
      <c r="AL59" s="190"/>
      <c r="AM59" s="190"/>
    </row>
    <row r="60" spans="1:1005" ht="15" x14ac:dyDescent="0.25">
      <c r="A60" s="304">
        <f>YampaRiverInflow.TotalOutflow!A60</f>
        <v>46357</v>
      </c>
      <c r="B60" s="280">
        <v>17.748000000000001</v>
      </c>
      <c r="C60" s="270">
        <v>17.748000000000001</v>
      </c>
      <c r="D60" s="285">
        <v>17.748000000000001</v>
      </c>
      <c r="E60" s="190">
        <v>16.8964</v>
      </c>
      <c r="F60" s="190">
        <v>5.2648799999999998</v>
      </c>
      <c r="G60" s="190">
        <v>14.9133</v>
      </c>
      <c r="H60" s="190">
        <v>20.716919999999998</v>
      </c>
      <c r="I60" s="190">
        <v>34.09957</v>
      </c>
      <c r="J60" s="190">
        <v>30.479970000000002</v>
      </c>
      <c r="K60" s="190">
        <v>17.71199</v>
      </c>
      <c r="L60" s="190">
        <v>14.28424</v>
      </c>
      <c r="M60" s="190">
        <v>19.058679999999999</v>
      </c>
      <c r="N60" s="190">
        <v>32.092640000000003</v>
      </c>
      <c r="O60" s="190">
        <v>31.069230000000001</v>
      </c>
      <c r="P60" s="190">
        <v>-1.1337300000000001</v>
      </c>
      <c r="Q60" s="190">
        <v>19.942029999999999</v>
      </c>
      <c r="R60" s="190">
        <v>24.682869999999998</v>
      </c>
      <c r="S60" s="190">
        <v>26.541930000000001</v>
      </c>
      <c r="T60" s="190">
        <v>32.755090000000003</v>
      </c>
      <c r="U60" s="190">
        <v>27.805679999999999</v>
      </c>
      <c r="V60" s="190">
        <v>21.076700000000002</v>
      </c>
      <c r="W60" s="190">
        <v>7.0595299999999996</v>
      </c>
      <c r="X60" s="190">
        <v>18.49559</v>
      </c>
      <c r="Y60" s="190">
        <v>21.64105</v>
      </c>
      <c r="Z60" s="190">
        <v>26.011500000000002</v>
      </c>
      <c r="AA60" s="190">
        <v>17.06305</v>
      </c>
      <c r="AB60" s="190">
        <v>26.540560000000003</v>
      </c>
      <c r="AC60" s="190">
        <v>19.891179999999999</v>
      </c>
      <c r="AD60" s="190">
        <v>8.7936929999999993</v>
      </c>
      <c r="AE60" s="190">
        <v>28.205020000000001</v>
      </c>
      <c r="AF60" s="190">
        <v>40.244050000000001</v>
      </c>
      <c r="AG60" s="190">
        <v>27.56195</v>
      </c>
      <c r="AH60" s="190">
        <v>42.93092</v>
      </c>
      <c r="AI60" s="190"/>
      <c r="AJ60" s="190"/>
      <c r="AK60" s="190"/>
      <c r="AL60" s="190"/>
      <c r="AM60" s="190"/>
    </row>
    <row r="61" spans="1:1005" ht="15" x14ac:dyDescent="0.25">
      <c r="A61" s="304">
        <f>YampaRiverInflow.TotalOutflow!A61</f>
        <v>46388</v>
      </c>
      <c r="B61" s="280">
        <v>13.885</v>
      </c>
      <c r="C61" s="270">
        <v>13.885</v>
      </c>
      <c r="D61" s="285">
        <v>13.885</v>
      </c>
      <c r="E61" s="190">
        <v>9.8134800000000002</v>
      </c>
      <c r="F61" s="190">
        <v>-4.5364899999999997</v>
      </c>
      <c r="G61" s="190">
        <v>13.92507</v>
      </c>
      <c r="H61" s="190">
        <v>62.106730000000006</v>
      </c>
      <c r="I61" s="190">
        <v>30.139110000000002</v>
      </c>
      <c r="J61" s="190">
        <v>34.121430000000004</v>
      </c>
      <c r="K61" s="190">
        <v>0.29199999999999998</v>
      </c>
      <c r="L61" s="190">
        <v>8.3659300000000005</v>
      </c>
      <c r="M61" s="190">
        <v>7.2980700000000001</v>
      </c>
      <c r="N61" s="190">
        <v>137.14750000000001</v>
      </c>
      <c r="O61" s="190">
        <v>5.1085200000000004</v>
      </c>
      <c r="P61" s="190">
        <v>9.6737900000000003</v>
      </c>
      <c r="Q61" s="190">
        <v>13.99601</v>
      </c>
      <c r="R61" s="190">
        <v>3.7156899999999999</v>
      </c>
      <c r="S61" s="190">
        <v>41.649769999999997</v>
      </c>
      <c r="T61" s="190">
        <v>7.6267299999999993</v>
      </c>
      <c r="U61" s="190">
        <v>11.469899999999999</v>
      </c>
      <c r="V61" s="190">
        <v>17.2136</v>
      </c>
      <c r="W61" s="190">
        <v>12.56814</v>
      </c>
      <c r="X61" s="190">
        <v>17.381460000000001</v>
      </c>
      <c r="Y61" s="190">
        <v>26.231240000000003</v>
      </c>
      <c r="Z61" s="190">
        <v>33.2042</v>
      </c>
      <c r="AA61" s="190">
        <v>2.9696009999999999</v>
      </c>
      <c r="AB61" s="190">
        <v>19.397919999999999</v>
      </c>
      <c r="AC61" s="190">
        <v>1.1771969999999998</v>
      </c>
      <c r="AD61" s="190">
        <v>30.506990000000002</v>
      </c>
      <c r="AE61" s="190">
        <v>18.1145</v>
      </c>
      <c r="AF61" s="190">
        <v>101.17739999999999</v>
      </c>
      <c r="AG61" s="190">
        <v>19.38391</v>
      </c>
      <c r="AH61" s="190">
        <v>30.74776</v>
      </c>
      <c r="AI61" s="190"/>
      <c r="AJ61" s="190"/>
      <c r="AK61" s="190"/>
      <c r="AL61" s="190"/>
      <c r="AM61" s="190"/>
    </row>
    <row r="62" spans="1:1005" ht="15" x14ac:dyDescent="0.25">
      <c r="A62" s="304">
        <f>YampaRiverInflow.TotalOutflow!A62</f>
        <v>46419</v>
      </c>
      <c r="B62" s="280">
        <v>4.8780000000000001</v>
      </c>
      <c r="C62" s="270">
        <v>4.8780000000000001</v>
      </c>
      <c r="D62" s="285">
        <v>4.8780000000000001</v>
      </c>
      <c r="E62" s="190">
        <v>11.232760000000001</v>
      </c>
      <c r="F62" s="190">
        <v>13.169319999999999</v>
      </c>
      <c r="G62" s="190">
        <v>35.386319999999998</v>
      </c>
      <c r="H62" s="190">
        <v>17.077069999999999</v>
      </c>
      <c r="I62" s="190">
        <v>13.379719999999999</v>
      </c>
      <c r="J62" s="190">
        <v>16.086819999999999</v>
      </c>
      <c r="K62" s="190">
        <v>-0.86568000000000001</v>
      </c>
      <c r="L62" s="190">
        <v>23.462679999999999</v>
      </c>
      <c r="M62" s="190">
        <v>14.080209999999999</v>
      </c>
      <c r="N62" s="190">
        <v>174.5822</v>
      </c>
      <c r="O62" s="190">
        <v>11.06955</v>
      </c>
      <c r="P62" s="190">
        <v>-5.6684799999999997</v>
      </c>
      <c r="Q62" s="190">
        <v>3.0183800000000001</v>
      </c>
      <c r="R62" s="190">
        <v>14.69007</v>
      </c>
      <c r="S62" s="190">
        <v>8.8202999999999996</v>
      </c>
      <c r="T62" s="190">
        <v>14.744759999999999</v>
      </c>
      <c r="U62" s="190">
        <v>10.63569</v>
      </c>
      <c r="V62" s="190">
        <v>3.61049</v>
      </c>
      <c r="W62" s="190">
        <v>19.49475</v>
      </c>
      <c r="X62" s="190">
        <v>9.0798199999999998</v>
      </c>
      <c r="Y62" s="190">
        <v>9.4230560000000008</v>
      </c>
      <c r="Z62" s="190">
        <v>14.433450000000001</v>
      </c>
      <c r="AA62" s="190">
        <v>2.5804749999999999</v>
      </c>
      <c r="AB62" s="190">
        <v>12.939129999999999</v>
      </c>
      <c r="AC62" s="190">
        <v>-3.2752500000000002</v>
      </c>
      <c r="AD62" s="190">
        <v>44.287480000000002</v>
      </c>
      <c r="AE62" s="190">
        <v>29.243689999999997</v>
      </c>
      <c r="AF62" s="190">
        <v>221.90360000000001</v>
      </c>
      <c r="AG62" s="190">
        <v>10.26454</v>
      </c>
      <c r="AH62" s="190">
        <v>85.662350000000004</v>
      </c>
      <c r="AI62" s="190"/>
      <c r="AJ62" s="190"/>
      <c r="AK62" s="190"/>
      <c r="AL62" s="190"/>
      <c r="AM62" s="190"/>
    </row>
    <row r="63" spans="1:1005" ht="15" x14ac:dyDescent="0.25">
      <c r="A63" s="304">
        <f>YampaRiverInflow.TotalOutflow!A63</f>
        <v>46447</v>
      </c>
      <c r="B63" s="280">
        <v>3.944</v>
      </c>
      <c r="C63" s="270">
        <v>3.944</v>
      </c>
      <c r="D63" s="285">
        <v>3.944</v>
      </c>
      <c r="E63" s="190">
        <v>0.26749000000000001</v>
      </c>
      <c r="F63" s="190">
        <v>21.557400000000001</v>
      </c>
      <c r="G63" s="190">
        <v>29.812529999999999</v>
      </c>
      <c r="H63" s="190">
        <v>17.33398</v>
      </c>
      <c r="I63" s="190">
        <v>4.5499399999999994</v>
      </c>
      <c r="J63" s="190">
        <v>29.456400000000002</v>
      </c>
      <c r="K63" s="190">
        <v>7.59199</v>
      </c>
      <c r="L63" s="190">
        <v>0.58572999999999997</v>
      </c>
      <c r="M63" s="190">
        <v>5.9264799999999997</v>
      </c>
      <c r="N63" s="190">
        <v>168.7243</v>
      </c>
      <c r="O63" s="190">
        <v>24.415849999999999</v>
      </c>
      <c r="P63" s="190">
        <v>16.08663</v>
      </c>
      <c r="Q63" s="190">
        <v>3.1996100000000003</v>
      </c>
      <c r="R63" s="190">
        <v>10.91578</v>
      </c>
      <c r="S63" s="190">
        <v>55.120930000000001</v>
      </c>
      <c r="T63" s="190">
        <v>5.3349099999999998</v>
      </c>
      <c r="U63" s="190">
        <v>8.3023799999999994</v>
      </c>
      <c r="V63" s="190">
        <v>7.6192200000000003</v>
      </c>
      <c r="W63" s="190">
        <v>-3.1343100000000002</v>
      </c>
      <c r="X63" s="190">
        <v>2.8256300000000003</v>
      </c>
      <c r="Y63" s="190">
        <v>17.701610000000002</v>
      </c>
      <c r="Z63" s="190">
        <v>10.766690000000001</v>
      </c>
      <c r="AA63" s="190">
        <v>-2.6526999999999998</v>
      </c>
      <c r="AB63" s="190">
        <v>-4.7138400000000003</v>
      </c>
      <c r="AC63" s="190">
        <v>14.927820000000001</v>
      </c>
      <c r="AD63" s="190">
        <v>37.971170000000001</v>
      </c>
      <c r="AE63" s="190">
        <v>61.31456</v>
      </c>
      <c r="AF63" s="190">
        <v>316.43129999999996</v>
      </c>
      <c r="AG63" s="190">
        <v>30.523220000000002</v>
      </c>
      <c r="AH63" s="190">
        <v>99.089590000000001</v>
      </c>
      <c r="AI63" s="190"/>
      <c r="AJ63" s="190"/>
      <c r="AK63" s="190"/>
      <c r="AL63" s="190"/>
      <c r="AM63" s="190"/>
    </row>
    <row r="64" spans="1:1005" ht="15" x14ac:dyDescent="0.25">
      <c r="A64" s="304">
        <f>YampaRiverInflow.TotalOutflow!A64</f>
        <v>46478</v>
      </c>
      <c r="B64" s="280">
        <v>7.9370000000000003</v>
      </c>
      <c r="C64" s="270">
        <v>7.9370000000000003</v>
      </c>
      <c r="D64" s="285">
        <v>7.9370000000000003</v>
      </c>
      <c r="E64" s="190">
        <v>14.181340000000001</v>
      </c>
      <c r="F64" s="190">
        <v>10.90859</v>
      </c>
      <c r="G64" s="190">
        <v>31.157610000000002</v>
      </c>
      <c r="H64" s="190">
        <v>9.207790000000001</v>
      </c>
      <c r="I64" s="190">
        <v>-60.225830000000002</v>
      </c>
      <c r="J64" s="190">
        <v>53.373489999999997</v>
      </c>
      <c r="K64" s="190">
        <v>10.18976</v>
      </c>
      <c r="L64" s="190">
        <v>22.325830000000003</v>
      </c>
      <c r="M64" s="190">
        <v>12.528739999999999</v>
      </c>
      <c r="N64" s="190">
        <v>16.69754</v>
      </c>
      <c r="O64" s="190">
        <v>14.457510000000001</v>
      </c>
      <c r="P64" s="190">
        <v>15.693350000000001</v>
      </c>
      <c r="Q64" s="190">
        <v>12.19009</v>
      </c>
      <c r="R64" s="190">
        <v>15.191180000000001</v>
      </c>
      <c r="S64" s="190">
        <v>34.110879999999995</v>
      </c>
      <c r="T64" s="190">
        <v>18.928849999999997</v>
      </c>
      <c r="U64" s="190">
        <v>23.699870000000001</v>
      </c>
      <c r="V64" s="190">
        <v>14.320200000000002</v>
      </c>
      <c r="W64" s="190">
        <v>23.981200000000001</v>
      </c>
      <c r="X64" s="190">
        <v>12.70073</v>
      </c>
      <c r="Y64" s="190">
        <v>17.83746</v>
      </c>
      <c r="Z64" s="190">
        <v>12.692639999999999</v>
      </c>
      <c r="AA64" s="190">
        <v>-8.0273199999999996</v>
      </c>
      <c r="AB64" s="190">
        <v>5.617337</v>
      </c>
      <c r="AC64" s="190">
        <v>29.066040000000001</v>
      </c>
      <c r="AD64" s="190">
        <v>68.50724000000001</v>
      </c>
      <c r="AE64" s="190">
        <v>34.07152</v>
      </c>
      <c r="AF64" s="190">
        <v>40.68047</v>
      </c>
      <c r="AG64" s="190">
        <v>13.75267</v>
      </c>
      <c r="AH64" s="190">
        <v>16.01717</v>
      </c>
      <c r="AI64" s="190"/>
      <c r="AJ64" s="190"/>
      <c r="AK64" s="190"/>
      <c r="AL64" s="190"/>
      <c r="AM64" s="190"/>
      <c r="ALQ64" s="172" t="e">
        <v>#N/A</v>
      </c>
    </row>
    <row r="65" spans="1:1005" ht="15" x14ac:dyDescent="0.25">
      <c r="A65" s="304">
        <f>YampaRiverInflow.TotalOutflow!A65</f>
        <v>46508</v>
      </c>
      <c r="B65" s="280">
        <v>6.3540000000000001</v>
      </c>
      <c r="C65" s="270">
        <v>6.3540000000000001</v>
      </c>
      <c r="D65" s="285">
        <v>6.3540000000000001</v>
      </c>
      <c r="E65" s="190">
        <v>16.225469999999998</v>
      </c>
      <c r="F65" s="190">
        <v>15.98751</v>
      </c>
      <c r="G65" s="190">
        <v>22.762439999999998</v>
      </c>
      <c r="H65" s="190">
        <v>16.884130000000003</v>
      </c>
      <c r="I65" s="190">
        <v>-18.579159999999998</v>
      </c>
      <c r="J65" s="190">
        <v>0.76658000000000004</v>
      </c>
      <c r="K65" s="190">
        <v>15.05968</v>
      </c>
      <c r="L65" s="190">
        <v>18.966650000000001</v>
      </c>
      <c r="M65" s="190">
        <v>6.8135300000000001</v>
      </c>
      <c r="N65" s="190">
        <v>10.48025</v>
      </c>
      <c r="O65" s="190">
        <v>-4.4347899999999996</v>
      </c>
      <c r="P65" s="190">
        <v>13.546040000000001</v>
      </c>
      <c r="Q65" s="190">
        <v>14.374000000000001</v>
      </c>
      <c r="R65" s="190">
        <v>20.312279999999998</v>
      </c>
      <c r="S65" s="190">
        <v>24.09412</v>
      </c>
      <c r="T65" s="190">
        <v>17.2925</v>
      </c>
      <c r="U65" s="190">
        <v>26.04485</v>
      </c>
      <c r="V65" s="190">
        <v>20.55932</v>
      </c>
      <c r="W65" s="190">
        <v>-2.9233899999999999</v>
      </c>
      <c r="X65" s="190">
        <v>20.669799999999999</v>
      </c>
      <c r="Y65" s="190">
        <v>13.049940000000001</v>
      </c>
      <c r="Z65" s="190">
        <v>22.04082</v>
      </c>
      <c r="AA65" s="190">
        <v>10.49208</v>
      </c>
      <c r="AB65" s="190">
        <v>8.221705</v>
      </c>
      <c r="AC65" s="190">
        <v>-6.3989399999999996</v>
      </c>
      <c r="AD65" s="190">
        <v>35.158190000000005</v>
      </c>
      <c r="AE65" s="190">
        <v>30.619150000000001</v>
      </c>
      <c r="AF65" s="190">
        <v>51.445999999999998</v>
      </c>
      <c r="AG65" s="190">
        <v>147.4316</v>
      </c>
      <c r="AH65" s="190">
        <v>31.464639999999999</v>
      </c>
      <c r="AI65" s="190"/>
      <c r="AJ65" s="190"/>
      <c r="AK65" s="190"/>
      <c r="AL65" s="190"/>
      <c r="AM65" s="190"/>
      <c r="ALQ65" s="172" t="e">
        <v>#N/A</v>
      </c>
    </row>
    <row r="66" spans="1:1005" ht="15" x14ac:dyDescent="0.25">
      <c r="A66" s="304">
        <f>YampaRiverInflow.TotalOutflow!A66</f>
        <v>46539</v>
      </c>
      <c r="B66" s="280">
        <v>6.5380000000000003</v>
      </c>
      <c r="C66" s="270">
        <v>6.5380000000000003</v>
      </c>
      <c r="D66" s="285">
        <v>6.5380000000000003</v>
      </c>
      <c r="E66" s="190">
        <v>16.579849999999997</v>
      </c>
      <c r="F66" s="190">
        <v>17.054269999999999</v>
      </c>
      <c r="G66" s="190">
        <v>19.0702</v>
      </c>
      <c r="H66" s="190">
        <v>13.2582</v>
      </c>
      <c r="I66" s="190">
        <v>34.340009999999999</v>
      </c>
      <c r="J66" s="190">
        <v>31.23612</v>
      </c>
      <c r="K66" s="190">
        <v>9.42577</v>
      </c>
      <c r="L66" s="190">
        <v>11.861139999999999</v>
      </c>
      <c r="M66" s="190">
        <v>3.2528800000000002</v>
      </c>
      <c r="N66" s="190">
        <v>10.676410000000001</v>
      </c>
      <c r="O66" s="190">
        <v>-12.562700000000001</v>
      </c>
      <c r="P66" s="190">
        <v>10.9498</v>
      </c>
      <c r="Q66" s="190">
        <v>4.9075899999999999</v>
      </c>
      <c r="R66" s="190">
        <v>20.479099999999999</v>
      </c>
      <c r="S66" s="190">
        <v>23.339099999999998</v>
      </c>
      <c r="T66" s="190">
        <v>14.779639999999999</v>
      </c>
      <c r="U66" s="190">
        <v>10.374750000000001</v>
      </c>
      <c r="V66" s="190">
        <v>15.253579999999999</v>
      </c>
      <c r="W66" s="190">
        <v>10.87237</v>
      </c>
      <c r="X66" s="190">
        <v>19.39621</v>
      </c>
      <c r="Y66" s="190">
        <v>18.288060000000002</v>
      </c>
      <c r="Z66" s="190">
        <v>0.1727841</v>
      </c>
      <c r="AA66" s="190">
        <v>6.1307309999999999</v>
      </c>
      <c r="AB66" s="190">
        <v>10.9467</v>
      </c>
      <c r="AC66" s="190">
        <v>-4.7618999999999998</v>
      </c>
      <c r="AD66" s="190">
        <v>38.329680000000003</v>
      </c>
      <c r="AE66" s="190">
        <v>17.90776</v>
      </c>
      <c r="AF66" s="190">
        <v>23.242540000000002</v>
      </c>
      <c r="AG66" s="190">
        <v>149.01420000000002</v>
      </c>
      <c r="AH66" s="190">
        <v>25.634610000000002</v>
      </c>
      <c r="AI66" s="190"/>
      <c r="AJ66" s="190"/>
      <c r="AK66" s="190"/>
      <c r="AL66" s="190"/>
      <c r="AM66" s="190"/>
      <c r="ALQ66" s="172" t="e">
        <v>#N/A</v>
      </c>
    </row>
    <row r="67" spans="1:1005" ht="15" x14ac:dyDescent="0.25">
      <c r="A67" s="304">
        <f>YampaRiverInflow.TotalOutflow!A67</f>
        <v>46569</v>
      </c>
      <c r="B67" s="280">
        <v>14.287000000000001</v>
      </c>
      <c r="C67" s="270">
        <v>14.287000000000001</v>
      </c>
      <c r="D67" s="285">
        <v>14.287000000000001</v>
      </c>
      <c r="E67" s="190">
        <v>19.69941</v>
      </c>
      <c r="F67" s="190">
        <v>17.99015</v>
      </c>
      <c r="G67" s="190">
        <v>13.171860000000001</v>
      </c>
      <c r="H67" s="190">
        <v>40.615339999999996</v>
      </c>
      <c r="I67" s="190">
        <v>26.544730000000001</v>
      </c>
      <c r="J67" s="190">
        <v>25.423359999999999</v>
      </c>
      <c r="K67" s="190">
        <v>13.888549999999999</v>
      </c>
      <c r="L67" s="190">
        <v>15.145760000000001</v>
      </c>
      <c r="M67" s="190">
        <v>6.6023500000000004</v>
      </c>
      <c r="N67" s="190">
        <v>10.07929</v>
      </c>
      <c r="O67" s="190">
        <v>4.5085600000000001</v>
      </c>
      <c r="P67" s="190">
        <v>26.234180000000002</v>
      </c>
      <c r="Q67" s="190">
        <v>12.146379999999999</v>
      </c>
      <c r="R67" s="190">
        <v>17.390999999999998</v>
      </c>
      <c r="S67" s="190">
        <v>17.51343</v>
      </c>
      <c r="T67" s="190">
        <v>34.483599999999996</v>
      </c>
      <c r="U67" s="190">
        <v>45.963620000000006</v>
      </c>
      <c r="V67" s="190">
        <v>28.082819999999998</v>
      </c>
      <c r="W67" s="190">
        <v>19.215400000000002</v>
      </c>
      <c r="X67" s="190">
        <v>17.710519999999999</v>
      </c>
      <c r="Y67" s="190">
        <v>20.118539999999999</v>
      </c>
      <c r="Z67" s="190">
        <v>18.059009999999997</v>
      </c>
      <c r="AA67" s="190">
        <v>20.378209999999999</v>
      </c>
      <c r="AB67" s="190">
        <v>15.53816</v>
      </c>
      <c r="AC67" s="190">
        <v>2.6186829999999999</v>
      </c>
      <c r="AD67" s="190">
        <v>37.980930000000001</v>
      </c>
      <c r="AE67" s="190">
        <v>46.885179999999998</v>
      </c>
      <c r="AF67" s="190">
        <v>38.639189999999999</v>
      </c>
      <c r="AG67" s="190">
        <v>161.9752</v>
      </c>
      <c r="AH67" s="190">
        <v>38.31944</v>
      </c>
      <c r="AI67" s="190"/>
      <c r="AJ67" s="190"/>
      <c r="AK67" s="190"/>
      <c r="AL67" s="190"/>
      <c r="AM67" s="190"/>
      <c r="ALQ67" s="172" t="e">
        <v>#N/A</v>
      </c>
    </row>
    <row r="68" spans="1:1005" ht="15" x14ac:dyDescent="0.25">
      <c r="A68" s="304">
        <f>YampaRiverInflow.TotalOutflow!A68</f>
        <v>46600</v>
      </c>
      <c r="B68" s="280">
        <v>13.164999999999999</v>
      </c>
      <c r="C68" s="270">
        <v>13.164999999999999</v>
      </c>
      <c r="D68" s="285">
        <v>13.164999999999999</v>
      </c>
      <c r="E68" s="190">
        <v>22.441749999999999</v>
      </c>
      <c r="F68" s="190">
        <v>26.15324</v>
      </c>
      <c r="G68" s="190">
        <v>32.817900000000002</v>
      </c>
      <c r="H68" s="190">
        <v>21.52835</v>
      </c>
      <c r="I68" s="190">
        <v>35.833640000000003</v>
      </c>
      <c r="J68" s="190">
        <v>31.181180000000001</v>
      </c>
      <c r="K68" s="190">
        <v>15.6302</v>
      </c>
      <c r="L68" s="190">
        <v>23.108509999999999</v>
      </c>
      <c r="M68" s="190">
        <v>11.401249999999999</v>
      </c>
      <c r="N68" s="190">
        <v>31.261939999999999</v>
      </c>
      <c r="O68" s="190">
        <v>3.6801999999999997</v>
      </c>
      <c r="P68" s="190">
        <v>14.693910000000001</v>
      </c>
      <c r="Q68" s="190">
        <v>25.271129999999999</v>
      </c>
      <c r="R68" s="190">
        <v>24.69454</v>
      </c>
      <c r="S68" s="190">
        <v>21.273709999999998</v>
      </c>
      <c r="T68" s="190">
        <v>24.753779999999999</v>
      </c>
      <c r="U68" s="190">
        <v>25.619619999999998</v>
      </c>
      <c r="V68" s="190">
        <v>36.973279999999995</v>
      </c>
      <c r="W68" s="190">
        <v>26.050840000000001</v>
      </c>
      <c r="X68" s="190">
        <v>15.60383</v>
      </c>
      <c r="Y68" s="190">
        <v>22.495830000000002</v>
      </c>
      <c r="Z68" s="190">
        <v>11.813360000000001</v>
      </c>
      <c r="AA68" s="190">
        <v>21.487629999999999</v>
      </c>
      <c r="AB68" s="190">
        <v>15.17426</v>
      </c>
      <c r="AC68" s="190">
        <v>1.5523019999999998</v>
      </c>
      <c r="AD68" s="190">
        <v>45.93045</v>
      </c>
      <c r="AE68" s="190">
        <v>51.271099999999997</v>
      </c>
      <c r="AF68" s="190">
        <v>50.55104</v>
      </c>
      <c r="AG68" s="190">
        <v>39.051919999999996</v>
      </c>
      <c r="AH68" s="190">
        <v>28.86665</v>
      </c>
      <c r="AI68" s="190"/>
      <c r="AJ68" s="190"/>
      <c r="AK68" s="190"/>
      <c r="AL68" s="190"/>
      <c r="AM68" s="190"/>
      <c r="ALQ68" s="172" t="e">
        <v>#N/A</v>
      </c>
    </row>
    <row r="69" spans="1:1005" ht="15" x14ac:dyDescent="0.25">
      <c r="A69" s="304">
        <f>YampaRiverInflow.TotalOutflow!A69</f>
        <v>46631</v>
      </c>
      <c r="B69" s="280">
        <v>11.956</v>
      </c>
      <c r="C69" s="270">
        <v>11.956</v>
      </c>
      <c r="D69" s="285">
        <v>11.956</v>
      </c>
      <c r="E69" s="190">
        <v>22.33502</v>
      </c>
      <c r="F69" s="190">
        <v>48.394019999999998</v>
      </c>
      <c r="G69" s="190">
        <v>28.478590000000001</v>
      </c>
      <c r="H69" s="190">
        <v>11.490879999999999</v>
      </c>
      <c r="I69" s="190">
        <v>18.042580000000001</v>
      </c>
      <c r="J69" s="190">
        <v>23.867799999999999</v>
      </c>
      <c r="K69" s="190">
        <v>14.97372</v>
      </c>
      <c r="L69" s="190">
        <v>17.04288</v>
      </c>
      <c r="M69" s="190">
        <v>23.401450000000001</v>
      </c>
      <c r="N69" s="190">
        <v>6.1058300000000001</v>
      </c>
      <c r="O69" s="190">
        <v>5.0821000000000005</v>
      </c>
      <c r="P69" s="190">
        <v>18.601369999999999</v>
      </c>
      <c r="Q69" s="190">
        <v>14.47564</v>
      </c>
      <c r="R69" s="190">
        <v>21.351419999999997</v>
      </c>
      <c r="S69" s="190">
        <v>17.48638</v>
      </c>
      <c r="T69" s="190">
        <v>30.457650000000001</v>
      </c>
      <c r="U69" s="190">
        <v>31.318210000000001</v>
      </c>
      <c r="V69" s="190">
        <v>23.158259999999999</v>
      </c>
      <c r="W69" s="190">
        <v>13.249139999999999</v>
      </c>
      <c r="X69" s="190">
        <v>19.108810000000002</v>
      </c>
      <c r="Y69" s="190">
        <v>13.42262</v>
      </c>
      <c r="Z69" s="190">
        <v>16.063879999999997</v>
      </c>
      <c r="AA69" s="190">
        <v>9.2318680000000004</v>
      </c>
      <c r="AB69" s="190">
        <v>25.419049999999999</v>
      </c>
      <c r="AC69" s="190">
        <v>3.7183029999999997</v>
      </c>
      <c r="AD69" s="190">
        <v>44.919650000000004</v>
      </c>
      <c r="AE69" s="190">
        <v>38.738219999999998</v>
      </c>
      <c r="AF69" s="190">
        <v>36.226120000000002</v>
      </c>
      <c r="AG69" s="190">
        <v>28.125509999999998</v>
      </c>
      <c r="AH69" s="190">
        <v>31.235990000000001</v>
      </c>
      <c r="AI69" s="190"/>
      <c r="AJ69" s="190"/>
      <c r="AK69" s="190"/>
      <c r="AL69" s="190"/>
      <c r="AM69" s="190"/>
      <c r="ALQ69" s="172" t="e">
        <v>#N/A</v>
      </c>
    </row>
    <row r="70" spans="1:1005" ht="15" x14ac:dyDescent="0.25">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190"/>
      <c r="AJ70" s="190"/>
      <c r="AK70" s="190"/>
      <c r="AL70" s="190"/>
      <c r="AM70" s="190"/>
      <c r="ALQ70" s="172" t="e">
        <v>#N/A</v>
      </c>
    </row>
    <row r="71" spans="1:1005" ht="15" x14ac:dyDescent="0.25">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190"/>
      <c r="AJ71" s="190"/>
      <c r="AK71" s="190"/>
      <c r="AL71" s="190"/>
      <c r="AM71" s="190"/>
      <c r="ALQ71" s="172" t="e">
        <v>#N/A</v>
      </c>
    </row>
    <row r="72" spans="1:1005" ht="12.75" customHeight="1" x14ac:dyDescent="0.25">
      <c r="A72" s="304"/>
      <c r="B72" s="279"/>
      <c r="C72" s="269"/>
      <c r="D72" s="296"/>
      <c r="AI72" s="190"/>
      <c r="AJ72" s="190"/>
      <c r="AK72" s="190"/>
      <c r="AL72" s="190"/>
      <c r="AM72" s="190"/>
      <c r="ALQ72" s="172" t="e">
        <v>#N/A</v>
      </c>
    </row>
    <row r="73" spans="1:1005" ht="12.75" customHeight="1" x14ac:dyDescent="0.25">
      <c r="A73" s="304"/>
      <c r="B73" s="279"/>
      <c r="C73" s="269"/>
      <c r="D73" s="296"/>
      <c r="E73" s="190"/>
      <c r="AI73" s="190"/>
      <c r="AJ73" s="190"/>
      <c r="AK73" s="190"/>
      <c r="AL73" s="190"/>
      <c r="AM73" s="190"/>
    </row>
    <row r="74" spans="1:1005" ht="12.75" customHeight="1" x14ac:dyDescent="0.25">
      <c r="A74" s="304"/>
      <c r="B74" s="279"/>
      <c r="C74" s="269"/>
      <c r="D74" s="296"/>
      <c r="AI74" s="190"/>
      <c r="AJ74" s="190"/>
      <c r="AK74" s="190"/>
      <c r="AL74" s="190"/>
      <c r="AM74" s="190"/>
    </row>
    <row r="75" spans="1:1005" ht="12.75" customHeight="1" x14ac:dyDescent="0.25">
      <c r="A75" s="304"/>
      <c r="B75" s="279"/>
      <c r="C75" s="269"/>
      <c r="D75" s="296"/>
      <c r="AI75" s="190"/>
      <c r="AJ75" s="190"/>
      <c r="AK75" s="190"/>
      <c r="AL75" s="190"/>
      <c r="AM75" s="190"/>
    </row>
    <row r="76" spans="1:1005" ht="12.75" customHeight="1" x14ac:dyDescent="0.25">
      <c r="A76" s="304"/>
      <c r="B76" s="279"/>
      <c r="C76" s="269"/>
      <c r="D76" s="296"/>
      <c r="AI76" s="190"/>
      <c r="AJ76" s="190"/>
      <c r="AK76" s="190"/>
      <c r="AL76" s="190"/>
      <c r="AM76" s="190"/>
    </row>
    <row r="77" spans="1:1005" ht="12.75" customHeight="1" x14ac:dyDescent="0.25">
      <c r="A77" s="304"/>
      <c r="B77" s="279"/>
      <c r="C77" s="269"/>
      <c r="D77" s="296"/>
      <c r="AI77" s="190"/>
      <c r="AJ77" s="190"/>
      <c r="AK77" s="190"/>
      <c r="AL77" s="190"/>
      <c r="AM77" s="190"/>
    </row>
    <row r="78" spans="1:1005" ht="12.75" customHeight="1" x14ac:dyDescent="0.25">
      <c r="A78" s="304"/>
      <c r="B78" s="279"/>
      <c r="C78" s="269"/>
      <c r="D78" s="296"/>
      <c r="AI78" s="190"/>
      <c r="AJ78" s="190"/>
      <c r="AK78" s="190"/>
      <c r="AL78" s="190"/>
      <c r="AM78" s="190"/>
    </row>
    <row r="79" spans="1:1005" ht="12.75" customHeight="1" x14ac:dyDescent="0.25">
      <c r="A79" s="304"/>
      <c r="B79" s="279"/>
      <c r="C79" s="269"/>
      <c r="D79" s="296"/>
      <c r="AI79" s="190"/>
      <c r="AJ79" s="190"/>
      <c r="AK79" s="190"/>
      <c r="AL79" s="190"/>
      <c r="AM79" s="190"/>
    </row>
    <row r="80" spans="1:1005" ht="12.75" customHeight="1" x14ac:dyDescent="0.25">
      <c r="A80" s="304"/>
      <c r="B80" s="279"/>
      <c r="C80" s="269"/>
      <c r="D80" s="296"/>
      <c r="AI80" s="190"/>
      <c r="AJ80" s="190"/>
      <c r="AK80" s="190"/>
      <c r="AL80" s="190"/>
      <c r="AM80" s="190"/>
    </row>
    <row r="81" spans="1:39" ht="12.75" customHeight="1" x14ac:dyDescent="0.25">
      <c r="A81" s="304"/>
      <c r="B81" s="279"/>
      <c r="C81" s="269"/>
      <c r="D81" s="296"/>
      <c r="AI81" s="190"/>
      <c r="AJ81" s="190"/>
      <c r="AK81" s="190"/>
      <c r="AL81" s="190"/>
      <c r="AM81" s="190"/>
    </row>
    <row r="82" spans="1:39" ht="12.75" customHeight="1" x14ac:dyDescent="0.25">
      <c r="A82" s="304"/>
      <c r="B82" s="279"/>
      <c r="C82" s="269"/>
      <c r="D82" s="296"/>
      <c r="AI82" s="190"/>
      <c r="AJ82" s="190"/>
      <c r="AK82" s="190"/>
      <c r="AL82" s="190"/>
      <c r="AM82" s="190"/>
    </row>
    <row r="83" spans="1:39" ht="12.75" customHeight="1" x14ac:dyDescent="0.25">
      <c r="A83" s="304"/>
      <c r="B83" s="279"/>
      <c r="C83" s="269"/>
      <c r="D83" s="296"/>
      <c r="AI83" s="190"/>
      <c r="AJ83" s="190"/>
      <c r="AK83" s="190"/>
      <c r="AL83" s="190"/>
      <c r="AM83" s="190"/>
    </row>
    <row r="84" spans="1:39" ht="12.75" customHeight="1" x14ac:dyDescent="0.25">
      <c r="A84" s="304"/>
      <c r="B84" s="279"/>
      <c r="C84" s="269"/>
      <c r="D84" s="296"/>
      <c r="AI84" s="190"/>
      <c r="AJ84" s="190"/>
      <c r="AK84" s="190"/>
      <c r="AL84" s="190"/>
      <c r="AM84" s="190"/>
    </row>
    <row r="85" spans="1:39" ht="12.75" customHeight="1" x14ac:dyDescent="0.25">
      <c r="AI85" s="190"/>
      <c r="AJ85" s="190"/>
      <c r="AK85" s="190"/>
      <c r="AL85" s="190"/>
      <c r="AM85" s="190"/>
    </row>
    <row r="86" spans="1:39" ht="12.75" customHeight="1" x14ac:dyDescent="0.25">
      <c r="AI86" s="190"/>
      <c r="AJ86" s="190"/>
      <c r="AK86" s="190"/>
      <c r="AL86" s="190"/>
      <c r="AM86" s="190"/>
    </row>
    <row r="87" spans="1:39" ht="12.75" customHeight="1" x14ac:dyDescent="0.25">
      <c r="AI87" s="190"/>
      <c r="AJ87" s="190"/>
      <c r="AK87" s="190"/>
      <c r="AL87" s="190"/>
      <c r="AM87" s="190"/>
    </row>
    <row r="88" spans="1:39" ht="12.75" customHeight="1" x14ac:dyDescent="0.25">
      <c r="AI88" s="190"/>
      <c r="AJ88" s="190"/>
      <c r="AK88" s="190"/>
      <c r="AL88" s="190"/>
      <c r="AM88" s="190"/>
    </row>
    <row r="89" spans="1:39" ht="12.75" customHeight="1" x14ac:dyDescent="0.25">
      <c r="AI89" s="190"/>
      <c r="AJ89" s="190"/>
      <c r="AK89" s="190"/>
      <c r="AL89" s="190"/>
      <c r="AM89" s="190"/>
    </row>
    <row r="90" spans="1:39" ht="12.75" customHeight="1" x14ac:dyDescent="0.25">
      <c r="AI90" s="190"/>
      <c r="AJ90" s="190"/>
      <c r="AK90" s="190"/>
      <c r="AL90" s="190"/>
      <c r="AM90" s="190"/>
    </row>
    <row r="91" spans="1:39" ht="12.75" customHeight="1" x14ac:dyDescent="0.25">
      <c r="AI91" s="190"/>
      <c r="AJ91" s="190"/>
      <c r="AK91" s="190"/>
      <c r="AL91" s="190"/>
      <c r="AM91" s="190"/>
    </row>
    <row r="92" spans="1:39" ht="12.75" customHeight="1" x14ac:dyDescent="0.25">
      <c r="AI92" s="190"/>
      <c r="AJ92" s="190"/>
      <c r="AK92" s="190"/>
      <c r="AL92" s="190"/>
      <c r="AM92" s="190"/>
    </row>
    <row r="93" spans="1:39" ht="12.75" customHeight="1" x14ac:dyDescent="0.25">
      <c r="AI93" s="190"/>
      <c r="AJ93" s="190"/>
      <c r="AK93" s="190"/>
      <c r="AL93" s="190"/>
      <c r="AM93" s="190"/>
    </row>
    <row r="94" spans="1:39" ht="12.75" customHeight="1" x14ac:dyDescent="0.25">
      <c r="AI94" s="190"/>
      <c r="AJ94" s="190"/>
      <c r="AK94" s="190"/>
      <c r="AL94" s="190"/>
      <c r="AM94" s="190"/>
    </row>
    <row r="95" spans="1:39" ht="12.75" customHeight="1" x14ac:dyDescent="0.25">
      <c r="AI95" s="190"/>
      <c r="AJ95" s="190"/>
      <c r="AK95" s="190"/>
      <c r="AL95" s="190"/>
      <c r="AM95" s="190"/>
    </row>
    <row r="96" spans="1:39" ht="12.75" customHeight="1" x14ac:dyDescent="0.25">
      <c r="AI96" s="190"/>
      <c r="AJ96" s="190"/>
      <c r="AK96" s="190"/>
      <c r="AL96" s="190"/>
      <c r="AM96" s="190"/>
    </row>
    <row r="97" spans="35:39" ht="12.75" customHeight="1" x14ac:dyDescent="0.25">
      <c r="AI97" s="190"/>
      <c r="AJ97" s="190"/>
      <c r="AK97" s="190"/>
      <c r="AL97" s="190"/>
      <c r="AM97" s="190"/>
    </row>
    <row r="98" spans="35:39" ht="12.75" customHeight="1" x14ac:dyDescent="0.25">
      <c r="AI98" s="190"/>
      <c r="AJ98" s="190"/>
      <c r="AK98" s="190"/>
      <c r="AL98" s="190"/>
      <c r="AM98" s="190"/>
    </row>
    <row r="99" spans="35:39" ht="12.75" customHeight="1" x14ac:dyDescent="0.25">
      <c r="AI99" s="190"/>
      <c r="AJ99" s="190"/>
      <c r="AK99" s="190"/>
      <c r="AL99" s="190"/>
      <c r="AM99" s="190"/>
    </row>
    <row r="100" spans="35:39" ht="12.75" customHeight="1" x14ac:dyDescent="0.25">
      <c r="AI100" s="190"/>
      <c r="AJ100" s="190"/>
      <c r="AK100" s="190"/>
      <c r="AL100" s="190"/>
      <c r="AM100" s="190"/>
    </row>
    <row r="101" spans="35:39" ht="12.75" customHeight="1" x14ac:dyDescent="0.25">
      <c r="AI101" s="190"/>
      <c r="AJ101" s="190"/>
      <c r="AK101" s="190"/>
      <c r="AL101" s="190"/>
      <c r="AM101" s="190"/>
    </row>
    <row r="102" spans="35:39" ht="12.75" customHeight="1" x14ac:dyDescent="0.25">
      <c r="AI102" s="190"/>
      <c r="AJ102" s="190"/>
      <c r="AK102" s="190"/>
      <c r="AL102" s="190"/>
      <c r="AM102" s="190"/>
    </row>
    <row r="103" spans="35:39" ht="12.75" customHeight="1" x14ac:dyDescent="0.25">
      <c r="AI103" s="190"/>
      <c r="AJ103" s="190"/>
      <c r="AK103" s="190"/>
      <c r="AL103" s="190"/>
      <c r="AM103" s="190"/>
    </row>
    <row r="104" spans="35:39" ht="12.75" customHeight="1" x14ac:dyDescent="0.25">
      <c r="AI104" s="190"/>
      <c r="AJ104" s="190"/>
      <c r="AK104" s="190"/>
      <c r="AL104" s="190"/>
      <c r="AM104" s="190"/>
    </row>
    <row r="105" spans="35:39" ht="12.75" customHeight="1" x14ac:dyDescent="0.25">
      <c r="AI105" s="190"/>
      <c r="AJ105" s="190"/>
      <c r="AK105" s="190"/>
      <c r="AL105" s="190"/>
      <c r="AM105" s="190"/>
    </row>
    <row r="106" spans="35:39" ht="12.75" customHeight="1" x14ac:dyDescent="0.25">
      <c r="AI106" s="190"/>
      <c r="AJ106" s="190"/>
      <c r="AK106" s="190"/>
      <c r="AL106" s="190"/>
      <c r="AM106" s="190"/>
    </row>
    <row r="107" spans="35:39" ht="12.75" customHeight="1" x14ac:dyDescent="0.25">
      <c r="AI107" s="190"/>
      <c r="AJ107" s="190"/>
      <c r="AK107" s="190"/>
      <c r="AL107" s="190"/>
      <c r="AM107" s="190"/>
    </row>
    <row r="108" spans="35:39" ht="12.75" customHeight="1" x14ac:dyDescent="0.25">
      <c r="AI108" s="190"/>
      <c r="AJ108" s="190"/>
      <c r="AK108" s="190"/>
      <c r="AL108" s="190"/>
      <c r="AM108" s="190"/>
    </row>
    <row r="109" spans="35:39" ht="12.75" customHeight="1" x14ac:dyDescent="0.25">
      <c r="AI109" s="190"/>
      <c r="AJ109" s="190"/>
      <c r="AK109" s="190"/>
      <c r="AL109" s="190"/>
      <c r="AM109" s="190"/>
    </row>
    <row r="110" spans="35:39" ht="12.75" customHeight="1" x14ac:dyDescent="0.25">
      <c r="AI110" s="190"/>
      <c r="AJ110" s="190"/>
      <c r="AK110" s="190"/>
      <c r="AL110" s="190"/>
      <c r="AM110" s="190"/>
    </row>
    <row r="111" spans="35:39" ht="12.75" customHeight="1" x14ac:dyDescent="0.25">
      <c r="AI111" s="190"/>
      <c r="AJ111" s="190"/>
      <c r="AK111" s="190"/>
      <c r="AL111" s="190"/>
      <c r="AM111" s="190"/>
    </row>
    <row r="112" spans="35:39" ht="12.75" customHeight="1" x14ac:dyDescent="0.25">
      <c r="AI112" s="190"/>
      <c r="AJ112" s="190"/>
      <c r="AK112" s="190"/>
      <c r="AL112" s="190"/>
      <c r="AM112" s="190"/>
    </row>
    <row r="113" spans="35:39" ht="12.75" customHeight="1" x14ac:dyDescent="0.25">
      <c r="AI113" s="190"/>
      <c r="AJ113" s="190"/>
      <c r="AK113" s="190"/>
      <c r="AL113" s="190"/>
      <c r="AM113" s="190"/>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workbookViewId="0">
      <selection activeCell="C34" sqref="C34"/>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40" t="s">
        <v>20</v>
      </c>
      <c r="C1" s="340"/>
      <c r="D1" s="340"/>
      <c r="F1" s="340" t="s">
        <v>21</v>
      </c>
      <c r="G1" s="340"/>
      <c r="I1" s="340" t="s">
        <v>24</v>
      </c>
      <c r="J1" s="340"/>
      <c r="K1" s="340"/>
      <c r="L1" s="340"/>
      <c r="N1" s="340" t="s">
        <v>40</v>
      </c>
      <c r="O1" s="340"/>
      <c r="P1" s="13"/>
      <c r="R1" s="342" t="s">
        <v>120</v>
      </c>
      <c r="S1" s="342"/>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13" t="s">
        <v>121</v>
      </c>
      <c r="S2" s="113" t="s">
        <v>122</v>
      </c>
      <c r="X2">
        <v>3</v>
      </c>
      <c r="Y2" t="s">
        <v>4</v>
      </c>
    </row>
    <row r="3" spans="2:55" ht="15.75" thickBot="1" x14ac:dyDescent="0.3">
      <c r="B3" s="8">
        <v>1</v>
      </c>
      <c r="C3" s="4" t="s">
        <v>3</v>
      </c>
      <c r="D3" s="4" t="s">
        <v>12</v>
      </c>
      <c r="F3" s="12" t="s">
        <v>45</v>
      </c>
      <c r="G3" s="6" t="s">
        <v>45</v>
      </c>
      <c r="I3" s="7">
        <v>1</v>
      </c>
      <c r="J3" s="6" t="s">
        <v>28</v>
      </c>
      <c r="K3" s="6">
        <v>2009</v>
      </c>
      <c r="L3" s="6"/>
      <c r="N3" s="9" t="s">
        <v>43</v>
      </c>
      <c r="O3" s="9" t="s">
        <v>41</v>
      </c>
      <c r="P3" s="9" t="s">
        <v>187</v>
      </c>
      <c r="R3" s="114">
        <v>50</v>
      </c>
      <c r="S3" s="115">
        <v>100</v>
      </c>
      <c r="X3">
        <v>4</v>
      </c>
      <c r="Y3" t="s">
        <v>5</v>
      </c>
    </row>
    <row r="4" spans="2:55" ht="15" x14ac:dyDescent="0.25">
      <c r="B4" s="8">
        <v>2</v>
      </c>
      <c r="C4" s="4" t="s">
        <v>4</v>
      </c>
      <c r="D4" s="4" t="s">
        <v>13</v>
      </c>
      <c r="F4" s="12" t="s">
        <v>46</v>
      </c>
      <c r="G4" s="6" t="s">
        <v>46</v>
      </c>
      <c r="I4" s="7">
        <v>2</v>
      </c>
      <c r="J4" s="6" t="s">
        <v>29</v>
      </c>
      <c r="K4" s="6">
        <v>2010</v>
      </c>
      <c r="L4" s="6">
        <v>60</v>
      </c>
      <c r="N4" s="4" t="s">
        <v>3</v>
      </c>
      <c r="O4" s="96" t="s">
        <v>194</v>
      </c>
      <c r="P4" s="96">
        <v>2</v>
      </c>
      <c r="R4" s="342" t="s">
        <v>148</v>
      </c>
      <c r="S4" s="342"/>
      <c r="X4">
        <v>5</v>
      </c>
      <c r="Y4" t="s">
        <v>6</v>
      </c>
      <c r="AZ4">
        <v>2</v>
      </c>
    </row>
    <row r="5" spans="2:55" ht="15.75" thickBot="1" x14ac:dyDescent="0.3">
      <c r="B5" s="8">
        <v>3</v>
      </c>
      <c r="C5" s="4" t="s">
        <v>5</v>
      </c>
      <c r="D5" s="4" t="s">
        <v>22</v>
      </c>
      <c r="F5" s="12" t="s">
        <v>47</v>
      </c>
      <c r="G5" s="6" t="s">
        <v>47</v>
      </c>
      <c r="I5" s="7">
        <v>3</v>
      </c>
      <c r="J5" s="6" t="s">
        <v>30</v>
      </c>
      <c r="K5" s="6">
        <v>2011</v>
      </c>
      <c r="L5" s="6">
        <v>61</v>
      </c>
      <c r="N5" s="4" t="s">
        <v>4</v>
      </c>
      <c r="O5" s="96" t="s">
        <v>195</v>
      </c>
      <c r="P5" s="96">
        <v>3</v>
      </c>
      <c r="R5" s="127" t="s">
        <v>121</v>
      </c>
      <c r="S5" s="127" t="s">
        <v>122</v>
      </c>
      <c r="X5">
        <v>6</v>
      </c>
      <c r="Y5" t="s">
        <v>7</v>
      </c>
      <c r="AD5" s="341" t="s">
        <v>49</v>
      </c>
      <c r="AE5" s="341"/>
      <c r="AF5" s="341"/>
      <c r="AG5" s="341"/>
      <c r="AH5" s="341"/>
      <c r="AI5" s="341"/>
      <c r="AK5" s="343" t="s">
        <v>59</v>
      </c>
      <c r="AL5" s="343"/>
      <c r="AO5" s="343" t="s">
        <v>155</v>
      </c>
      <c r="AP5" s="343"/>
      <c r="AX5" s="343" t="s">
        <v>98</v>
      </c>
      <c r="AY5" s="343"/>
      <c r="AZ5" s="343"/>
      <c r="BB5" t="s">
        <v>188</v>
      </c>
      <c r="BC5" t="s">
        <v>189</v>
      </c>
    </row>
    <row r="6" spans="2:55" ht="15.75" thickBot="1" x14ac:dyDescent="0.3">
      <c r="B6" s="8">
        <v>4</v>
      </c>
      <c r="C6" s="4" t="s">
        <v>6</v>
      </c>
      <c r="D6" s="4" t="s">
        <v>14</v>
      </c>
      <c r="F6" s="7">
        <v>1</v>
      </c>
      <c r="G6" s="96">
        <v>1991</v>
      </c>
      <c r="I6" s="7">
        <v>4</v>
      </c>
      <c r="J6" s="6" t="s">
        <v>31</v>
      </c>
      <c r="K6" s="6">
        <v>2012</v>
      </c>
      <c r="L6" s="6">
        <v>62</v>
      </c>
      <c r="N6" s="4" t="s">
        <v>5</v>
      </c>
      <c r="O6" s="96" t="s">
        <v>196</v>
      </c>
      <c r="P6" s="96">
        <v>4</v>
      </c>
      <c r="R6" s="128">
        <v>30</v>
      </c>
      <c r="S6" s="129">
        <f>Comparison!$C$3</f>
        <v>66</v>
      </c>
      <c r="X6">
        <v>7</v>
      </c>
      <c r="Y6" t="s">
        <v>9</v>
      </c>
      <c r="AD6" s="39"/>
      <c r="AE6" s="40"/>
      <c r="AF6" s="40" t="s">
        <v>50</v>
      </c>
      <c r="AG6" s="40" t="s">
        <v>51</v>
      </c>
      <c r="AH6" s="40" t="s">
        <v>52</v>
      </c>
      <c r="AI6" s="41" t="s">
        <v>53</v>
      </c>
      <c r="AK6" s="339" t="s">
        <v>60</v>
      </c>
      <c r="AL6" s="339"/>
      <c r="AO6" s="339" t="s">
        <v>156</v>
      </c>
      <c r="AP6" s="339"/>
      <c r="AX6" s="95">
        <v>1</v>
      </c>
      <c r="AY6" s="95" t="s">
        <v>28</v>
      </c>
      <c r="AZ6" s="95">
        <f>IF($AZ$4=1,24,60)</f>
        <v>60</v>
      </c>
      <c r="BB6">
        <v>24</v>
      </c>
      <c r="BC6">
        <v>60</v>
      </c>
    </row>
    <row r="7" spans="2:55" ht="15" x14ac:dyDescent="0.25">
      <c r="B7" s="8">
        <v>5</v>
      </c>
      <c r="C7" s="4" t="s">
        <v>7</v>
      </c>
      <c r="D7" s="4" t="s">
        <v>15</v>
      </c>
      <c r="F7" s="7">
        <v>2</v>
      </c>
      <c r="G7" s="96">
        <v>1992</v>
      </c>
      <c r="I7" s="7">
        <v>5</v>
      </c>
      <c r="J7" s="6" t="s">
        <v>32</v>
      </c>
      <c r="K7" s="6">
        <v>2013</v>
      </c>
      <c r="L7" s="6">
        <v>63</v>
      </c>
      <c r="N7" s="4" t="s">
        <v>6</v>
      </c>
      <c r="O7" s="96" t="s">
        <v>197</v>
      </c>
      <c r="P7" s="96">
        <v>5</v>
      </c>
      <c r="X7">
        <v>8</v>
      </c>
      <c r="Y7" t="s">
        <v>10</v>
      </c>
      <c r="AD7" s="42">
        <v>1991</v>
      </c>
      <c r="AE7" s="62"/>
      <c r="AF7" s="43">
        <v>179</v>
      </c>
      <c r="AG7" s="43">
        <v>254</v>
      </c>
      <c r="AH7" s="43">
        <v>122</v>
      </c>
      <c r="AI7" s="44">
        <v>1</v>
      </c>
      <c r="AK7" s="339" t="s">
        <v>61</v>
      </c>
      <c r="AL7" s="339"/>
      <c r="AO7" s="339" t="s">
        <v>157</v>
      </c>
      <c r="AP7" s="339"/>
      <c r="AX7" s="95">
        <v>2</v>
      </c>
      <c r="AY7" s="95" t="s">
        <v>29</v>
      </c>
      <c r="AZ7" s="95">
        <f>IF($AZ$4=1,32,68)</f>
        <v>68</v>
      </c>
      <c r="BB7">
        <v>32</v>
      </c>
      <c r="BC7">
        <v>68</v>
      </c>
    </row>
    <row r="8" spans="2:55" ht="15" x14ac:dyDescent="0.25">
      <c r="B8" s="8">
        <v>6</v>
      </c>
      <c r="C8" s="4" t="s">
        <v>9</v>
      </c>
      <c r="D8" s="4" t="s">
        <v>23</v>
      </c>
      <c r="F8" s="7">
        <v>3</v>
      </c>
      <c r="G8" s="96">
        <v>1993</v>
      </c>
      <c r="I8" s="7">
        <v>6</v>
      </c>
      <c r="J8" s="6" t="s">
        <v>33</v>
      </c>
      <c r="K8" s="6">
        <v>2014</v>
      </c>
      <c r="L8" s="6">
        <v>64</v>
      </c>
      <c r="N8" s="4" t="s">
        <v>7</v>
      </c>
      <c r="O8" s="96" t="s">
        <v>198</v>
      </c>
      <c r="P8" s="96">
        <v>6</v>
      </c>
      <c r="X8">
        <v>9</v>
      </c>
      <c r="Y8" t="s">
        <v>11</v>
      </c>
      <c r="AD8" s="42">
        <v>1992</v>
      </c>
      <c r="AE8" s="63"/>
      <c r="AF8" s="43">
        <v>137</v>
      </c>
      <c r="AG8" s="43">
        <v>231</v>
      </c>
      <c r="AH8" s="43">
        <v>137</v>
      </c>
      <c r="AI8" s="44">
        <v>2</v>
      </c>
      <c r="AK8" s="339" t="s">
        <v>62</v>
      </c>
      <c r="AL8" s="339"/>
      <c r="AO8" s="339" t="s">
        <v>158</v>
      </c>
      <c r="AP8" s="339"/>
      <c r="AX8" s="95">
        <v>3</v>
      </c>
      <c r="AY8" s="95" t="s">
        <v>30</v>
      </c>
      <c r="AZ8" s="95">
        <f>IF($AZ$4=1,31,67)</f>
        <v>67</v>
      </c>
      <c r="BB8">
        <v>31</v>
      </c>
      <c r="BC8">
        <v>67</v>
      </c>
    </row>
    <row r="9" spans="2:55" ht="15" x14ac:dyDescent="0.25">
      <c r="B9" s="8">
        <v>7</v>
      </c>
      <c r="C9" s="4" t="s">
        <v>10</v>
      </c>
      <c r="D9" s="4" t="s">
        <v>17</v>
      </c>
      <c r="F9" s="7">
        <v>4</v>
      </c>
      <c r="G9" s="96">
        <v>1994</v>
      </c>
      <c r="I9" s="7">
        <v>7</v>
      </c>
      <c r="J9" s="6" t="s">
        <v>34</v>
      </c>
      <c r="K9" s="6">
        <v>2015</v>
      </c>
      <c r="L9" s="6">
        <v>65</v>
      </c>
      <c r="N9" s="4" t="s">
        <v>9</v>
      </c>
      <c r="O9" s="96" t="s">
        <v>199</v>
      </c>
      <c r="P9" s="96">
        <v>7</v>
      </c>
      <c r="X9">
        <v>10</v>
      </c>
      <c r="Y9" t="s">
        <v>8</v>
      </c>
      <c r="AD9" s="42">
        <v>1993</v>
      </c>
      <c r="AE9" s="64"/>
      <c r="AF9" s="43">
        <v>224</v>
      </c>
      <c r="AG9" s="43">
        <v>252</v>
      </c>
      <c r="AH9" s="43">
        <v>216</v>
      </c>
      <c r="AI9" s="44">
        <v>3</v>
      </c>
      <c r="AO9" s="339" t="s">
        <v>178</v>
      </c>
      <c r="AP9" s="339"/>
      <c r="AX9" s="95">
        <v>4</v>
      </c>
      <c r="AY9" s="95" t="s">
        <v>31</v>
      </c>
      <c r="AZ9" s="95">
        <f>IF($AZ$4=1,30,66)</f>
        <v>66</v>
      </c>
      <c r="BB9">
        <v>30</v>
      </c>
      <c r="BC9" s="137">
        <v>66</v>
      </c>
    </row>
    <row r="10" spans="2:55" ht="15" x14ac:dyDescent="0.25">
      <c r="B10" s="8">
        <v>8</v>
      </c>
      <c r="C10" s="4" t="s">
        <v>11</v>
      </c>
      <c r="D10" s="4" t="s">
        <v>18</v>
      </c>
      <c r="F10" s="7">
        <v>5</v>
      </c>
      <c r="G10" s="96">
        <v>1995</v>
      </c>
      <c r="I10" s="7">
        <v>8</v>
      </c>
      <c r="J10" s="6" t="s">
        <v>35</v>
      </c>
      <c r="K10" s="6">
        <v>2016</v>
      </c>
      <c r="L10" s="6">
        <v>66</v>
      </c>
      <c r="N10" s="4" t="s">
        <v>10</v>
      </c>
      <c r="O10" s="96" t="s">
        <v>200</v>
      </c>
      <c r="P10" s="96">
        <v>8</v>
      </c>
      <c r="X10">
        <v>11</v>
      </c>
      <c r="Y10" t="s">
        <v>96</v>
      </c>
      <c r="AD10" s="42">
        <v>1994</v>
      </c>
      <c r="AE10" s="45"/>
      <c r="AF10" s="43">
        <v>137</v>
      </c>
      <c r="AG10" s="43">
        <v>189</v>
      </c>
      <c r="AH10" s="43">
        <v>138</v>
      </c>
      <c r="AI10" s="44">
        <v>8</v>
      </c>
      <c r="AO10" s="339" t="s">
        <v>159</v>
      </c>
      <c r="AP10" s="339"/>
      <c r="AX10" s="95">
        <v>5</v>
      </c>
      <c r="AY10" s="95" t="s">
        <v>32</v>
      </c>
      <c r="AZ10" s="95">
        <f>IF($AZ$4=1,29,65)</f>
        <v>65</v>
      </c>
      <c r="BB10">
        <v>29</v>
      </c>
      <c r="BC10" s="137">
        <v>65</v>
      </c>
    </row>
    <row r="11" spans="2:55" ht="15" x14ac:dyDescent="0.25">
      <c r="B11" s="8">
        <v>9</v>
      </c>
      <c r="C11" s="4" t="s">
        <v>8</v>
      </c>
      <c r="D11" s="4" t="s">
        <v>16</v>
      </c>
      <c r="F11" s="7">
        <v>6</v>
      </c>
      <c r="G11" s="96">
        <v>1996</v>
      </c>
      <c r="I11" s="7">
        <v>9</v>
      </c>
      <c r="J11" s="6" t="s">
        <v>36</v>
      </c>
      <c r="K11" s="6">
        <v>2017</v>
      </c>
      <c r="L11" s="6">
        <v>67</v>
      </c>
      <c r="N11" s="4" t="s">
        <v>11</v>
      </c>
      <c r="O11" s="96" t="s">
        <v>201</v>
      </c>
      <c r="P11" s="96">
        <v>9</v>
      </c>
      <c r="X11">
        <v>12</v>
      </c>
      <c r="Y11" t="s">
        <v>103</v>
      </c>
      <c r="AD11" s="42">
        <v>1995</v>
      </c>
      <c r="AE11" s="46"/>
      <c r="AF11" s="43">
        <v>96</v>
      </c>
      <c r="AG11" s="43">
        <v>200</v>
      </c>
      <c r="AH11" s="43">
        <v>98</v>
      </c>
      <c r="AI11" s="44">
        <v>1</v>
      </c>
      <c r="AO11" s="339" t="s">
        <v>160</v>
      </c>
      <c r="AP11" s="339"/>
      <c r="AX11" s="95">
        <v>6</v>
      </c>
      <c r="AY11" s="95" t="s">
        <v>33</v>
      </c>
      <c r="AZ11" s="137">
        <f>IF($AZ$4=1,28,64)</f>
        <v>64</v>
      </c>
      <c r="BB11">
        <v>28</v>
      </c>
      <c r="BC11" s="137">
        <v>64</v>
      </c>
    </row>
    <row r="12" spans="2:55" ht="15" x14ac:dyDescent="0.25">
      <c r="B12" s="8">
        <v>10</v>
      </c>
      <c r="C12" s="4" t="s">
        <v>96</v>
      </c>
      <c r="D12" s="4" t="s">
        <v>97</v>
      </c>
      <c r="F12" s="7">
        <v>7</v>
      </c>
      <c r="G12" s="96">
        <v>1997</v>
      </c>
      <c r="I12" s="7">
        <v>10</v>
      </c>
      <c r="J12" s="6" t="s">
        <v>37</v>
      </c>
      <c r="K12" s="6">
        <v>2018</v>
      </c>
      <c r="L12" s="6">
        <v>68</v>
      </c>
      <c r="N12" s="4" t="s">
        <v>8</v>
      </c>
      <c r="O12" s="96" t="s">
        <v>202</v>
      </c>
      <c r="P12" s="96">
        <v>10</v>
      </c>
      <c r="X12">
        <v>13</v>
      </c>
      <c r="Y12" t="s">
        <v>183</v>
      </c>
      <c r="AD12" s="42">
        <v>1996</v>
      </c>
      <c r="AE12" s="47"/>
      <c r="AF12" s="43">
        <v>69</v>
      </c>
      <c r="AG12" s="43">
        <v>223</v>
      </c>
      <c r="AH12" s="43">
        <v>131</v>
      </c>
      <c r="AI12" s="44">
        <v>2</v>
      </c>
      <c r="AO12" s="339" t="s">
        <v>161</v>
      </c>
      <c r="AP12" s="339"/>
      <c r="AX12" s="95">
        <v>7</v>
      </c>
      <c r="AY12" s="95" t="s">
        <v>34</v>
      </c>
      <c r="AZ12" s="95">
        <f>IF($AZ$4=1,27,63)</f>
        <v>63</v>
      </c>
      <c r="BB12">
        <v>27</v>
      </c>
      <c r="BC12" s="137">
        <v>63</v>
      </c>
    </row>
    <row r="13" spans="2:55" ht="15" x14ac:dyDescent="0.25">
      <c r="B13" s="8">
        <v>11</v>
      </c>
      <c r="C13" s="96" t="s">
        <v>103</v>
      </c>
      <c r="D13" s="96" t="s">
        <v>104</v>
      </c>
      <c r="F13" s="7">
        <v>8</v>
      </c>
      <c r="G13" s="96">
        <v>1998</v>
      </c>
      <c r="I13" s="7">
        <v>11</v>
      </c>
      <c r="J13" s="6" t="s">
        <v>38</v>
      </c>
      <c r="K13" s="6">
        <v>2019</v>
      </c>
      <c r="L13" s="6">
        <v>33</v>
      </c>
      <c r="N13" s="4" t="s">
        <v>96</v>
      </c>
      <c r="O13" s="96" t="s">
        <v>203</v>
      </c>
      <c r="P13" s="96">
        <v>11</v>
      </c>
      <c r="X13">
        <v>14</v>
      </c>
      <c r="Y13" t="s">
        <v>101</v>
      </c>
      <c r="AD13" s="42">
        <v>1997</v>
      </c>
      <c r="AE13" s="65"/>
      <c r="AF13" s="43">
        <v>203</v>
      </c>
      <c r="AG13" s="43">
        <v>250</v>
      </c>
      <c r="AH13" s="43">
        <v>190</v>
      </c>
      <c r="AI13" s="44">
        <v>3</v>
      </c>
      <c r="AO13" s="339" t="s">
        <v>162</v>
      </c>
      <c r="AP13" s="339"/>
      <c r="AX13" s="95">
        <v>8</v>
      </c>
      <c r="AY13" s="95" t="s">
        <v>35</v>
      </c>
      <c r="AZ13" s="95">
        <f>IF($AZ$4=1,26,62)</f>
        <v>62</v>
      </c>
      <c r="BB13">
        <v>26</v>
      </c>
      <c r="BC13" s="137">
        <v>62</v>
      </c>
    </row>
    <row r="14" spans="2:55" ht="15" x14ac:dyDescent="0.25">
      <c r="B14" s="8">
        <v>12</v>
      </c>
      <c r="C14" s="96" t="s">
        <v>183</v>
      </c>
      <c r="D14" s="96" t="s">
        <v>125</v>
      </c>
      <c r="F14" s="7">
        <v>9</v>
      </c>
      <c r="G14" s="96">
        <v>1999</v>
      </c>
      <c r="I14" s="7">
        <v>12</v>
      </c>
      <c r="J14" s="6" t="s">
        <v>39</v>
      </c>
      <c r="K14" s="6">
        <v>2020</v>
      </c>
      <c r="L14" s="6">
        <v>34</v>
      </c>
      <c r="N14" s="4" t="s">
        <v>103</v>
      </c>
      <c r="O14" s="96" t="s">
        <v>204</v>
      </c>
      <c r="P14" s="96">
        <v>12</v>
      </c>
      <c r="X14">
        <v>15</v>
      </c>
      <c r="Y14" t="s">
        <v>102</v>
      </c>
      <c r="AD14" s="42">
        <v>1998</v>
      </c>
      <c r="AE14" s="66"/>
      <c r="AF14" s="43">
        <v>127</v>
      </c>
      <c r="AG14" s="43">
        <v>238</v>
      </c>
      <c r="AH14" s="43">
        <v>118</v>
      </c>
      <c r="AI14" s="44">
        <v>8</v>
      </c>
      <c r="AO14" s="339" t="s">
        <v>163</v>
      </c>
      <c r="AP14" s="339"/>
      <c r="AX14" s="95">
        <v>9</v>
      </c>
      <c r="AY14" s="95" t="s">
        <v>36</v>
      </c>
      <c r="AZ14" s="95">
        <f>IF($AZ$4=1,25,61)</f>
        <v>61</v>
      </c>
      <c r="BB14">
        <v>25</v>
      </c>
      <c r="BC14" s="137">
        <v>61</v>
      </c>
    </row>
    <row r="15" spans="2:55" ht="15" x14ac:dyDescent="0.25">
      <c r="B15" s="8">
        <v>13</v>
      </c>
      <c r="C15" s="4" t="s">
        <v>101</v>
      </c>
      <c r="D15" s="4" t="s">
        <v>99</v>
      </c>
      <c r="F15" s="7">
        <v>10</v>
      </c>
      <c r="G15" s="96">
        <v>2000</v>
      </c>
      <c r="I15" s="7">
        <v>13</v>
      </c>
      <c r="J15" s="6"/>
      <c r="K15" s="6">
        <v>2021</v>
      </c>
      <c r="L15" s="6">
        <v>35</v>
      </c>
      <c r="N15" s="4" t="s">
        <v>183</v>
      </c>
      <c r="O15" s="96" t="s">
        <v>205</v>
      </c>
      <c r="P15" s="96">
        <v>13</v>
      </c>
      <c r="X15">
        <v>16</v>
      </c>
      <c r="Y15" t="s">
        <v>123</v>
      </c>
      <c r="AD15" s="42">
        <v>1999</v>
      </c>
      <c r="AE15" s="67"/>
      <c r="AF15" s="43">
        <v>217</v>
      </c>
      <c r="AG15" s="43">
        <v>255</v>
      </c>
      <c r="AH15" s="43">
        <v>217</v>
      </c>
      <c r="AI15" s="44">
        <v>1</v>
      </c>
      <c r="AO15" s="339" t="s">
        <v>168</v>
      </c>
      <c r="AP15" s="339"/>
      <c r="AX15" s="95">
        <v>10</v>
      </c>
      <c r="AY15" s="95" t="s">
        <v>37</v>
      </c>
      <c r="AZ15" s="95">
        <f>IF($AZ$4=1,24,60)</f>
        <v>60</v>
      </c>
      <c r="BB15">
        <v>24</v>
      </c>
      <c r="BC15" s="137">
        <v>60</v>
      </c>
    </row>
    <row r="16" spans="2:55" ht="15" x14ac:dyDescent="0.25">
      <c r="B16" s="8">
        <v>14</v>
      </c>
      <c r="C16" s="96" t="s">
        <v>102</v>
      </c>
      <c r="D16" s="96" t="s">
        <v>100</v>
      </c>
      <c r="F16" s="7">
        <v>11</v>
      </c>
      <c r="G16" s="96">
        <v>2001</v>
      </c>
      <c r="I16" s="7">
        <v>14</v>
      </c>
      <c r="J16" s="6"/>
      <c r="K16" s="6">
        <v>2022</v>
      </c>
      <c r="L16" s="6">
        <v>36</v>
      </c>
      <c r="N16" s="4" t="s">
        <v>101</v>
      </c>
      <c r="O16" s="4" t="s">
        <v>99</v>
      </c>
      <c r="P16" s="96">
        <v>14</v>
      </c>
      <c r="X16">
        <v>17</v>
      </c>
      <c r="Y16" t="s">
        <v>179</v>
      </c>
      <c r="AD16" s="42">
        <v>2000</v>
      </c>
      <c r="AE16" s="48"/>
      <c r="AF16" s="43">
        <v>198</v>
      </c>
      <c r="AG16" s="43">
        <v>190</v>
      </c>
      <c r="AH16" s="43">
        <v>254</v>
      </c>
      <c r="AI16" s="44">
        <v>2</v>
      </c>
      <c r="AO16" s="339" t="s">
        <v>165</v>
      </c>
      <c r="AP16" s="339"/>
      <c r="AX16" s="95">
        <v>11</v>
      </c>
      <c r="AY16" s="95" t="s">
        <v>38</v>
      </c>
      <c r="AZ16" s="95">
        <f>IF($AZ$4=1,24,60)</f>
        <v>60</v>
      </c>
      <c r="BB16">
        <v>24</v>
      </c>
      <c r="BC16" s="137">
        <v>60</v>
      </c>
    </row>
    <row r="17" spans="2:55" ht="15" x14ac:dyDescent="0.25">
      <c r="B17" s="8">
        <v>15</v>
      </c>
      <c r="C17" s="5" t="s">
        <v>123</v>
      </c>
      <c r="D17" s="96" t="s">
        <v>124</v>
      </c>
      <c r="F17" s="7">
        <v>12</v>
      </c>
      <c r="G17" s="96">
        <v>2002</v>
      </c>
      <c r="I17" s="7">
        <v>15</v>
      </c>
      <c r="J17" s="6"/>
      <c r="K17" s="6">
        <v>2023</v>
      </c>
      <c r="L17" s="6">
        <v>37</v>
      </c>
      <c r="N17" s="4" t="s">
        <v>102</v>
      </c>
      <c r="O17" s="4" t="s">
        <v>100</v>
      </c>
      <c r="P17" s="96">
        <v>15</v>
      </c>
      <c r="X17">
        <v>18</v>
      </c>
      <c r="Y17" t="s">
        <v>185</v>
      </c>
      <c r="AD17" s="42">
        <v>2001</v>
      </c>
      <c r="AE17" s="49"/>
      <c r="AF17" s="43">
        <v>117</v>
      </c>
      <c r="AG17" s="43">
        <v>99</v>
      </c>
      <c r="AH17" s="43">
        <v>253</v>
      </c>
      <c r="AI17" s="44">
        <v>3</v>
      </c>
      <c r="AO17" s="339" t="s">
        <v>167</v>
      </c>
      <c r="AP17" s="339"/>
      <c r="AX17" s="95">
        <v>12</v>
      </c>
      <c r="AY17" s="95" t="s">
        <v>39</v>
      </c>
      <c r="AZ17" s="95">
        <f>IF($AZ$4=1,24,60)</f>
        <v>60</v>
      </c>
      <c r="BB17">
        <v>24</v>
      </c>
      <c r="BC17" s="137">
        <v>60</v>
      </c>
    </row>
    <row r="18" spans="2:55" ht="15" x14ac:dyDescent="0.25">
      <c r="B18" s="118">
        <v>16</v>
      </c>
      <c r="C18" s="96" t="s">
        <v>179</v>
      </c>
      <c r="D18" s="96" t="s">
        <v>174</v>
      </c>
      <c r="F18" s="7">
        <v>13</v>
      </c>
      <c r="G18" s="96">
        <v>2003</v>
      </c>
      <c r="I18" s="7">
        <v>16</v>
      </c>
      <c r="J18" s="6"/>
      <c r="K18" s="6">
        <v>2024</v>
      </c>
      <c r="L18" s="6">
        <v>38</v>
      </c>
      <c r="N18" s="4" t="s">
        <v>123</v>
      </c>
      <c r="O18" s="4" t="s">
        <v>124</v>
      </c>
      <c r="P18" s="96">
        <v>16</v>
      </c>
      <c r="X18">
        <v>19</v>
      </c>
      <c r="Y18" t="s">
        <v>180</v>
      </c>
      <c r="AD18" s="42">
        <v>2002</v>
      </c>
      <c r="AE18" s="68"/>
      <c r="AF18" s="43">
        <v>203</v>
      </c>
      <c r="AG18" s="43">
        <v>247</v>
      </c>
      <c r="AH18" s="43">
        <v>253</v>
      </c>
      <c r="AI18" s="44">
        <v>8</v>
      </c>
      <c r="AO18" s="339" t="s">
        <v>166</v>
      </c>
      <c r="AP18" s="339"/>
    </row>
    <row r="19" spans="2:55" ht="15" x14ac:dyDescent="0.25">
      <c r="B19" s="131">
        <v>17</v>
      </c>
      <c r="C19" s="96" t="s">
        <v>185</v>
      </c>
      <c r="D19" s="96" t="s">
        <v>175</v>
      </c>
      <c r="F19" s="7">
        <v>14</v>
      </c>
      <c r="G19" s="96">
        <v>2004</v>
      </c>
      <c r="I19" s="7">
        <v>17</v>
      </c>
      <c r="J19" s="6"/>
      <c r="K19" s="6">
        <v>2025</v>
      </c>
      <c r="L19" s="6">
        <v>39</v>
      </c>
      <c r="N19" s="96" t="s">
        <v>179</v>
      </c>
      <c r="O19" s="96" t="s">
        <v>174</v>
      </c>
      <c r="P19" s="96">
        <v>17</v>
      </c>
      <c r="X19">
        <v>20</v>
      </c>
      <c r="Y19" t="s">
        <v>186</v>
      </c>
      <c r="AD19" s="42">
        <v>2003</v>
      </c>
      <c r="AE19" s="69"/>
      <c r="AF19" s="43">
        <v>178</v>
      </c>
      <c r="AG19" s="43">
        <v>168</v>
      </c>
      <c r="AH19" s="43">
        <v>254</v>
      </c>
      <c r="AI19" s="44">
        <v>1</v>
      </c>
      <c r="AO19" s="339" t="s">
        <v>169</v>
      </c>
      <c r="AP19" s="339"/>
    </row>
    <row r="20" spans="2:55" ht="15" x14ac:dyDescent="0.25">
      <c r="B20" s="131">
        <v>18</v>
      </c>
      <c r="C20" s="96" t="s">
        <v>180</v>
      </c>
      <c r="D20" s="96" t="s">
        <v>176</v>
      </c>
      <c r="F20" s="7">
        <v>15</v>
      </c>
      <c r="G20" s="96">
        <v>2005</v>
      </c>
      <c r="I20" s="7">
        <v>18</v>
      </c>
      <c r="J20" s="6"/>
      <c r="K20" s="6">
        <v>2026</v>
      </c>
      <c r="L20" s="6">
        <v>40</v>
      </c>
      <c r="N20" s="96" t="s">
        <v>185</v>
      </c>
      <c r="O20" s="96" t="s">
        <v>175</v>
      </c>
      <c r="P20" s="96">
        <v>18</v>
      </c>
      <c r="X20">
        <v>24</v>
      </c>
      <c r="Y20" t="s">
        <v>162</v>
      </c>
      <c r="AD20" s="42">
        <v>2004</v>
      </c>
      <c r="AE20" s="70"/>
      <c r="AF20" s="43">
        <v>146</v>
      </c>
      <c r="AG20" s="43">
        <v>131</v>
      </c>
      <c r="AH20" s="43">
        <v>253</v>
      </c>
      <c r="AI20" s="44">
        <v>2</v>
      </c>
      <c r="AO20" s="339"/>
      <c r="AP20" s="339"/>
    </row>
    <row r="21" spans="2:55" ht="15" x14ac:dyDescent="0.25">
      <c r="B21" s="131">
        <v>19</v>
      </c>
      <c r="C21" s="96" t="s">
        <v>186</v>
      </c>
      <c r="D21" s="96" t="s">
        <v>177</v>
      </c>
      <c r="F21" s="7">
        <v>16</v>
      </c>
      <c r="G21" s="96">
        <v>2006</v>
      </c>
      <c r="I21" s="7">
        <v>19</v>
      </c>
      <c r="J21" s="6"/>
      <c r="K21" s="6">
        <v>2027</v>
      </c>
      <c r="L21" s="6">
        <v>41</v>
      </c>
      <c r="N21" s="96" t="s">
        <v>180</v>
      </c>
      <c r="O21" s="96" t="s">
        <v>176</v>
      </c>
      <c r="P21" s="96">
        <v>19</v>
      </c>
      <c r="AD21" s="42">
        <v>2005</v>
      </c>
      <c r="AE21" s="50"/>
      <c r="AF21" s="43">
        <v>194</v>
      </c>
      <c r="AG21" s="43">
        <v>217</v>
      </c>
      <c r="AH21" s="43">
        <v>228</v>
      </c>
      <c r="AI21" s="44">
        <v>3</v>
      </c>
    </row>
    <row r="22" spans="2:55" ht="15" x14ac:dyDescent="0.25">
      <c r="F22" s="7">
        <v>17</v>
      </c>
      <c r="G22" s="96">
        <v>2007</v>
      </c>
      <c r="I22" s="7">
        <v>20</v>
      </c>
      <c r="J22" s="6"/>
      <c r="K22" s="6">
        <v>2028</v>
      </c>
      <c r="L22" s="6">
        <v>42</v>
      </c>
      <c r="N22" s="96" t="s">
        <v>186</v>
      </c>
      <c r="O22" s="96" t="s">
        <v>177</v>
      </c>
      <c r="P22" s="96">
        <v>20</v>
      </c>
      <c r="AD22" s="42">
        <v>2006</v>
      </c>
      <c r="AE22" s="51"/>
      <c r="AF22" s="43">
        <v>127</v>
      </c>
      <c r="AG22" s="43">
        <v>177</v>
      </c>
      <c r="AH22" s="43">
        <v>199</v>
      </c>
      <c r="AI22" s="44">
        <v>8</v>
      </c>
    </row>
    <row r="23" spans="2:55" ht="15" x14ac:dyDescent="0.25">
      <c r="F23" s="7">
        <v>18</v>
      </c>
      <c r="G23" s="96">
        <v>2008</v>
      </c>
      <c r="I23" s="7">
        <v>21</v>
      </c>
      <c r="J23" s="6"/>
      <c r="K23" s="6">
        <v>2029</v>
      </c>
      <c r="L23" s="6">
        <v>43</v>
      </c>
      <c r="N23" s="4" t="s">
        <v>162</v>
      </c>
      <c r="O23" s="4" t="s">
        <v>164</v>
      </c>
      <c r="P23" s="96">
        <v>24</v>
      </c>
      <c r="AD23" s="42">
        <v>2007</v>
      </c>
      <c r="AE23" s="52"/>
      <c r="AF23" s="43">
        <v>68</v>
      </c>
      <c r="AG23" s="43">
        <v>130</v>
      </c>
      <c r="AH23" s="43">
        <v>158</v>
      </c>
      <c r="AI23" s="44">
        <v>1</v>
      </c>
    </row>
    <row r="24" spans="2:55" ht="15" x14ac:dyDescent="0.25">
      <c r="F24" s="7">
        <v>19</v>
      </c>
      <c r="G24" s="96">
        <v>2009</v>
      </c>
      <c r="I24" s="7">
        <v>22</v>
      </c>
      <c r="J24" s="6"/>
      <c r="K24" s="6">
        <v>2030</v>
      </c>
      <c r="L24" s="6">
        <v>44</v>
      </c>
      <c r="N24" s="4" t="s">
        <v>192</v>
      </c>
      <c r="O24" s="4" t="s">
        <v>191</v>
      </c>
      <c r="P24" s="96">
        <v>25</v>
      </c>
      <c r="AD24" s="42">
        <v>2008</v>
      </c>
      <c r="AE24" s="71"/>
      <c r="AF24" s="43">
        <v>151</v>
      </c>
      <c r="AG24" s="43">
        <v>191</v>
      </c>
      <c r="AH24" s="43">
        <v>209</v>
      </c>
      <c r="AI24" s="44">
        <v>2</v>
      </c>
    </row>
    <row r="25" spans="2:55" ht="15" x14ac:dyDescent="0.25">
      <c r="F25" s="7">
        <v>20</v>
      </c>
      <c r="G25" s="96">
        <v>2010</v>
      </c>
      <c r="I25" s="7">
        <v>23</v>
      </c>
      <c r="J25" s="6"/>
      <c r="K25" s="6"/>
      <c r="L25" s="6">
        <v>45</v>
      </c>
      <c r="AD25" s="42">
        <v>2009</v>
      </c>
      <c r="AE25" s="53"/>
      <c r="AF25" s="43">
        <v>76</v>
      </c>
      <c r="AG25" s="43">
        <v>70</v>
      </c>
      <c r="AH25" s="43">
        <v>160</v>
      </c>
      <c r="AI25" s="44">
        <v>3</v>
      </c>
    </row>
    <row r="26" spans="2:55" ht="15" x14ac:dyDescent="0.25">
      <c r="F26" s="7">
        <v>21</v>
      </c>
      <c r="G26" s="96">
        <v>2011</v>
      </c>
      <c r="I26" s="7">
        <v>24</v>
      </c>
      <c r="J26" s="6"/>
      <c r="K26" s="6"/>
      <c r="L26" s="6">
        <v>46</v>
      </c>
      <c r="AD26" s="42">
        <v>2010</v>
      </c>
      <c r="AE26" s="72"/>
      <c r="AF26" s="43">
        <v>232</v>
      </c>
      <c r="AG26" s="43">
        <v>190</v>
      </c>
      <c r="AH26" s="43">
        <v>232</v>
      </c>
      <c r="AI26" s="44">
        <v>8</v>
      </c>
    </row>
    <row r="27" spans="2:55" ht="15" x14ac:dyDescent="0.25">
      <c r="F27" s="7">
        <v>22</v>
      </c>
      <c r="G27" s="96">
        <v>2012</v>
      </c>
      <c r="I27" s="7">
        <v>25</v>
      </c>
      <c r="J27" s="6"/>
      <c r="K27" s="6"/>
      <c r="L27" s="6">
        <v>47</v>
      </c>
      <c r="AD27" s="42">
        <v>2011</v>
      </c>
      <c r="AE27" s="54"/>
      <c r="AF27" s="43">
        <v>210</v>
      </c>
      <c r="AG27" s="43">
        <v>132</v>
      </c>
      <c r="AH27" s="43">
        <v>210</v>
      </c>
      <c r="AI27" s="44">
        <v>1</v>
      </c>
    </row>
    <row r="28" spans="2:55" ht="15" x14ac:dyDescent="0.25">
      <c r="F28" s="7">
        <v>23</v>
      </c>
      <c r="G28" s="96">
        <v>2013</v>
      </c>
      <c r="I28" s="7">
        <v>26</v>
      </c>
      <c r="J28" s="6"/>
      <c r="K28" s="6"/>
      <c r="L28" s="6">
        <v>48</v>
      </c>
      <c r="AD28" s="42">
        <v>2012</v>
      </c>
      <c r="AE28" s="55"/>
      <c r="AF28" s="43">
        <v>229</v>
      </c>
      <c r="AG28" s="43">
        <v>105</v>
      </c>
      <c r="AH28" s="43">
        <v>210</v>
      </c>
      <c r="AI28" s="44">
        <v>2</v>
      </c>
    </row>
    <row r="29" spans="2:55" ht="15" x14ac:dyDescent="0.25">
      <c r="F29" s="7">
        <v>24</v>
      </c>
      <c r="G29" s="96">
        <v>2014</v>
      </c>
      <c r="I29" s="7">
        <v>27</v>
      </c>
      <c r="J29" s="6"/>
      <c r="K29" s="6"/>
      <c r="L29" s="6">
        <v>49</v>
      </c>
      <c r="AD29" s="42">
        <v>2013</v>
      </c>
      <c r="AE29" s="73"/>
      <c r="AF29" s="43">
        <v>245</v>
      </c>
      <c r="AG29" s="43">
        <v>199</v>
      </c>
      <c r="AH29" s="43">
        <v>238</v>
      </c>
      <c r="AI29" s="44">
        <v>3</v>
      </c>
    </row>
    <row r="30" spans="2:55" ht="15" x14ac:dyDescent="0.25">
      <c r="F30" s="7">
        <v>25</v>
      </c>
      <c r="G30" s="96">
        <v>2015</v>
      </c>
      <c r="I30" s="7">
        <v>28</v>
      </c>
      <c r="J30" s="6"/>
      <c r="K30" s="6"/>
      <c r="L30" s="6">
        <v>50</v>
      </c>
      <c r="AD30" s="42">
        <v>2014</v>
      </c>
      <c r="AE30" s="56"/>
      <c r="AF30" s="43">
        <v>243</v>
      </c>
      <c r="AG30" s="43">
        <v>103</v>
      </c>
      <c r="AH30" s="43">
        <v>133</v>
      </c>
      <c r="AI30" s="44">
        <v>8</v>
      </c>
    </row>
    <row r="31" spans="2:55" ht="15" x14ac:dyDescent="0.25">
      <c r="F31" s="7">
        <v>26</v>
      </c>
      <c r="G31" s="96">
        <v>2016</v>
      </c>
      <c r="I31" s="7">
        <v>29</v>
      </c>
      <c r="J31" s="6"/>
      <c r="K31" s="6"/>
      <c r="L31" s="6">
        <v>51</v>
      </c>
      <c r="AD31" s="42">
        <v>2015</v>
      </c>
      <c r="AE31" s="74"/>
      <c r="AF31" s="43">
        <v>246</v>
      </c>
      <c r="AG31" s="43">
        <v>134</v>
      </c>
      <c r="AH31" s="43">
        <v>158</v>
      </c>
      <c r="AI31" s="44">
        <v>1</v>
      </c>
    </row>
    <row r="32" spans="2:55" ht="15" x14ac:dyDescent="0.25">
      <c r="F32" s="7">
        <v>27</v>
      </c>
      <c r="G32" s="96">
        <v>2017</v>
      </c>
      <c r="I32" s="7">
        <v>30</v>
      </c>
      <c r="J32" s="5"/>
      <c r="K32" s="5"/>
      <c r="L32" s="6">
        <v>52</v>
      </c>
      <c r="AD32" s="42">
        <v>2016</v>
      </c>
      <c r="AE32" s="56"/>
      <c r="AF32" s="43">
        <v>243</v>
      </c>
      <c r="AG32" s="43">
        <v>103</v>
      </c>
      <c r="AH32" s="43">
        <v>133</v>
      </c>
      <c r="AI32" s="44">
        <v>2</v>
      </c>
    </row>
    <row r="33" spans="6:35" ht="15" x14ac:dyDescent="0.25">
      <c r="F33" s="7">
        <v>28</v>
      </c>
      <c r="G33" s="96">
        <v>2018</v>
      </c>
      <c r="I33" s="7">
        <v>31</v>
      </c>
      <c r="J33" s="5"/>
      <c r="K33" s="5"/>
      <c r="L33" s="6">
        <v>53</v>
      </c>
      <c r="AD33" s="42">
        <v>2017</v>
      </c>
      <c r="AE33" s="77"/>
      <c r="AF33" s="43">
        <v>241</v>
      </c>
      <c r="AG33" s="43">
        <v>133</v>
      </c>
      <c r="AH33" s="43">
        <v>115</v>
      </c>
      <c r="AI33" s="44">
        <v>3</v>
      </c>
    </row>
    <row r="34" spans="6:35" ht="15" x14ac:dyDescent="0.25">
      <c r="F34" s="7">
        <v>29</v>
      </c>
      <c r="G34" s="96">
        <v>2019</v>
      </c>
      <c r="I34" s="7">
        <v>32</v>
      </c>
      <c r="J34" s="5"/>
      <c r="K34" s="5"/>
      <c r="L34" s="6">
        <v>54</v>
      </c>
      <c r="AD34" s="42">
        <v>2018</v>
      </c>
      <c r="AE34" s="78"/>
      <c r="AF34" s="43">
        <v>251</v>
      </c>
      <c r="AG34" s="43">
        <v>182</v>
      </c>
      <c r="AH34" s="43">
        <v>125</v>
      </c>
      <c r="AI34" s="44">
        <v>8</v>
      </c>
    </row>
    <row r="35" spans="6:35" ht="15" x14ac:dyDescent="0.25">
      <c r="F35" s="7">
        <v>30</v>
      </c>
      <c r="G35" s="96">
        <v>2020</v>
      </c>
      <c r="I35" s="7">
        <v>33</v>
      </c>
      <c r="J35" s="5"/>
      <c r="K35" s="5"/>
      <c r="L35" s="6">
        <v>55</v>
      </c>
      <c r="AD35" s="42">
        <v>2019</v>
      </c>
      <c r="AE35" s="75"/>
      <c r="AF35" s="43">
        <v>255</v>
      </c>
      <c r="AG35" s="43">
        <v>225</v>
      </c>
      <c r="AH35" s="43">
        <v>225</v>
      </c>
      <c r="AI35" s="44">
        <v>1</v>
      </c>
    </row>
    <row r="36" spans="6:35" ht="15" x14ac:dyDescent="0.25">
      <c r="F36" s="7">
        <v>31</v>
      </c>
      <c r="G36" s="96"/>
      <c r="I36" s="7">
        <v>34</v>
      </c>
      <c r="J36" s="5"/>
      <c r="K36" s="5"/>
      <c r="L36" s="6">
        <v>56</v>
      </c>
      <c r="AD36" s="42">
        <v>2020</v>
      </c>
      <c r="AE36" s="76"/>
      <c r="AF36" s="43">
        <v>254</v>
      </c>
      <c r="AG36" s="43">
        <v>197</v>
      </c>
      <c r="AH36" s="43">
        <v>140</v>
      </c>
      <c r="AI36" s="44">
        <v>2</v>
      </c>
    </row>
    <row r="37" spans="6:35" ht="15" x14ac:dyDescent="0.25">
      <c r="F37" s="7">
        <v>32</v>
      </c>
      <c r="G37" s="96"/>
      <c r="I37" s="7">
        <v>35</v>
      </c>
      <c r="J37" s="5"/>
      <c r="K37" s="5"/>
      <c r="L37" s="6">
        <v>57</v>
      </c>
      <c r="AD37" s="42" t="s">
        <v>45</v>
      </c>
      <c r="AE37" s="57"/>
      <c r="AF37" s="43">
        <v>0</v>
      </c>
      <c r="AG37" s="43">
        <v>0</v>
      </c>
      <c r="AH37" s="43">
        <v>0</v>
      </c>
      <c r="AI37" s="44">
        <v>-4142</v>
      </c>
    </row>
    <row r="38" spans="6:35" ht="15" x14ac:dyDescent="0.25">
      <c r="F38" s="7">
        <v>33</v>
      </c>
      <c r="G38" s="96"/>
      <c r="I38" s="7">
        <v>36</v>
      </c>
      <c r="J38" s="5"/>
      <c r="K38" s="5"/>
      <c r="L38" s="6">
        <v>58</v>
      </c>
      <c r="AD38" s="42" t="s">
        <v>46</v>
      </c>
      <c r="AE38" s="57"/>
      <c r="AF38" s="43">
        <v>0</v>
      </c>
      <c r="AG38" s="43">
        <v>0</v>
      </c>
      <c r="AH38" s="43">
        <v>0</v>
      </c>
      <c r="AI38" s="44">
        <v>-4142</v>
      </c>
    </row>
    <row r="39" spans="6:35" ht="15.75" thickBot="1" x14ac:dyDescent="0.3">
      <c r="F39" s="7">
        <v>34</v>
      </c>
      <c r="G39" s="96"/>
      <c r="I39" s="7">
        <v>37</v>
      </c>
      <c r="J39" s="5"/>
      <c r="K39" s="5"/>
      <c r="L39" s="6">
        <v>59</v>
      </c>
      <c r="AD39" s="58" t="s">
        <v>47</v>
      </c>
      <c r="AE39" s="59"/>
      <c r="AF39" s="60">
        <v>0</v>
      </c>
      <c r="AG39" s="60">
        <v>0</v>
      </c>
      <c r="AH39" s="60">
        <v>0</v>
      </c>
      <c r="AI39" s="61">
        <v>-4142</v>
      </c>
    </row>
    <row r="40" spans="6:35" ht="15" x14ac:dyDescent="0.25">
      <c r="F40" s="7">
        <v>35</v>
      </c>
      <c r="G40" s="96"/>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38"/>
      <c r="E60" s="38"/>
      <c r="F60" s="38"/>
      <c r="G60" s="38"/>
      <c r="H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row>
    <row r="61" spans="1:38" ht="12.75" customHeight="1" x14ac:dyDescent="0.25">
      <c r="A61" s="137"/>
    </row>
    <row r="62" spans="1:38" ht="12.75" customHeight="1" x14ac:dyDescent="0.25">
      <c r="A62" s="137"/>
    </row>
    <row r="63" spans="1:38" ht="12.75" customHeight="1" x14ac:dyDescent="0.25">
      <c r="A63" s="137"/>
    </row>
    <row r="64" spans="1:38" ht="12.75" customHeight="1" x14ac:dyDescent="0.25">
      <c r="A64" s="137"/>
    </row>
    <row r="65" spans="1:1" ht="12.75" customHeight="1" x14ac:dyDescent="0.25">
      <c r="A65" s="137"/>
    </row>
    <row r="66" spans="1:1" ht="12.75" customHeight="1" x14ac:dyDescent="0.25">
      <c r="A66" s="137"/>
    </row>
    <row r="67" spans="1:1" ht="12.75" customHeight="1" x14ac:dyDescent="0.25">
      <c r="A67" s="137"/>
    </row>
    <row r="68" spans="1:1" ht="12.75" customHeight="1" x14ac:dyDescent="0.25">
      <c r="A68" s="137"/>
    </row>
    <row r="69" spans="1:1" ht="12.75" customHeight="1" x14ac:dyDescent="0.25">
      <c r="A69" s="137"/>
    </row>
    <row r="70" spans="1:1" ht="12.75" customHeight="1" x14ac:dyDescent="0.25">
      <c r="A70" s="137"/>
    </row>
    <row r="71" spans="1:1" ht="12.75" customHeight="1" x14ac:dyDescent="0.25">
      <c r="A71" s="137"/>
    </row>
    <row r="72" spans="1:1" ht="12.75" customHeight="1" x14ac:dyDescent="0.25">
      <c r="A72" s="137"/>
    </row>
    <row r="73" spans="1:1" ht="12.75" customHeight="1" x14ac:dyDescent="0.25">
      <c r="A73" s="137"/>
    </row>
    <row r="74" spans="1:1" ht="12.75" customHeight="1" x14ac:dyDescent="0.25">
      <c r="A74" s="137"/>
    </row>
    <row r="75" spans="1:1" ht="12.75" customHeight="1" x14ac:dyDescent="0.25">
      <c r="A75" s="137"/>
    </row>
    <row r="76" spans="1:1" ht="12.75" customHeight="1" x14ac:dyDescent="0.25">
      <c r="A76" s="137"/>
    </row>
    <row r="77" spans="1:1" ht="12.75" customHeight="1" x14ac:dyDescent="0.25">
      <c r="A77" s="137"/>
    </row>
    <row r="78" spans="1:1" ht="12.75" customHeight="1" x14ac:dyDescent="0.25">
      <c r="A78" s="137"/>
    </row>
    <row r="79" spans="1:1" ht="12.75" customHeight="1" x14ac:dyDescent="0.25">
      <c r="A79" s="137"/>
    </row>
    <row r="80" spans="1:1" ht="12.75" customHeight="1" x14ac:dyDescent="0.25">
      <c r="A80" s="137"/>
    </row>
  </sheetData>
  <mergeCells count="28">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 ref="AO11:AP11"/>
    <mergeCell ref="AO12:AP12"/>
    <mergeCell ref="AO13:AP13"/>
    <mergeCell ref="AO16:AP16"/>
    <mergeCell ref="B1:D1"/>
    <mergeCell ref="F1:G1"/>
    <mergeCell ref="I1:L1"/>
    <mergeCell ref="N1:O1"/>
    <mergeCell ref="AD5:AI5"/>
    <mergeCell ref="R1:S1"/>
    <mergeCell ref="R4:S4"/>
    <mergeCell ref="AO14:AP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R19" sqref="R19"/>
    </sheetView>
  </sheetViews>
  <sheetFormatPr defaultColWidth="18.7109375" defaultRowHeight="12.75" customHeight="1" x14ac:dyDescent="0.25"/>
  <cols>
    <col min="1" max="1" width="8.7109375" style="257" bestFit="1" customWidth="1"/>
    <col min="2" max="2" width="8" style="1" bestFit="1" customWidth="1"/>
    <col min="3" max="3" width="7" style="1" bestFit="1" customWidth="1"/>
    <col min="4" max="6" width="8" style="1" bestFit="1" customWidth="1"/>
    <col min="7" max="7" width="7" style="1" bestFit="1" customWidth="1"/>
    <col min="8" max="14" width="8" style="1" bestFit="1" customWidth="1"/>
    <col min="15" max="15" width="7" style="1" bestFit="1" customWidth="1"/>
    <col min="16" max="18" width="8" style="1" bestFit="1" customWidth="1"/>
    <col min="19" max="19" width="7" style="1" bestFit="1" customWidth="1"/>
    <col min="20" max="22" width="8" style="1" bestFit="1" customWidth="1"/>
    <col min="23" max="23" width="7" style="1" bestFit="1" customWidth="1"/>
    <col min="24" max="31" width="8" style="1" bestFit="1" customWidth="1"/>
    <col min="32" max="36" width="8" bestFit="1" customWidth="1"/>
  </cols>
  <sheetData>
    <row r="1" spans="2:31" ht="15" x14ac:dyDescent="0.25"/>
    <row r="2" spans="2:31" ht="15" x14ac:dyDescent="0.25"/>
    <row r="3" spans="2:31" ht="15" x14ac:dyDescent="0.25"/>
    <row r="4" spans="2:31" ht="15" x14ac:dyDescent="0.25">
      <c r="R4" s="246"/>
    </row>
    <row r="5" spans="2:31" ht="15" x14ac:dyDescent="0.25">
      <c r="C5" s="247"/>
      <c r="K5" s="247"/>
      <c r="O5" s="247"/>
      <c r="S5" s="247"/>
      <c r="W5" s="247"/>
      <c r="AA5" s="247"/>
    </row>
    <row r="6" spans="2:31" ht="15" x14ac:dyDescent="0.25">
      <c r="C6" s="247"/>
      <c r="G6" s="247"/>
      <c r="K6" s="247"/>
      <c r="O6" s="247"/>
      <c r="S6" s="247"/>
      <c r="W6" s="247"/>
    </row>
    <row r="7" spans="2:31" ht="15" x14ac:dyDescent="0.25">
      <c r="C7" s="247"/>
      <c r="G7" s="247"/>
      <c r="K7" s="247"/>
      <c r="O7" s="247"/>
      <c r="S7" s="247"/>
      <c r="W7" s="247"/>
      <c r="AA7" s="247"/>
    </row>
    <row r="8" spans="2:31" ht="15" x14ac:dyDescent="0.25">
      <c r="C8" s="247"/>
      <c r="G8" s="247"/>
      <c r="K8" s="247"/>
      <c r="O8" s="247"/>
      <c r="S8" s="247"/>
      <c r="W8" s="247"/>
      <c r="AA8" s="247"/>
    </row>
    <row r="9" spans="2:31" ht="15" x14ac:dyDescent="0.25">
      <c r="C9" s="247"/>
      <c r="G9" s="247"/>
      <c r="K9" s="247"/>
      <c r="M9" s="247"/>
      <c r="O9" s="247"/>
      <c r="T9" s="247"/>
      <c r="W9" s="247"/>
      <c r="AA9" s="247"/>
    </row>
    <row r="10" spans="2:31" ht="15" x14ac:dyDescent="0.25">
      <c r="B10" s="247"/>
      <c r="C10" s="247"/>
      <c r="E10" s="247"/>
      <c r="F10" s="247"/>
      <c r="G10" s="247"/>
      <c r="H10" s="247"/>
      <c r="J10" s="247"/>
      <c r="L10" s="247"/>
      <c r="N10" s="247"/>
      <c r="P10" s="247"/>
      <c r="R10" s="247"/>
      <c r="S10" s="247"/>
      <c r="T10" s="247"/>
      <c r="U10" s="247"/>
      <c r="V10" s="247"/>
      <c r="Y10" s="247"/>
      <c r="Z10" s="247"/>
      <c r="AC10" s="247"/>
    </row>
    <row r="11" spans="2:31" ht="15" x14ac:dyDescent="0.25">
      <c r="B11" s="247"/>
      <c r="C11" s="247"/>
      <c r="D11" s="247"/>
      <c r="E11" s="247"/>
      <c r="F11" s="247"/>
      <c r="G11" s="247"/>
      <c r="I11" s="247"/>
      <c r="J11" s="247"/>
      <c r="K11" s="247"/>
      <c r="L11" s="247"/>
      <c r="M11" s="247"/>
      <c r="N11" s="247"/>
      <c r="O11" s="247"/>
      <c r="P11" s="247"/>
      <c r="Q11" s="247"/>
      <c r="S11" s="247"/>
      <c r="T11" s="247"/>
      <c r="U11" s="247"/>
      <c r="V11" s="247"/>
      <c r="W11" s="247"/>
      <c r="Y11" s="247"/>
      <c r="Z11" s="247"/>
      <c r="AA11" s="247"/>
      <c r="AB11" s="247"/>
      <c r="AE11" s="247"/>
    </row>
    <row r="12" spans="2:31" ht="15" x14ac:dyDescent="0.25">
      <c r="B12" s="247"/>
      <c r="C12" s="247"/>
      <c r="D12" s="247"/>
      <c r="E12" s="247"/>
      <c r="F12" s="247"/>
      <c r="G12" s="247"/>
      <c r="I12" s="247"/>
      <c r="J12" s="247"/>
      <c r="K12" s="247"/>
      <c r="L12" s="247"/>
      <c r="M12" s="247"/>
      <c r="N12" s="247"/>
      <c r="O12" s="247"/>
      <c r="Q12" s="247"/>
      <c r="R12" s="247"/>
      <c r="S12" s="247"/>
      <c r="T12" s="247"/>
      <c r="U12" s="247"/>
      <c r="V12" s="247"/>
      <c r="W12" s="247"/>
      <c r="X12" s="247"/>
      <c r="Y12" s="247"/>
      <c r="Z12" s="247"/>
      <c r="AA12" s="247"/>
      <c r="AB12" s="247"/>
    </row>
    <row r="13" spans="2:31" ht="15" x14ac:dyDescent="0.25">
      <c r="B13" s="247"/>
      <c r="C13" s="247"/>
      <c r="D13" s="247"/>
      <c r="E13" s="247"/>
      <c r="I13" s="247"/>
      <c r="J13" s="247"/>
      <c r="L13" s="247"/>
      <c r="M13" s="247"/>
      <c r="N13" s="247"/>
      <c r="O13" s="247"/>
      <c r="V13" s="247"/>
      <c r="W13" s="247"/>
      <c r="X13" s="247"/>
      <c r="Y13" s="247"/>
      <c r="Z13" s="247"/>
      <c r="AA13" s="247"/>
      <c r="AC13" s="247"/>
    </row>
    <row r="14" spans="2:31" ht="15" x14ac:dyDescent="0.25">
      <c r="B14" s="247"/>
      <c r="C14" s="247"/>
      <c r="E14" s="247"/>
      <c r="G14" s="247"/>
      <c r="J14" s="247"/>
      <c r="K14" s="247"/>
      <c r="M14" s="247"/>
      <c r="N14" s="247"/>
      <c r="O14" s="247"/>
      <c r="S14" s="247"/>
      <c r="W14" s="247"/>
      <c r="AA14" s="247"/>
    </row>
    <row r="15" spans="2:31" ht="15" x14ac:dyDescent="0.25">
      <c r="B15" s="247"/>
      <c r="C15" s="247"/>
      <c r="G15" s="247"/>
      <c r="K15" s="247"/>
      <c r="O15" s="247"/>
      <c r="S15" s="247"/>
      <c r="W15" s="247"/>
      <c r="AA15" s="247"/>
    </row>
    <row r="16" spans="2:31" ht="15" x14ac:dyDescent="0.25">
      <c r="C16" s="247"/>
      <c r="E16" s="247"/>
      <c r="G16" s="247"/>
      <c r="K16" s="247"/>
      <c r="O16" s="247"/>
      <c r="S16" s="247"/>
      <c r="X16" s="247"/>
      <c r="AB16" s="247"/>
    </row>
    <row r="17" spans="2:30" ht="15" x14ac:dyDescent="0.25">
      <c r="C17" s="247"/>
      <c r="G17" s="247"/>
      <c r="K17" s="247"/>
      <c r="O17" s="247"/>
      <c r="S17" s="247"/>
      <c r="W17" s="247"/>
      <c r="AA17" s="247"/>
    </row>
    <row r="18" spans="2:30" ht="15" x14ac:dyDescent="0.25">
      <c r="C18" s="247"/>
      <c r="G18" s="247"/>
      <c r="K18" s="247"/>
      <c r="O18" s="247"/>
      <c r="S18" s="247"/>
      <c r="W18" s="247"/>
      <c r="AA18" s="247"/>
    </row>
    <row r="19" spans="2:30" ht="15" x14ac:dyDescent="0.25">
      <c r="C19" s="247"/>
      <c r="G19" s="247"/>
      <c r="K19" s="247"/>
      <c r="O19" s="247"/>
      <c r="S19" s="247"/>
      <c r="W19" s="247"/>
      <c r="AA19" s="247"/>
    </row>
    <row r="20" spans="2:30" ht="15" x14ac:dyDescent="0.25">
      <c r="C20" s="247"/>
      <c r="G20" s="247"/>
      <c r="K20" s="247"/>
      <c r="O20" s="247"/>
      <c r="S20" s="247"/>
      <c r="W20" s="247"/>
      <c r="AA20" s="247"/>
    </row>
    <row r="21" spans="2:30" ht="15" x14ac:dyDescent="0.25">
      <c r="B21" s="247"/>
      <c r="C21" s="247"/>
      <c r="E21" s="247"/>
      <c r="G21" s="247"/>
      <c r="K21" s="247"/>
      <c r="L21" s="247"/>
      <c r="O21" s="247"/>
      <c r="Q21" s="247"/>
      <c r="R21" s="247"/>
      <c r="S21" s="247"/>
      <c r="W21" s="247"/>
      <c r="AA21" s="247"/>
    </row>
    <row r="22" spans="2:30" ht="15" x14ac:dyDescent="0.25">
      <c r="B22" s="247"/>
      <c r="C22" s="247"/>
      <c r="E22" s="247"/>
      <c r="F22" s="247"/>
      <c r="G22" s="247"/>
      <c r="I22" s="247"/>
      <c r="J22" s="247"/>
      <c r="K22" s="247"/>
      <c r="M22" s="247"/>
      <c r="N22" s="247"/>
      <c r="O22" s="247"/>
      <c r="Q22" s="247"/>
      <c r="R22" s="247"/>
      <c r="S22" s="247"/>
      <c r="T22" s="247"/>
      <c r="U22" s="247"/>
      <c r="V22" s="247"/>
      <c r="W22" s="247"/>
      <c r="X22" s="247"/>
      <c r="Y22" s="247"/>
      <c r="AA22" s="247"/>
      <c r="AC22" s="247"/>
      <c r="AD22" s="247"/>
    </row>
    <row r="23" spans="2:30" ht="15" x14ac:dyDescent="0.25">
      <c r="C23" s="247"/>
      <c r="D23" s="247"/>
      <c r="E23" s="247"/>
      <c r="F23" s="247"/>
      <c r="G23" s="247"/>
      <c r="I23" s="247"/>
      <c r="J23" s="247"/>
      <c r="K23" s="247"/>
      <c r="L23" s="247"/>
      <c r="M23" s="247"/>
      <c r="N23" s="247"/>
      <c r="O23" s="247"/>
      <c r="R23" s="247"/>
      <c r="S23" s="247"/>
      <c r="T23" s="247"/>
      <c r="U23" s="247"/>
      <c r="V23" s="247"/>
      <c r="W23" s="247"/>
      <c r="X23" s="247"/>
      <c r="Y23" s="247"/>
      <c r="Z23" s="247"/>
      <c r="AA23" s="247"/>
      <c r="AB23" s="247"/>
      <c r="AC23" s="247"/>
    </row>
    <row r="24" spans="2:30" ht="15" x14ac:dyDescent="0.25">
      <c r="B24" s="247"/>
      <c r="C24" s="247"/>
      <c r="D24" s="247"/>
      <c r="E24" s="247"/>
      <c r="F24" s="247"/>
      <c r="G24" s="247"/>
      <c r="J24" s="247"/>
      <c r="K24" s="247"/>
      <c r="M24" s="247"/>
      <c r="N24" s="247"/>
      <c r="O24" s="247"/>
      <c r="R24" s="247"/>
      <c r="S24" s="247"/>
      <c r="T24" s="247"/>
      <c r="U24" s="247"/>
      <c r="V24" s="247"/>
      <c r="W24" s="247"/>
      <c r="X24" s="247"/>
      <c r="Z24" s="247"/>
      <c r="AA24" s="247"/>
      <c r="AB24" s="247"/>
      <c r="AC24" s="247"/>
      <c r="AD24" s="247"/>
    </row>
    <row r="25" spans="2:30" ht="15" x14ac:dyDescent="0.25">
      <c r="B25" s="247"/>
      <c r="C25" s="247"/>
      <c r="D25" s="247"/>
      <c r="E25" s="247"/>
      <c r="I25" s="247"/>
      <c r="J25" s="247"/>
      <c r="K25" s="247"/>
      <c r="L25" s="247"/>
      <c r="M25" s="247"/>
      <c r="P25" s="247"/>
      <c r="Q25" s="247"/>
      <c r="R25" s="247"/>
      <c r="T25" s="247"/>
      <c r="U25" s="247"/>
      <c r="W25" s="247"/>
      <c r="Z25" s="247"/>
    </row>
    <row r="26" spans="2:30" ht="15" x14ac:dyDescent="0.25">
      <c r="C26" s="247"/>
      <c r="D26" s="247"/>
      <c r="H26" s="247"/>
      <c r="K26" s="247"/>
      <c r="L26" s="247"/>
      <c r="N26" s="247"/>
      <c r="P26" s="247"/>
      <c r="T26" s="247"/>
      <c r="U26" s="247"/>
      <c r="X26" s="247"/>
      <c r="Y26" s="247"/>
      <c r="AB26" s="247"/>
      <c r="AC26" s="247"/>
    </row>
    <row r="27" spans="2:30" ht="15" x14ac:dyDescent="0.25">
      <c r="C27" s="247"/>
      <c r="G27" s="247"/>
      <c r="K27" s="247"/>
      <c r="L27" s="247"/>
      <c r="O27" s="247"/>
      <c r="S27" s="247"/>
      <c r="W27" s="247"/>
      <c r="AA27" s="247"/>
    </row>
    <row r="28" spans="2:30" ht="15" x14ac:dyDescent="0.25">
      <c r="C28" s="247"/>
      <c r="G28" s="247"/>
      <c r="K28" s="247"/>
      <c r="O28" s="247"/>
      <c r="S28" s="247"/>
      <c r="X28" s="247"/>
      <c r="AB28" s="247"/>
    </row>
    <row r="29" spans="2:30" ht="15" x14ac:dyDescent="0.25">
      <c r="C29" s="247"/>
      <c r="G29" s="247"/>
      <c r="K29" s="247"/>
      <c r="O29" s="247"/>
      <c r="S29" s="247"/>
      <c r="W29" s="247"/>
      <c r="AA29" s="247"/>
    </row>
    <row r="30" spans="2:30" ht="15" x14ac:dyDescent="0.25">
      <c r="C30" s="247"/>
      <c r="G30" s="247"/>
      <c r="K30" s="247"/>
      <c r="O30" s="247"/>
      <c r="S30" s="247"/>
      <c r="W30" s="247"/>
      <c r="AA30" s="247"/>
    </row>
    <row r="31" spans="2:30" ht="15" x14ac:dyDescent="0.25">
      <c r="C31" s="247"/>
      <c r="G31" s="247"/>
      <c r="K31" s="247"/>
      <c r="O31" s="247"/>
      <c r="S31" s="247"/>
      <c r="W31" s="247"/>
      <c r="AA31" s="247"/>
    </row>
    <row r="32" spans="2:30" ht="15" x14ac:dyDescent="0.25">
      <c r="C32" s="247"/>
      <c r="G32" s="247"/>
      <c r="K32" s="247"/>
      <c r="O32" s="247"/>
      <c r="S32" s="247"/>
      <c r="W32" s="247"/>
      <c r="AA32" s="247"/>
    </row>
    <row r="33" spans="2:31" ht="15" x14ac:dyDescent="0.25">
      <c r="C33" s="247"/>
      <c r="G33" s="247"/>
      <c r="H33" s="247"/>
      <c r="K33" s="247"/>
      <c r="L33" s="247"/>
      <c r="P33" s="247"/>
      <c r="S33" s="247"/>
      <c r="T33" s="247"/>
      <c r="X33" s="247"/>
      <c r="AB33" s="247"/>
    </row>
    <row r="34" spans="2:31" ht="15" x14ac:dyDescent="0.25">
      <c r="C34" s="247"/>
      <c r="D34" s="247"/>
      <c r="F34" s="247"/>
      <c r="G34" s="247"/>
      <c r="I34" s="247"/>
      <c r="J34" s="247"/>
      <c r="K34" s="247"/>
      <c r="M34" s="247"/>
      <c r="N34" s="247"/>
      <c r="O34" s="247"/>
      <c r="S34" s="247"/>
      <c r="T34" s="247"/>
      <c r="U34" s="247"/>
      <c r="V34" s="247"/>
      <c r="W34" s="247"/>
      <c r="X34" s="247"/>
      <c r="Y34" s="247"/>
      <c r="Z34" s="247"/>
      <c r="AA34" s="247"/>
      <c r="AD34" s="247"/>
    </row>
    <row r="35" spans="2:31" ht="15" x14ac:dyDescent="0.25">
      <c r="C35" s="247"/>
      <c r="D35" s="247"/>
      <c r="E35" s="247"/>
      <c r="F35" s="247"/>
      <c r="G35" s="247"/>
      <c r="I35" s="247"/>
      <c r="J35" s="247"/>
      <c r="K35" s="247"/>
      <c r="L35" s="247"/>
      <c r="M35" s="247"/>
      <c r="N35" s="247"/>
      <c r="O35" s="247"/>
      <c r="Q35" s="247"/>
      <c r="R35" s="247"/>
      <c r="S35" s="247"/>
      <c r="T35" s="247"/>
      <c r="U35" s="247"/>
      <c r="V35" s="247"/>
      <c r="W35" s="247"/>
      <c r="Z35" s="247"/>
      <c r="AA35" s="247"/>
      <c r="AB35" s="247"/>
      <c r="AC35" s="247"/>
    </row>
    <row r="36" spans="2:31" ht="15" x14ac:dyDescent="0.25">
      <c r="C36" s="247"/>
      <c r="D36" s="247"/>
      <c r="E36" s="247"/>
      <c r="G36" s="247"/>
      <c r="H36" s="247"/>
      <c r="J36" s="247"/>
      <c r="K36" s="247"/>
      <c r="M36" s="247"/>
      <c r="N36" s="247"/>
      <c r="O36" s="247"/>
      <c r="Q36" s="247"/>
      <c r="R36" s="247"/>
      <c r="S36" s="247"/>
      <c r="T36" s="247"/>
      <c r="U36" s="247"/>
      <c r="V36" s="247"/>
      <c r="W36" s="247"/>
      <c r="Z36" s="247"/>
      <c r="AA36" s="247"/>
      <c r="AB36" s="247"/>
      <c r="AC36" s="247"/>
      <c r="AD36" s="247"/>
      <c r="AE36" s="247"/>
    </row>
    <row r="37" spans="2:31" ht="15" x14ac:dyDescent="0.25">
      <c r="C37" s="247"/>
      <c r="D37" s="247"/>
      <c r="E37" s="247"/>
      <c r="F37" s="247"/>
      <c r="I37" s="247"/>
      <c r="J37" s="247"/>
      <c r="K37" s="247"/>
      <c r="L37" s="247"/>
      <c r="M37" s="247"/>
      <c r="P37" s="247"/>
      <c r="Q37" s="247"/>
      <c r="R37" s="247"/>
      <c r="T37" s="247"/>
      <c r="U37" s="247"/>
      <c r="W37" s="247"/>
      <c r="Z37" s="247"/>
      <c r="AA37" s="247"/>
    </row>
    <row r="38" spans="2:31" ht="15" x14ac:dyDescent="0.25">
      <c r="B38" s="247"/>
      <c r="D38" s="247"/>
      <c r="H38" s="247"/>
      <c r="J38" s="247"/>
      <c r="K38" s="247"/>
      <c r="L38" s="247"/>
      <c r="P38" s="247"/>
      <c r="T38" s="247"/>
      <c r="V38" s="247"/>
      <c r="X38" s="247"/>
      <c r="Z38" s="247"/>
      <c r="AB38" s="247"/>
      <c r="AC38" s="247"/>
    </row>
    <row r="39" spans="2:31" ht="15" x14ac:dyDescent="0.25">
      <c r="C39" s="247"/>
      <c r="G39" s="247"/>
      <c r="K39" s="247"/>
      <c r="O39" s="247"/>
      <c r="S39" s="247"/>
      <c r="W39" s="247"/>
      <c r="AA39" s="247"/>
    </row>
    <row r="40" spans="2:31" ht="15" x14ac:dyDescent="0.25">
      <c r="C40" s="247"/>
      <c r="G40" s="247"/>
      <c r="K40" s="247"/>
      <c r="O40" s="247"/>
      <c r="R40" s="247"/>
      <c r="S40" s="247"/>
      <c r="T40" s="247"/>
      <c r="X40" s="247"/>
      <c r="AB40" s="247"/>
    </row>
    <row r="41" spans="2:31" ht="15" x14ac:dyDescent="0.25">
      <c r="C41" s="247"/>
      <c r="G41" s="247"/>
      <c r="K41" s="247"/>
      <c r="O41" s="247"/>
      <c r="S41" s="247"/>
      <c r="W41" s="247"/>
      <c r="AA41" s="247"/>
    </row>
    <row r="42" spans="2:31" ht="15" x14ac:dyDescent="0.25">
      <c r="C42" s="247"/>
      <c r="G42" s="247"/>
      <c r="K42" s="247"/>
      <c r="O42" s="247"/>
      <c r="S42" s="247"/>
      <c r="W42" s="247"/>
      <c r="AA42" s="247"/>
    </row>
    <row r="43" spans="2:31" ht="15" x14ac:dyDescent="0.25">
      <c r="C43" s="247"/>
      <c r="G43" s="247"/>
      <c r="O43" s="247"/>
      <c r="S43" s="247"/>
      <c r="W43" s="247"/>
      <c r="AA43" s="247"/>
    </row>
    <row r="44" spans="2:31" ht="15" x14ac:dyDescent="0.25">
      <c r="C44" s="247"/>
      <c r="G44" s="247"/>
      <c r="K44" s="247"/>
      <c r="O44" s="247"/>
      <c r="S44" s="247"/>
      <c r="W44" s="247"/>
      <c r="AA44" s="247"/>
    </row>
    <row r="45" spans="2:31" ht="15" x14ac:dyDescent="0.25">
      <c r="B45" s="247"/>
      <c r="C45" s="247"/>
      <c r="E45" s="247"/>
      <c r="G45" s="247"/>
      <c r="H45" s="247"/>
      <c r="K45" s="247"/>
      <c r="L45" s="247"/>
      <c r="P45" s="247"/>
      <c r="S45" s="247"/>
      <c r="T45" s="247"/>
      <c r="X45" s="247"/>
      <c r="AB45" s="247"/>
    </row>
    <row r="46" spans="2:31" ht="15" x14ac:dyDescent="0.25">
      <c r="B46" s="247"/>
      <c r="C46" s="247"/>
      <c r="D46" s="247"/>
      <c r="E46" s="247"/>
      <c r="F46" s="247"/>
      <c r="G46" s="247"/>
      <c r="H46" s="247"/>
      <c r="I46" s="247"/>
      <c r="J46" s="247"/>
      <c r="K46" s="247"/>
      <c r="N46" s="247"/>
      <c r="O46" s="247"/>
      <c r="P46" s="247"/>
      <c r="Q46" s="247"/>
      <c r="S46" s="247"/>
      <c r="T46" s="247"/>
      <c r="U46" s="247"/>
      <c r="V46" s="247"/>
      <c r="W46" s="247"/>
      <c r="Z46" s="247"/>
      <c r="AA46" s="247"/>
      <c r="AB46" s="247"/>
      <c r="AD46" s="247"/>
    </row>
    <row r="47" spans="2:31" ht="15" x14ac:dyDescent="0.25">
      <c r="B47" s="247"/>
      <c r="C47" s="247"/>
      <c r="D47" s="247"/>
      <c r="E47" s="247"/>
      <c r="F47" s="247"/>
      <c r="G47" s="247"/>
      <c r="I47" s="247"/>
      <c r="J47" s="247"/>
      <c r="K47" s="247"/>
      <c r="L47" s="247"/>
      <c r="M47" s="247"/>
      <c r="N47" s="247"/>
      <c r="O47" s="247"/>
      <c r="R47" s="247"/>
      <c r="S47" s="247"/>
      <c r="T47" s="247"/>
      <c r="U47" s="247"/>
      <c r="V47" s="247"/>
      <c r="W47" s="247"/>
      <c r="Y47" s="247"/>
      <c r="Z47" s="247"/>
      <c r="AA47" s="247"/>
      <c r="AB47" s="247"/>
      <c r="AC47" s="247"/>
    </row>
    <row r="48" spans="2:31" ht="15" x14ac:dyDescent="0.25">
      <c r="C48" s="247"/>
      <c r="D48" s="247"/>
      <c r="E48" s="247"/>
      <c r="F48" s="247"/>
      <c r="G48" s="247"/>
      <c r="H48" s="247"/>
      <c r="J48" s="247"/>
      <c r="K48" s="247"/>
      <c r="M48" s="247"/>
      <c r="N48" s="247"/>
      <c r="O48" s="247"/>
      <c r="Q48" s="247"/>
      <c r="R48" s="247"/>
      <c r="S48" s="247"/>
      <c r="T48" s="247"/>
      <c r="U48" s="247"/>
      <c r="V48" s="247"/>
      <c r="W48" s="247"/>
      <c r="Y48" s="247"/>
      <c r="Z48" s="247"/>
      <c r="AA48" s="247"/>
      <c r="AB48" s="247"/>
      <c r="AC48" s="247"/>
      <c r="AD48" s="247"/>
      <c r="AE48" s="247"/>
    </row>
    <row r="49" spans="2:31" ht="15" x14ac:dyDescent="0.25">
      <c r="B49" s="247"/>
      <c r="C49" s="247"/>
      <c r="D49" s="247"/>
      <c r="E49" s="247"/>
      <c r="F49" s="247"/>
      <c r="H49" s="247"/>
      <c r="I49" s="247"/>
      <c r="K49" s="247"/>
      <c r="L49" s="247"/>
      <c r="M49" s="247"/>
      <c r="P49" s="247"/>
      <c r="Q49" s="247"/>
      <c r="S49" s="247"/>
      <c r="T49" s="247"/>
      <c r="U49" s="247"/>
      <c r="X49" s="247"/>
      <c r="Y49" s="247"/>
      <c r="Z49" s="247"/>
      <c r="AA49" s="247"/>
      <c r="AD49" s="247"/>
    </row>
    <row r="50" spans="2:31" ht="15" x14ac:dyDescent="0.25">
      <c r="C50" s="247"/>
      <c r="G50" s="247"/>
      <c r="K50" s="247"/>
      <c r="L50" s="247"/>
      <c r="P50" s="247"/>
      <c r="T50" s="247"/>
      <c r="U50" s="247"/>
      <c r="X50" s="247"/>
      <c r="Z50" s="247"/>
      <c r="AB50" s="247"/>
    </row>
    <row r="51" spans="2:31" ht="15" x14ac:dyDescent="0.25">
      <c r="C51" s="247"/>
      <c r="G51" s="247"/>
      <c r="K51" s="247"/>
      <c r="O51" s="247"/>
      <c r="S51" s="247"/>
      <c r="W51" s="247"/>
      <c r="AA51" s="247"/>
    </row>
    <row r="52" spans="2:31" ht="15" x14ac:dyDescent="0.25">
      <c r="C52" s="247"/>
      <c r="G52" s="247"/>
      <c r="K52" s="247"/>
      <c r="O52" s="247"/>
      <c r="Q52" s="247"/>
      <c r="S52" s="247"/>
      <c r="T52" s="247"/>
      <c r="X52" s="247"/>
      <c r="AB52" s="247"/>
    </row>
    <row r="53" spans="2:31" ht="15" x14ac:dyDescent="0.25">
      <c r="C53" s="247"/>
      <c r="G53" s="247"/>
      <c r="K53" s="247"/>
      <c r="O53" s="247"/>
      <c r="S53" s="247"/>
      <c r="W53" s="247"/>
      <c r="AA53" s="247"/>
    </row>
    <row r="54" spans="2:31" ht="15" x14ac:dyDescent="0.25">
      <c r="C54" s="247"/>
      <c r="G54" s="247"/>
      <c r="K54" s="247"/>
      <c r="O54" s="247"/>
      <c r="S54" s="247"/>
      <c r="W54" s="247"/>
      <c r="AA54" s="247"/>
    </row>
    <row r="55" spans="2:31" ht="15" x14ac:dyDescent="0.25">
      <c r="C55" s="247"/>
      <c r="G55" s="247"/>
      <c r="K55" s="247"/>
      <c r="O55" s="247"/>
      <c r="S55" s="247"/>
      <c r="W55" s="247"/>
      <c r="AA55" s="247"/>
    </row>
    <row r="56" spans="2:31" ht="15" x14ac:dyDescent="0.25">
      <c r="B56" s="247"/>
      <c r="C56" s="247"/>
      <c r="G56" s="247"/>
      <c r="K56" s="247"/>
      <c r="O56" s="247"/>
      <c r="S56" s="247"/>
      <c r="W56" s="247"/>
      <c r="AA56" s="247"/>
    </row>
    <row r="57" spans="2:31" ht="15" x14ac:dyDescent="0.25">
      <c r="B57" s="247"/>
      <c r="C57" s="247"/>
      <c r="G57" s="247"/>
      <c r="H57" s="247"/>
      <c r="L57" s="247"/>
      <c r="P57" s="247"/>
      <c r="Q57" s="247"/>
      <c r="T57" s="247"/>
      <c r="U57" s="247"/>
      <c r="X57" s="247"/>
      <c r="AB57" s="247"/>
    </row>
    <row r="58" spans="2:31" ht="15" x14ac:dyDescent="0.25">
      <c r="B58" s="247"/>
      <c r="C58" s="247"/>
      <c r="D58" s="247"/>
      <c r="E58" s="247"/>
      <c r="F58" s="247"/>
      <c r="G58" s="247"/>
      <c r="I58" s="247"/>
      <c r="J58" s="247"/>
      <c r="K58" s="247"/>
      <c r="N58" s="247"/>
      <c r="O58" s="247"/>
      <c r="Q58" s="247"/>
      <c r="S58" s="247"/>
      <c r="T58" s="247"/>
      <c r="U58" s="247"/>
      <c r="V58" s="247"/>
      <c r="W58" s="247"/>
      <c r="X58" s="247"/>
      <c r="Z58" s="247"/>
      <c r="AA58" s="247"/>
      <c r="AB58" s="247"/>
      <c r="AD58" s="247"/>
    </row>
    <row r="59" spans="2:31" ht="15" x14ac:dyDescent="0.25">
      <c r="C59" s="247"/>
      <c r="D59" s="247"/>
      <c r="E59" s="247"/>
      <c r="F59" s="247"/>
      <c r="G59" s="247"/>
      <c r="I59" s="247"/>
      <c r="J59" s="247"/>
      <c r="K59" s="247"/>
      <c r="L59" s="247"/>
      <c r="M59" s="247"/>
      <c r="N59" s="247"/>
      <c r="O59" s="247"/>
      <c r="P59" s="247"/>
      <c r="R59" s="247"/>
      <c r="S59" s="247"/>
      <c r="T59" s="247"/>
      <c r="U59" s="247"/>
      <c r="V59" s="247"/>
      <c r="W59" s="247"/>
      <c r="Y59" s="247"/>
      <c r="Z59" s="247"/>
      <c r="AA59" s="247"/>
      <c r="AB59" s="247"/>
    </row>
    <row r="60" spans="2:31" ht="15" x14ac:dyDescent="0.25">
      <c r="C60" s="247"/>
      <c r="D60" s="247"/>
      <c r="E60" s="247"/>
      <c r="F60" s="247"/>
      <c r="G60" s="247"/>
      <c r="J60" s="247"/>
      <c r="K60" s="247"/>
      <c r="M60" s="247"/>
      <c r="N60" s="247"/>
      <c r="O60" s="247"/>
      <c r="P60" s="247"/>
      <c r="Q60" s="247"/>
      <c r="R60" s="247"/>
      <c r="S60" s="247"/>
      <c r="T60" s="247"/>
      <c r="U60" s="247"/>
      <c r="V60" s="247"/>
      <c r="W60" s="247"/>
      <c r="Y60" s="247"/>
      <c r="Z60" s="247"/>
      <c r="AA60" s="247"/>
      <c r="AB60" s="247"/>
      <c r="AC60" s="247"/>
      <c r="AD60" s="247"/>
      <c r="AE60" s="247"/>
    </row>
    <row r="61" spans="2:31" ht="15" x14ac:dyDescent="0.25">
      <c r="B61" s="247"/>
      <c r="C61" s="247"/>
      <c r="D61" s="247"/>
      <c r="E61" s="247"/>
      <c r="F61" s="247"/>
      <c r="G61" s="247"/>
      <c r="H61" s="247"/>
      <c r="I61" s="247"/>
      <c r="J61" s="247"/>
      <c r="K61" s="247"/>
      <c r="L61" s="247"/>
      <c r="O61" s="247"/>
      <c r="P61" s="247"/>
      <c r="S61" s="247"/>
      <c r="T61" s="247"/>
      <c r="U61" s="247"/>
      <c r="W61" s="247"/>
      <c r="X61" s="247"/>
      <c r="Y61" s="247"/>
      <c r="Z61" s="247"/>
      <c r="AA61" s="247"/>
      <c r="AD61" s="247"/>
    </row>
    <row r="62" spans="2:31" ht="15" x14ac:dyDescent="0.25">
      <c r="B62" s="247"/>
      <c r="C62" s="247"/>
      <c r="G62" s="247"/>
      <c r="J62" s="247"/>
      <c r="K62" s="247"/>
      <c r="O62" s="247"/>
      <c r="P62" s="247"/>
      <c r="S62" s="247"/>
      <c r="W62" s="247"/>
      <c r="X62" s="247"/>
      <c r="AA62" s="247"/>
      <c r="AB62" s="247"/>
    </row>
    <row r="63" spans="2:31" ht="15" x14ac:dyDescent="0.25">
      <c r="C63" s="247"/>
      <c r="G63" s="247"/>
      <c r="K63" s="247"/>
      <c r="O63" s="247"/>
      <c r="S63" s="247"/>
      <c r="W63" s="247"/>
      <c r="AA63" s="247"/>
    </row>
    <row r="64" spans="2:31" ht="15" x14ac:dyDescent="0.25">
      <c r="C64" s="247"/>
      <c r="G64" s="247"/>
      <c r="J64" s="247"/>
      <c r="K64" s="247"/>
      <c r="O64" s="247"/>
      <c r="T64" s="247"/>
      <c r="X64" s="247"/>
      <c r="AB64" s="247"/>
    </row>
    <row r="65" ht="15" x14ac:dyDescent="0.2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topLeftCell="A25" workbookViewId="0">
      <selection activeCell="B85" sqref="B85:P114 Q85:T116 N115:O116"/>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98" bestFit="1" customWidth="1"/>
    <col min="15" max="15" width="22.85546875" style="122" bestFit="1" customWidth="1"/>
    <col min="16" max="16" width="19.140625" style="122"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38" t="s">
        <v>54</v>
      </c>
      <c r="B3" s="101">
        <v>3183</v>
      </c>
    </row>
    <row r="4" spans="1:20" ht="15" x14ac:dyDescent="0.25">
      <c r="A4" s="38" t="s">
        <v>55</v>
      </c>
      <c r="B4">
        <v>3184</v>
      </c>
    </row>
    <row r="5" spans="1:20" ht="15" x14ac:dyDescent="0.25">
      <c r="A5" s="38" t="s">
        <v>56</v>
      </c>
      <c r="B5">
        <v>3182</v>
      </c>
    </row>
    <row r="6" spans="1:20" ht="15" x14ac:dyDescent="0.25"/>
    <row r="7" spans="1:20" ht="15" x14ac:dyDescent="0.25">
      <c r="A7" s="38" t="s">
        <v>57</v>
      </c>
      <c r="B7" s="36">
        <f>MIN(BlueMesaInflow.Unregulated!A4:'BlueMesaInflow.Unregulated'!A35)</f>
        <v>44652</v>
      </c>
    </row>
    <row r="8" spans="1:20" ht="15" x14ac:dyDescent="0.25">
      <c r="A8" s="38" t="s">
        <v>58</v>
      </c>
      <c r="B8" s="36">
        <f>MAX(BlueMesaInflow.Unregulated!A4:'BlueMesaInflow.Unregulated'!A35)</f>
        <v>45597</v>
      </c>
    </row>
    <row r="9" spans="1:20" ht="15" x14ac:dyDescent="0.25">
      <c r="B9">
        <v>1000</v>
      </c>
    </row>
    <row r="10" spans="1:20" ht="15" x14ac:dyDescent="0.25">
      <c r="B10" t="s">
        <v>193</v>
      </c>
      <c r="C10" s="137" t="s">
        <v>193</v>
      </c>
      <c r="D10" s="137" t="s">
        <v>193</v>
      </c>
      <c r="E10" s="137" t="s">
        <v>193</v>
      </c>
      <c r="F10" s="137" t="s">
        <v>193</v>
      </c>
      <c r="G10" s="137" t="s">
        <v>193</v>
      </c>
      <c r="H10" s="137" t="s">
        <v>193</v>
      </c>
      <c r="I10" s="137" t="s">
        <v>193</v>
      </c>
      <c r="J10" s="137" t="s">
        <v>193</v>
      </c>
      <c r="K10" s="137" t="s">
        <v>193</v>
      </c>
      <c r="L10" s="137" t="s">
        <v>193</v>
      </c>
      <c r="M10" s="137" t="s">
        <v>193</v>
      </c>
      <c r="N10" s="243" t="s">
        <v>206</v>
      </c>
      <c r="O10" s="243" t="s">
        <v>206</v>
      </c>
      <c r="P10" s="122" t="s">
        <v>193</v>
      </c>
      <c r="Q10" s="243" t="s">
        <v>206</v>
      </c>
      <c r="R10" s="243" t="s">
        <v>206</v>
      </c>
      <c r="S10" s="243" t="s">
        <v>206</v>
      </c>
      <c r="T10" s="243" t="s">
        <v>206</v>
      </c>
    </row>
    <row r="11" spans="1:20" ht="15" x14ac:dyDescent="0.25">
      <c r="A11" s="38" t="s">
        <v>45</v>
      </c>
      <c r="B11" s="243">
        <v>1852</v>
      </c>
      <c r="C11" s="243">
        <v>1854</v>
      </c>
      <c r="D11" s="243">
        <v>1838</v>
      </c>
      <c r="E11" s="243">
        <v>1856</v>
      </c>
      <c r="F11" s="243">
        <v>1855</v>
      </c>
      <c r="G11" s="243">
        <v>1853</v>
      </c>
      <c r="H11" s="243">
        <v>2388</v>
      </c>
      <c r="I11" s="243">
        <v>1834</v>
      </c>
      <c r="J11" s="243">
        <v>2255</v>
      </c>
      <c r="K11" s="243">
        <v>23054</v>
      </c>
      <c r="L11" s="243">
        <v>1591</v>
      </c>
      <c r="M11" s="243">
        <v>23409</v>
      </c>
      <c r="N11" s="243">
        <v>21327</v>
      </c>
      <c r="O11" s="243">
        <v>21323</v>
      </c>
      <c r="P11" s="243">
        <v>21884</v>
      </c>
      <c r="Q11" s="243">
        <v>23316</v>
      </c>
      <c r="R11" s="243">
        <v>2094</v>
      </c>
      <c r="S11" s="243">
        <v>23317</v>
      </c>
      <c r="T11" s="243">
        <v>2095</v>
      </c>
    </row>
    <row r="12" spans="1:20" ht="15" x14ac:dyDescent="0.25">
      <c r="A12" t="s">
        <v>118</v>
      </c>
      <c r="B12" s="38" t="s">
        <v>105</v>
      </c>
      <c r="C12" s="38" t="s">
        <v>106</v>
      </c>
      <c r="D12" s="38" t="s">
        <v>107</v>
      </c>
      <c r="E12" s="38" t="s">
        <v>108</v>
      </c>
      <c r="F12" s="38" t="s">
        <v>109</v>
      </c>
      <c r="G12" s="38" t="s">
        <v>110</v>
      </c>
      <c r="H12" s="38" t="s">
        <v>111</v>
      </c>
      <c r="I12" s="38" t="s">
        <v>112</v>
      </c>
      <c r="J12" s="38" t="s">
        <v>113</v>
      </c>
      <c r="K12" s="38" t="s">
        <v>114</v>
      </c>
      <c r="L12" s="98" t="s">
        <v>117</v>
      </c>
      <c r="M12" s="137" t="s">
        <v>184</v>
      </c>
      <c r="N12" s="38" t="s">
        <v>115</v>
      </c>
      <c r="O12" t="s">
        <v>116</v>
      </c>
      <c r="P12" s="122" t="s">
        <v>128</v>
      </c>
      <c r="Q12" s="137" t="s">
        <v>170</v>
      </c>
      <c r="R12" s="137" t="s">
        <v>171</v>
      </c>
      <c r="S12" s="137" t="s">
        <v>172</v>
      </c>
      <c r="T12" s="137" t="s">
        <v>173</v>
      </c>
    </row>
    <row r="13" spans="1:20" ht="15" x14ac:dyDescent="0.25">
      <c r="A13" s="242">
        <v>44652</v>
      </c>
      <c r="B13" s="139">
        <v>48.15</v>
      </c>
      <c r="C13" s="139">
        <v>61.2</v>
      </c>
      <c r="D13" s="139">
        <v>28.85</v>
      </c>
      <c r="E13" s="139">
        <v>464.66</v>
      </c>
      <c r="F13" s="139">
        <v>44.69</v>
      </c>
      <c r="G13" s="139">
        <v>54.9</v>
      </c>
      <c r="H13" s="139">
        <v>75</v>
      </c>
      <c r="I13" s="139">
        <v>6.17</v>
      </c>
      <c r="J13" s="139">
        <v>14</v>
      </c>
      <c r="K13" s="139">
        <v>124.35</v>
      </c>
      <c r="L13" s="139">
        <v>26</v>
      </c>
      <c r="M13" s="139">
        <v>84.02</v>
      </c>
      <c r="N13" s="139">
        <v>26.384</v>
      </c>
      <c r="O13" s="139">
        <v>13.821</v>
      </c>
      <c r="P13" s="139">
        <v>9.4220000000000006</v>
      </c>
      <c r="Q13" s="139">
        <v>-8.6609999999999996</v>
      </c>
      <c r="R13" s="139">
        <v>-12.693</v>
      </c>
      <c r="S13" s="139">
        <v>-41.89</v>
      </c>
      <c r="T13" s="139">
        <v>7.9370000000000003</v>
      </c>
    </row>
    <row r="14" spans="1:20" ht="15" x14ac:dyDescent="0.25">
      <c r="A14" s="242">
        <v>44682</v>
      </c>
      <c r="B14" s="139">
        <v>149.43</v>
      </c>
      <c r="C14" s="139">
        <v>179.52</v>
      </c>
      <c r="D14" s="139">
        <v>62.66</v>
      </c>
      <c r="E14" s="139">
        <v>1051</v>
      </c>
      <c r="F14" s="139">
        <v>96.82</v>
      </c>
      <c r="G14" s="139">
        <v>162.21</v>
      </c>
      <c r="H14" s="139">
        <v>168</v>
      </c>
      <c r="I14" s="139">
        <v>24.69</v>
      </c>
      <c r="J14" s="139">
        <v>52</v>
      </c>
      <c r="K14" s="139">
        <v>314.24</v>
      </c>
      <c r="L14" s="139">
        <v>93</v>
      </c>
      <c r="M14" s="139">
        <v>153.85</v>
      </c>
      <c r="N14" s="139">
        <v>10.9</v>
      </c>
      <c r="O14" s="139">
        <v>5.71</v>
      </c>
      <c r="P14" s="139">
        <v>3.8929999999999998</v>
      </c>
      <c r="Q14" s="139">
        <v>-3.11</v>
      </c>
      <c r="R14" s="139">
        <v>-13.207000000000001</v>
      </c>
      <c r="S14" s="139">
        <v>-37.652999999999999</v>
      </c>
      <c r="T14" s="139">
        <v>6.3540000000000001</v>
      </c>
    </row>
    <row r="15" spans="1:20" ht="15" x14ac:dyDescent="0.25">
      <c r="A15" s="242">
        <v>44713</v>
      </c>
      <c r="B15" s="139">
        <v>182.64</v>
      </c>
      <c r="C15" s="139">
        <v>208.08</v>
      </c>
      <c r="D15" s="139">
        <v>113.43</v>
      </c>
      <c r="E15" s="139">
        <v>1231.92</v>
      </c>
      <c r="F15" s="139">
        <v>155.22</v>
      </c>
      <c r="G15" s="139">
        <v>191.33</v>
      </c>
      <c r="H15" s="139">
        <v>70</v>
      </c>
      <c r="I15" s="139">
        <v>34.56</v>
      </c>
      <c r="J15" s="139">
        <v>32</v>
      </c>
      <c r="K15" s="139">
        <v>224.8</v>
      </c>
      <c r="L15" s="139">
        <v>85</v>
      </c>
      <c r="M15" s="139">
        <v>76.17</v>
      </c>
      <c r="N15" s="139">
        <v>-7.04</v>
      </c>
      <c r="O15" s="139">
        <v>-3.6880000000000002</v>
      </c>
      <c r="P15" s="139">
        <v>-2.5139999999999998</v>
      </c>
      <c r="Q15" s="139">
        <v>-7.532</v>
      </c>
      <c r="R15" s="139">
        <v>-18.404</v>
      </c>
      <c r="S15" s="139">
        <v>-51.258000000000003</v>
      </c>
      <c r="T15" s="139">
        <v>6.5380000000000003</v>
      </c>
    </row>
    <row r="16" spans="1:20" ht="15" x14ac:dyDescent="0.25">
      <c r="A16" s="242">
        <v>44743</v>
      </c>
      <c r="B16" s="139">
        <v>59.77</v>
      </c>
      <c r="C16" s="139">
        <v>61.2</v>
      </c>
      <c r="D16" s="139">
        <v>55.06</v>
      </c>
      <c r="E16" s="139">
        <v>352.42</v>
      </c>
      <c r="F16" s="139">
        <v>63.26</v>
      </c>
      <c r="G16" s="139">
        <v>61.56</v>
      </c>
      <c r="H16" s="139">
        <v>2</v>
      </c>
      <c r="I16" s="139">
        <v>13.58</v>
      </c>
      <c r="J16" s="139">
        <v>11</v>
      </c>
      <c r="K16" s="139">
        <v>36.61</v>
      </c>
      <c r="L16" s="139">
        <v>26</v>
      </c>
      <c r="M16" s="139">
        <v>-14.04</v>
      </c>
      <c r="N16" s="139">
        <v>9.1760000000000002</v>
      </c>
      <c r="O16" s="139">
        <v>4.8070000000000004</v>
      </c>
      <c r="P16" s="139">
        <v>3.2770000000000001</v>
      </c>
      <c r="Q16" s="139">
        <v>-8.2880000000000003</v>
      </c>
      <c r="R16" s="139">
        <v>-19.466999999999999</v>
      </c>
      <c r="S16" s="139">
        <v>-31.135000000000002</v>
      </c>
      <c r="T16" s="139">
        <v>14.287000000000001</v>
      </c>
    </row>
    <row r="17" spans="1:20" ht="15" x14ac:dyDescent="0.25">
      <c r="A17" s="242">
        <v>44774</v>
      </c>
      <c r="B17" s="139">
        <v>42.75</v>
      </c>
      <c r="C17" s="139">
        <v>47.24</v>
      </c>
      <c r="D17" s="139">
        <v>31.84</v>
      </c>
      <c r="E17" s="139">
        <v>220.92</v>
      </c>
      <c r="F17" s="139">
        <v>35.869999999999997</v>
      </c>
      <c r="G17" s="139">
        <v>42.96</v>
      </c>
      <c r="H17" s="139">
        <v>6.6</v>
      </c>
      <c r="I17" s="139">
        <v>7.31</v>
      </c>
      <c r="J17" s="139">
        <v>9.27</v>
      </c>
      <c r="K17" s="139">
        <v>13.05</v>
      </c>
      <c r="L17" s="139">
        <v>17.260000000000002</v>
      </c>
      <c r="M17" s="139">
        <v>-9.89</v>
      </c>
      <c r="N17" s="139">
        <v>38.689</v>
      </c>
      <c r="O17" s="139">
        <v>20.266999999999999</v>
      </c>
      <c r="P17" s="139">
        <v>13.817</v>
      </c>
      <c r="Q17" s="139">
        <v>-5.89</v>
      </c>
      <c r="R17" s="139">
        <v>-17.036000000000001</v>
      </c>
      <c r="S17" s="139">
        <v>-31.536999999999999</v>
      </c>
      <c r="T17" s="139">
        <v>13.164999999999999</v>
      </c>
    </row>
    <row r="18" spans="1:20" ht="15" x14ac:dyDescent="0.25">
      <c r="A18" s="242">
        <v>44805</v>
      </c>
      <c r="B18" s="139">
        <v>29.13</v>
      </c>
      <c r="C18" s="139">
        <v>34.1</v>
      </c>
      <c r="D18" s="139">
        <v>27.43</v>
      </c>
      <c r="E18" s="139">
        <v>226.78</v>
      </c>
      <c r="F18" s="139">
        <v>29.77</v>
      </c>
      <c r="G18" s="139">
        <v>29.98</v>
      </c>
      <c r="H18" s="139">
        <v>15.58</v>
      </c>
      <c r="I18" s="139">
        <v>6.24</v>
      </c>
      <c r="J18" s="139">
        <v>10.71</v>
      </c>
      <c r="K18" s="139">
        <v>9.98</v>
      </c>
      <c r="L18" s="139">
        <v>17.760000000000002</v>
      </c>
      <c r="M18" s="139">
        <v>12.34</v>
      </c>
      <c r="N18" s="139">
        <v>37.131999999999998</v>
      </c>
      <c r="O18" s="139">
        <v>19.452000000000002</v>
      </c>
      <c r="P18" s="139">
        <v>13.260999999999999</v>
      </c>
      <c r="Q18" s="139">
        <v>-9.9890000000000008</v>
      </c>
      <c r="R18" s="139">
        <v>-7.5359999999999996</v>
      </c>
      <c r="S18" s="139">
        <v>-10.928000000000001</v>
      </c>
      <c r="T18" s="139">
        <v>11.956</v>
      </c>
    </row>
    <row r="19" spans="1:20" ht="15" x14ac:dyDescent="0.25">
      <c r="A19" s="242">
        <v>44835</v>
      </c>
      <c r="B19" s="139">
        <v>31.78</v>
      </c>
      <c r="C19" s="139">
        <v>38.229999999999997</v>
      </c>
      <c r="D19" s="139">
        <v>39.14</v>
      </c>
      <c r="E19" s="139">
        <v>350.99</v>
      </c>
      <c r="F19" s="139">
        <v>44.16</v>
      </c>
      <c r="G19" s="139">
        <v>33.450000000000003</v>
      </c>
      <c r="H19" s="139">
        <v>25.34</v>
      </c>
      <c r="I19" s="139">
        <v>6.01</v>
      </c>
      <c r="J19" s="139">
        <v>9.84</v>
      </c>
      <c r="K19" s="139">
        <v>22.08</v>
      </c>
      <c r="L19" s="139">
        <v>17.079999999999998</v>
      </c>
      <c r="M19" s="139">
        <v>35.369999999999997</v>
      </c>
      <c r="N19" s="139">
        <v>31.870999999999999</v>
      </c>
      <c r="O19" s="139">
        <v>16.696000000000002</v>
      </c>
      <c r="P19" s="139">
        <v>11.382</v>
      </c>
      <c r="Q19" s="139">
        <v>-1.8360000000000001</v>
      </c>
      <c r="R19" s="139">
        <v>-10.734</v>
      </c>
      <c r="S19" s="139">
        <v>-7.6130000000000004</v>
      </c>
      <c r="T19" s="139">
        <v>17.71</v>
      </c>
    </row>
    <row r="20" spans="1:20" ht="15" x14ac:dyDescent="0.25">
      <c r="A20" s="242">
        <v>44866</v>
      </c>
      <c r="B20" s="139">
        <v>29.44</v>
      </c>
      <c r="C20" s="139">
        <v>34.840000000000003</v>
      </c>
      <c r="D20" s="139">
        <v>38.99</v>
      </c>
      <c r="E20" s="139">
        <v>427.37</v>
      </c>
      <c r="F20" s="139">
        <v>44.92</v>
      </c>
      <c r="G20" s="139">
        <v>30.78</v>
      </c>
      <c r="H20" s="139">
        <v>29.1</v>
      </c>
      <c r="I20" s="139">
        <v>4.3099999999999996</v>
      </c>
      <c r="J20" s="139">
        <v>7.88</v>
      </c>
      <c r="K20" s="139">
        <v>28.41</v>
      </c>
      <c r="L20" s="139">
        <v>16.45</v>
      </c>
      <c r="M20" s="139">
        <v>55.32</v>
      </c>
      <c r="N20" s="139">
        <v>32.158000000000001</v>
      </c>
      <c r="O20" s="139">
        <v>16.846</v>
      </c>
      <c r="P20" s="139">
        <v>11.484999999999999</v>
      </c>
      <c r="Q20" s="139">
        <v>-5.6420000000000003</v>
      </c>
      <c r="R20" s="139">
        <v>-16.158000000000001</v>
      </c>
      <c r="S20" s="139">
        <v>8.7159999999999993</v>
      </c>
      <c r="T20" s="139">
        <v>16.579000000000001</v>
      </c>
    </row>
    <row r="21" spans="1:20" ht="15" x14ac:dyDescent="0.25">
      <c r="A21" s="242">
        <v>44896</v>
      </c>
      <c r="B21" s="139">
        <v>25.53</v>
      </c>
      <c r="C21" s="139">
        <v>31.27</v>
      </c>
      <c r="D21" s="139">
        <v>31.03</v>
      </c>
      <c r="E21" s="139">
        <v>341.85</v>
      </c>
      <c r="F21" s="139">
        <v>31.1</v>
      </c>
      <c r="G21" s="139">
        <v>26.95</v>
      </c>
      <c r="H21" s="139">
        <v>24.46</v>
      </c>
      <c r="I21" s="139">
        <v>4.17</v>
      </c>
      <c r="J21" s="139">
        <v>6.43</v>
      </c>
      <c r="K21" s="139">
        <v>24.87</v>
      </c>
      <c r="L21" s="139">
        <v>14.35</v>
      </c>
      <c r="M21" s="139">
        <v>43.22</v>
      </c>
      <c r="N21" s="139">
        <v>37.128999999999998</v>
      </c>
      <c r="O21" s="139">
        <v>19.45</v>
      </c>
      <c r="P21" s="139">
        <v>13.26</v>
      </c>
      <c r="Q21" s="139">
        <v>0.45500000000000002</v>
      </c>
      <c r="R21" s="139">
        <v>-4.8609999999999998</v>
      </c>
      <c r="S21" s="139">
        <v>16.178999999999998</v>
      </c>
      <c r="T21" s="139">
        <v>17.748000000000001</v>
      </c>
    </row>
    <row r="22" spans="1:20" ht="15" x14ac:dyDescent="0.25">
      <c r="A22" s="242">
        <v>44927</v>
      </c>
      <c r="B22" s="139">
        <v>24.35</v>
      </c>
      <c r="C22" s="139">
        <v>30.05</v>
      </c>
      <c r="D22" s="139">
        <v>28.56</v>
      </c>
      <c r="E22" s="139">
        <v>320.66000000000003</v>
      </c>
      <c r="F22" s="139">
        <v>38.6</v>
      </c>
      <c r="G22" s="139">
        <v>25.89</v>
      </c>
      <c r="H22" s="139">
        <v>23.56</v>
      </c>
      <c r="I22" s="139">
        <v>4.25</v>
      </c>
      <c r="J22" s="139">
        <v>5.9</v>
      </c>
      <c r="K22" s="139">
        <v>24.75</v>
      </c>
      <c r="L22" s="139">
        <v>13.2</v>
      </c>
      <c r="M22" s="139">
        <v>37.03</v>
      </c>
      <c r="N22" s="139">
        <v>49.063000000000002</v>
      </c>
      <c r="O22" s="139">
        <v>25.702000000000002</v>
      </c>
      <c r="P22" s="139">
        <v>17.521999999999998</v>
      </c>
      <c r="Q22" s="139">
        <v>3.9950000000000001</v>
      </c>
      <c r="R22" s="139">
        <v>-11.709</v>
      </c>
      <c r="S22" s="139">
        <v>-11.84</v>
      </c>
      <c r="T22" s="139">
        <v>13.885</v>
      </c>
    </row>
    <row r="23" spans="1:20" ht="15" x14ac:dyDescent="0.25">
      <c r="A23" s="242">
        <v>44958</v>
      </c>
      <c r="B23" s="139">
        <v>22.84</v>
      </c>
      <c r="C23" s="139">
        <v>28.37</v>
      </c>
      <c r="D23" s="139">
        <v>26.07</v>
      </c>
      <c r="E23" s="139">
        <v>373.44</v>
      </c>
      <c r="F23" s="139">
        <v>40.18</v>
      </c>
      <c r="G23" s="139">
        <v>24.5</v>
      </c>
      <c r="H23" s="139">
        <v>26.8</v>
      </c>
      <c r="I23" s="139">
        <v>3.81</v>
      </c>
      <c r="J23" s="139">
        <v>5.27</v>
      </c>
      <c r="K23" s="139">
        <v>25.12</v>
      </c>
      <c r="L23" s="139">
        <v>11.87</v>
      </c>
      <c r="M23" s="139">
        <v>31.69</v>
      </c>
      <c r="N23" s="139">
        <v>39.499000000000002</v>
      </c>
      <c r="O23" s="139">
        <v>20.692</v>
      </c>
      <c r="P23" s="139">
        <v>14.106</v>
      </c>
      <c r="Q23" s="139">
        <v>-2.7010000000000001</v>
      </c>
      <c r="R23" s="139">
        <v>-10.657</v>
      </c>
      <c r="S23" s="139">
        <v>-27.518999999999998</v>
      </c>
      <c r="T23" s="139">
        <v>4.8780000000000001</v>
      </c>
    </row>
    <row r="24" spans="1:20" ht="15" x14ac:dyDescent="0.25">
      <c r="A24" s="242">
        <v>44986</v>
      </c>
      <c r="B24" s="139">
        <v>35.01</v>
      </c>
      <c r="C24" s="139">
        <v>42.49</v>
      </c>
      <c r="D24" s="139">
        <v>42.99</v>
      </c>
      <c r="E24" s="139">
        <v>564.09</v>
      </c>
      <c r="F24" s="139">
        <v>69.739999999999995</v>
      </c>
      <c r="G24" s="139">
        <v>37.119999999999997</v>
      </c>
      <c r="H24" s="139">
        <v>74.86</v>
      </c>
      <c r="I24" s="139">
        <v>4.4000000000000004</v>
      </c>
      <c r="J24" s="139">
        <v>7.87</v>
      </c>
      <c r="K24" s="139">
        <v>65.33</v>
      </c>
      <c r="L24" s="139">
        <v>18.010000000000002</v>
      </c>
      <c r="M24" s="139">
        <v>39.04</v>
      </c>
      <c r="N24" s="139">
        <v>45.576000000000001</v>
      </c>
      <c r="O24" s="139">
        <v>23.875</v>
      </c>
      <c r="P24" s="139">
        <v>16.276</v>
      </c>
      <c r="Q24" s="139">
        <v>-3.2639999999999998</v>
      </c>
      <c r="R24" s="139">
        <v>-8.7449999999999992</v>
      </c>
      <c r="S24" s="139">
        <v>-46.244</v>
      </c>
      <c r="T24" s="139">
        <v>3.944</v>
      </c>
    </row>
    <row r="25" spans="1:20" ht="15" x14ac:dyDescent="0.25">
      <c r="A25" s="242">
        <v>45017</v>
      </c>
      <c r="B25" s="139">
        <v>63.86</v>
      </c>
      <c r="C25" s="139">
        <v>81.88</v>
      </c>
      <c r="D25" s="139">
        <v>65.61</v>
      </c>
      <c r="E25" s="139">
        <v>719.93</v>
      </c>
      <c r="F25" s="139">
        <v>92.85</v>
      </c>
      <c r="G25" s="139">
        <v>72.37</v>
      </c>
      <c r="H25" s="139">
        <v>109.63</v>
      </c>
      <c r="I25" s="139">
        <v>7.94</v>
      </c>
      <c r="J25" s="139">
        <v>19.489999999999998</v>
      </c>
      <c r="K25" s="139">
        <v>164.89</v>
      </c>
      <c r="L25" s="139">
        <v>40.01</v>
      </c>
      <c r="M25" s="139">
        <v>57.39</v>
      </c>
      <c r="N25" s="139">
        <v>28.042999999999999</v>
      </c>
      <c r="O25" s="139">
        <v>14.691000000000001</v>
      </c>
      <c r="P25" s="139">
        <v>10.015000000000001</v>
      </c>
      <c r="Q25" s="139">
        <v>-8.6609999999999996</v>
      </c>
      <c r="R25" s="139">
        <v>-12.693</v>
      </c>
      <c r="S25" s="139">
        <v>-41.89</v>
      </c>
      <c r="T25" s="139">
        <v>7.9370000000000003</v>
      </c>
    </row>
    <row r="26" spans="1:20" ht="15" x14ac:dyDescent="0.25">
      <c r="A26" s="242">
        <v>45047</v>
      </c>
      <c r="B26" s="139">
        <v>159.11000000000001</v>
      </c>
      <c r="C26" s="139">
        <v>194.89</v>
      </c>
      <c r="D26" s="139">
        <v>117.42</v>
      </c>
      <c r="E26" s="139">
        <v>1589.49</v>
      </c>
      <c r="F26" s="139">
        <v>169.33</v>
      </c>
      <c r="G26" s="139">
        <v>175.99</v>
      </c>
      <c r="H26" s="139">
        <v>190.1</v>
      </c>
      <c r="I26" s="139">
        <v>22.79</v>
      </c>
      <c r="J26" s="139">
        <v>56.35</v>
      </c>
      <c r="K26" s="139">
        <v>411.77</v>
      </c>
      <c r="L26" s="139">
        <v>111.62</v>
      </c>
      <c r="M26" s="139">
        <v>97.85</v>
      </c>
      <c r="N26" s="139">
        <v>15.475</v>
      </c>
      <c r="O26" s="139">
        <v>8.1069999999999993</v>
      </c>
      <c r="P26" s="139">
        <v>5.5270000000000001</v>
      </c>
      <c r="Q26" s="139">
        <v>-3.11</v>
      </c>
      <c r="R26" s="139">
        <v>-13.207000000000001</v>
      </c>
      <c r="S26" s="139">
        <v>-37.652999999999999</v>
      </c>
      <c r="T26" s="139">
        <v>6.3540000000000001</v>
      </c>
    </row>
    <row r="27" spans="1:20" ht="15" x14ac:dyDescent="0.25">
      <c r="A27" s="242">
        <v>45078</v>
      </c>
      <c r="B27" s="139">
        <v>163.98</v>
      </c>
      <c r="C27" s="139">
        <v>189.74</v>
      </c>
      <c r="D27" s="139">
        <v>202.39</v>
      </c>
      <c r="E27" s="139">
        <v>1600.21</v>
      </c>
      <c r="F27" s="139">
        <v>250.17</v>
      </c>
      <c r="G27" s="139">
        <v>172.64</v>
      </c>
      <c r="H27" s="139">
        <v>101.76</v>
      </c>
      <c r="I27" s="139">
        <v>28.25</v>
      </c>
      <c r="J27" s="139">
        <v>39.6</v>
      </c>
      <c r="K27" s="139">
        <v>226.09</v>
      </c>
      <c r="L27" s="139">
        <v>99.13</v>
      </c>
      <c r="M27" s="139">
        <v>18.739999999999998</v>
      </c>
      <c r="N27" s="139">
        <v>13.286</v>
      </c>
      <c r="O27" s="139">
        <v>6.96</v>
      </c>
      <c r="P27" s="139">
        <v>4.7450000000000001</v>
      </c>
      <c r="Q27" s="139">
        <v>-7.532</v>
      </c>
      <c r="R27" s="139">
        <v>-18.404</v>
      </c>
      <c r="S27" s="139">
        <v>-51.258000000000003</v>
      </c>
      <c r="T27" s="139">
        <v>6.5380000000000003</v>
      </c>
    </row>
    <row r="28" spans="1:20" ht="15" x14ac:dyDescent="0.25">
      <c r="A28" s="242">
        <v>45108</v>
      </c>
      <c r="B28" s="139">
        <v>53.27</v>
      </c>
      <c r="C28" s="139">
        <v>57.45</v>
      </c>
      <c r="D28" s="139">
        <v>90.67</v>
      </c>
      <c r="E28" s="139">
        <v>285.62</v>
      </c>
      <c r="F28" s="139">
        <v>90.72</v>
      </c>
      <c r="G28" s="139">
        <v>54.22</v>
      </c>
      <c r="H28" s="139">
        <v>8.5</v>
      </c>
      <c r="I28" s="139">
        <v>9.2200000000000006</v>
      </c>
      <c r="J28" s="139">
        <v>13.02</v>
      </c>
      <c r="K28" s="139">
        <v>19</v>
      </c>
      <c r="L28" s="139">
        <v>30.23</v>
      </c>
      <c r="M28" s="139">
        <v>-46.18</v>
      </c>
      <c r="N28" s="139">
        <v>15.164999999999999</v>
      </c>
      <c r="O28" s="139">
        <v>7.9450000000000003</v>
      </c>
      <c r="P28" s="139">
        <v>5.4160000000000004</v>
      </c>
      <c r="Q28" s="139">
        <v>-8.2880000000000003</v>
      </c>
      <c r="R28" s="139">
        <v>-19.466999999999999</v>
      </c>
      <c r="S28" s="139">
        <v>-31.135000000000002</v>
      </c>
      <c r="T28" s="139">
        <v>14.287000000000001</v>
      </c>
    </row>
    <row r="29" spans="1:20" ht="15" x14ac:dyDescent="0.25">
      <c r="A29" s="242">
        <v>45139</v>
      </c>
      <c r="B29" s="139">
        <v>42.11</v>
      </c>
      <c r="C29" s="139">
        <v>47.66</v>
      </c>
      <c r="D29" s="139">
        <v>41.88</v>
      </c>
      <c r="E29" s="139">
        <v>197.7</v>
      </c>
      <c r="F29" s="139">
        <v>43.07</v>
      </c>
      <c r="G29" s="139">
        <v>43.11</v>
      </c>
      <c r="H29" s="139">
        <v>0.8</v>
      </c>
      <c r="I29" s="139">
        <v>6.66</v>
      </c>
      <c r="J29" s="139">
        <v>11.79</v>
      </c>
      <c r="K29" s="139">
        <v>10.84</v>
      </c>
      <c r="L29" s="139">
        <v>22.05</v>
      </c>
      <c r="M29" s="139">
        <v>-27</v>
      </c>
      <c r="N29" s="139">
        <v>38.994999999999997</v>
      </c>
      <c r="O29" s="139">
        <v>20.428000000000001</v>
      </c>
      <c r="P29" s="139">
        <v>13.926</v>
      </c>
      <c r="Q29" s="139">
        <v>-5.89</v>
      </c>
      <c r="R29" s="139">
        <v>-17.036000000000001</v>
      </c>
      <c r="S29" s="139">
        <v>-31.536999999999999</v>
      </c>
      <c r="T29" s="139">
        <v>13.164999999999999</v>
      </c>
    </row>
    <row r="30" spans="1:20" ht="15" x14ac:dyDescent="0.25">
      <c r="A30" s="242">
        <v>45170</v>
      </c>
      <c r="B30" s="139">
        <v>28.8</v>
      </c>
      <c r="C30" s="139">
        <v>34.04</v>
      </c>
      <c r="D30" s="139">
        <v>32.18</v>
      </c>
      <c r="E30" s="139">
        <v>220.28</v>
      </c>
      <c r="F30" s="139">
        <v>32.67</v>
      </c>
      <c r="G30" s="139">
        <v>30</v>
      </c>
      <c r="H30" s="139">
        <v>12.5</v>
      </c>
      <c r="I30" s="139">
        <v>6.03</v>
      </c>
      <c r="J30" s="139">
        <v>11.48</v>
      </c>
      <c r="K30" s="139">
        <v>6.59</v>
      </c>
      <c r="L30" s="139">
        <v>19.420000000000002</v>
      </c>
      <c r="M30" s="139">
        <v>6.32</v>
      </c>
      <c r="N30" s="139">
        <v>37.994</v>
      </c>
      <c r="O30" s="139">
        <v>19.904</v>
      </c>
      <c r="P30" s="139">
        <v>13.569000000000001</v>
      </c>
      <c r="Q30" s="139">
        <v>-9.9890000000000008</v>
      </c>
      <c r="R30" s="139">
        <v>-7.5359999999999996</v>
      </c>
      <c r="S30" s="139">
        <v>-10.928000000000001</v>
      </c>
      <c r="T30" s="139">
        <v>11.956</v>
      </c>
    </row>
    <row r="31" spans="1:20" ht="15" x14ac:dyDescent="0.25">
      <c r="A31" s="242">
        <v>45200</v>
      </c>
      <c r="B31" s="139">
        <v>32.1</v>
      </c>
      <c r="C31" s="139">
        <v>38.61</v>
      </c>
      <c r="D31" s="139">
        <v>39.380000000000003</v>
      </c>
      <c r="E31" s="139">
        <v>354.39</v>
      </c>
      <c r="F31" s="139">
        <v>44.94</v>
      </c>
      <c r="G31" s="139">
        <v>33.68</v>
      </c>
      <c r="H31" s="139">
        <v>25.06</v>
      </c>
      <c r="I31" s="139">
        <v>6.15</v>
      </c>
      <c r="J31" s="139">
        <v>9.98</v>
      </c>
      <c r="K31" s="139">
        <v>22</v>
      </c>
      <c r="L31" s="139">
        <v>17.3</v>
      </c>
      <c r="M31" s="139">
        <v>35.619999999999997</v>
      </c>
      <c r="N31" s="139">
        <v>36.200000000000003</v>
      </c>
      <c r="O31" s="139">
        <v>20.555</v>
      </c>
      <c r="P31" s="139">
        <v>12.657999999999999</v>
      </c>
      <c r="Q31" s="139">
        <v>-1.8360000000000001</v>
      </c>
      <c r="R31" s="139">
        <v>-10.734</v>
      </c>
      <c r="S31" s="139">
        <v>-7.6130000000000004</v>
      </c>
      <c r="T31" s="139">
        <v>17.71</v>
      </c>
    </row>
    <row r="32" spans="1:20" ht="15" x14ac:dyDescent="0.25">
      <c r="A32" s="242">
        <v>45231</v>
      </c>
      <c r="B32" s="139">
        <v>30.03</v>
      </c>
      <c r="C32" s="139">
        <v>35.54</v>
      </c>
      <c r="D32" s="139">
        <v>39.479999999999997</v>
      </c>
      <c r="E32" s="139">
        <v>435.65</v>
      </c>
      <c r="F32" s="139">
        <v>46.51</v>
      </c>
      <c r="G32" s="139">
        <v>31.19</v>
      </c>
      <c r="H32" s="139">
        <v>28.46</v>
      </c>
      <c r="I32" s="139">
        <v>4.5</v>
      </c>
      <c r="J32" s="139">
        <v>8.11</v>
      </c>
      <c r="K32" s="139">
        <v>28.22</v>
      </c>
      <c r="L32" s="139">
        <v>16.88</v>
      </c>
      <c r="M32" s="139">
        <v>56.13</v>
      </c>
      <c r="N32" s="139">
        <v>24.817</v>
      </c>
      <c r="O32" s="139">
        <v>42.298999999999999</v>
      </c>
      <c r="P32" s="139">
        <v>1.202</v>
      </c>
      <c r="Q32" s="139">
        <v>-5.6420000000000003</v>
      </c>
      <c r="R32" s="139">
        <v>-16.158000000000001</v>
      </c>
      <c r="S32" s="139">
        <v>8.7159999999999993</v>
      </c>
      <c r="T32" s="139">
        <v>16.579000000000001</v>
      </c>
    </row>
    <row r="33" spans="1:20" ht="15" x14ac:dyDescent="0.25">
      <c r="A33" s="242">
        <v>45261</v>
      </c>
      <c r="B33" s="139">
        <v>26.31</v>
      </c>
      <c r="C33" s="139">
        <v>32.21</v>
      </c>
      <c r="D33" s="139">
        <v>31.62</v>
      </c>
      <c r="E33" s="139">
        <v>351.78</v>
      </c>
      <c r="F33" s="139">
        <v>32.75</v>
      </c>
      <c r="G33" s="139">
        <v>27.49</v>
      </c>
      <c r="H33" s="139">
        <v>23.65</v>
      </c>
      <c r="I33" s="139">
        <v>4.4400000000000004</v>
      </c>
      <c r="J33" s="139">
        <v>6.72</v>
      </c>
      <c r="K33" s="139">
        <v>24.61</v>
      </c>
      <c r="L33" s="139">
        <v>14.91</v>
      </c>
      <c r="M33" s="139">
        <v>44.18</v>
      </c>
      <c r="N33" s="139">
        <v>25.222000000000001</v>
      </c>
      <c r="O33" s="139">
        <v>41.247999999999998</v>
      </c>
      <c r="P33" s="139">
        <v>2.335</v>
      </c>
      <c r="Q33" s="139">
        <v>0.45500000000000002</v>
      </c>
      <c r="R33" s="139">
        <v>-4.8609999999999998</v>
      </c>
      <c r="S33" s="139">
        <v>16.178999999999998</v>
      </c>
      <c r="T33" s="139">
        <v>17.748000000000001</v>
      </c>
    </row>
    <row r="34" spans="1:20" ht="15" x14ac:dyDescent="0.25">
      <c r="A34" s="242">
        <v>45292</v>
      </c>
      <c r="B34" s="139">
        <v>25.02</v>
      </c>
      <c r="C34" s="139">
        <v>30.7</v>
      </c>
      <c r="D34" s="139">
        <v>30.37</v>
      </c>
      <c r="E34" s="139">
        <v>347.16</v>
      </c>
      <c r="F34" s="139">
        <v>40.270000000000003</v>
      </c>
      <c r="G34" s="139">
        <v>26.29</v>
      </c>
      <c r="H34" s="139">
        <v>21.52</v>
      </c>
      <c r="I34" s="139">
        <v>4.66</v>
      </c>
      <c r="J34" s="139">
        <v>5.9</v>
      </c>
      <c r="K34" s="139">
        <v>24.77</v>
      </c>
      <c r="L34" s="139">
        <v>13.35</v>
      </c>
      <c r="M34" s="139">
        <v>38.07</v>
      </c>
      <c r="N34" s="139">
        <v>32.688000000000002</v>
      </c>
      <c r="O34" s="139">
        <v>48.18</v>
      </c>
      <c r="P34" s="139">
        <v>6.62</v>
      </c>
      <c r="Q34" s="139">
        <v>3.9950000000000001</v>
      </c>
      <c r="R34" s="139">
        <v>-11.709</v>
      </c>
      <c r="S34" s="139">
        <v>-11.84</v>
      </c>
      <c r="T34" s="139">
        <v>13.885</v>
      </c>
    </row>
    <row r="35" spans="1:20" ht="15" x14ac:dyDescent="0.25">
      <c r="A35" s="242">
        <v>45323</v>
      </c>
      <c r="B35" s="139">
        <v>23.37</v>
      </c>
      <c r="C35" s="139">
        <v>28.77</v>
      </c>
      <c r="D35" s="139">
        <v>27.64</v>
      </c>
      <c r="E35" s="139">
        <v>395.53</v>
      </c>
      <c r="F35" s="139">
        <v>41.48</v>
      </c>
      <c r="G35" s="139">
        <v>24.71</v>
      </c>
      <c r="H35" s="139">
        <v>28.85</v>
      </c>
      <c r="I35" s="139">
        <v>3.95</v>
      </c>
      <c r="J35" s="139">
        <v>5.43</v>
      </c>
      <c r="K35" s="139">
        <v>25.12</v>
      </c>
      <c r="L35" s="139">
        <v>12.13</v>
      </c>
      <c r="M35" s="139">
        <v>32.92</v>
      </c>
      <c r="N35" s="139">
        <v>42.802999999999997</v>
      </c>
      <c r="O35" s="139">
        <v>36.161000000000001</v>
      </c>
      <c r="P35" s="139">
        <v>9.4120000000000008</v>
      </c>
      <c r="Q35" s="139">
        <v>-2.7010000000000001</v>
      </c>
      <c r="R35" s="139">
        <v>-10.657</v>
      </c>
      <c r="S35" s="139">
        <v>-27.518999999999998</v>
      </c>
      <c r="T35" s="139">
        <v>4.8780000000000001</v>
      </c>
    </row>
    <row r="36" spans="1:20" ht="15" x14ac:dyDescent="0.25">
      <c r="A36" s="242">
        <v>45352</v>
      </c>
      <c r="B36" s="139">
        <v>37.51</v>
      </c>
      <c r="C36" s="139">
        <v>46.25</v>
      </c>
      <c r="D36" s="139">
        <v>50.18</v>
      </c>
      <c r="E36" s="139">
        <v>612.71</v>
      </c>
      <c r="F36" s="139">
        <v>86.5</v>
      </c>
      <c r="G36" s="139">
        <v>39.74</v>
      </c>
      <c r="H36" s="139">
        <v>92.46</v>
      </c>
      <c r="I36" s="139">
        <v>4.5999999999999996</v>
      </c>
      <c r="J36" s="139">
        <v>9.6999999999999993</v>
      </c>
      <c r="K36" s="139">
        <v>74.209999999999994</v>
      </c>
      <c r="L36" s="139">
        <v>22.6</v>
      </c>
      <c r="M36" s="139">
        <v>44.46</v>
      </c>
      <c r="N36" s="139">
        <v>62.506999999999998</v>
      </c>
      <c r="O36" s="139">
        <v>31.26</v>
      </c>
      <c r="P36" s="139">
        <v>13.116</v>
      </c>
      <c r="Q36" s="139">
        <v>-3.2639999999999998</v>
      </c>
      <c r="R36" s="139">
        <v>-8.7449999999999992</v>
      </c>
      <c r="S36" s="139">
        <v>-46.244</v>
      </c>
      <c r="T36" s="139">
        <v>3.944</v>
      </c>
    </row>
    <row r="37" spans="1:20" ht="15" x14ac:dyDescent="0.25">
      <c r="A37" s="80">
        <v>45383</v>
      </c>
      <c r="B37" s="102">
        <v>78.28</v>
      </c>
      <c r="C37" s="102">
        <v>99.53</v>
      </c>
      <c r="D37" s="102">
        <v>76.98</v>
      </c>
      <c r="E37" s="102">
        <v>934.75</v>
      </c>
      <c r="F37" s="102">
        <v>112.76</v>
      </c>
      <c r="G37" s="102">
        <v>88.83</v>
      </c>
      <c r="H37" s="102">
        <v>147.16999999999999</v>
      </c>
      <c r="I37" s="102">
        <v>9.09</v>
      </c>
      <c r="J37" s="102">
        <v>23.48</v>
      </c>
      <c r="K37" s="102">
        <v>202.84</v>
      </c>
      <c r="L37" s="102">
        <v>50.72</v>
      </c>
      <c r="M37" s="106">
        <v>86.78</v>
      </c>
      <c r="N37" s="102">
        <v>34.738</v>
      </c>
      <c r="O37" s="102">
        <v>20.477</v>
      </c>
      <c r="P37" s="106">
        <v>16.518000000000001</v>
      </c>
      <c r="Q37" s="138">
        <v>-8.6609999999999996</v>
      </c>
      <c r="R37" s="138">
        <v>-12.693</v>
      </c>
      <c r="S37" s="138">
        <v>-41.89</v>
      </c>
      <c r="T37" s="138">
        <v>7.9370000000000003</v>
      </c>
    </row>
    <row r="38" spans="1:20" ht="15" x14ac:dyDescent="0.25">
      <c r="A38" s="80">
        <v>45413</v>
      </c>
      <c r="B38" s="102">
        <v>203.17</v>
      </c>
      <c r="C38" s="102">
        <v>251.24</v>
      </c>
      <c r="D38" s="102">
        <v>167.22</v>
      </c>
      <c r="E38" s="102">
        <v>2114.3000000000002</v>
      </c>
      <c r="F38" s="102">
        <v>244.27</v>
      </c>
      <c r="G38" s="102">
        <v>225.76</v>
      </c>
      <c r="H38" s="102">
        <v>251.55</v>
      </c>
      <c r="I38" s="102">
        <v>26.11</v>
      </c>
      <c r="J38" s="102">
        <v>67.98</v>
      </c>
      <c r="K38" s="102">
        <v>512.59</v>
      </c>
      <c r="L38" s="102">
        <v>134.93</v>
      </c>
      <c r="M38" s="106">
        <v>158.91</v>
      </c>
      <c r="N38" s="102">
        <v>25.463999999999999</v>
      </c>
      <c r="O38" s="102">
        <v>-4.415</v>
      </c>
      <c r="P38" s="106">
        <v>21.992999999999999</v>
      </c>
      <c r="Q38" s="138">
        <v>-3.11</v>
      </c>
      <c r="R38" s="138">
        <v>-13.207000000000001</v>
      </c>
      <c r="S38" s="138">
        <v>-37.652999999999999</v>
      </c>
      <c r="T38" s="138">
        <v>6.3540000000000001</v>
      </c>
    </row>
    <row r="39" spans="1:20" ht="15" x14ac:dyDescent="0.25">
      <c r="A39" s="80">
        <v>45444</v>
      </c>
      <c r="B39" s="102">
        <v>250.18</v>
      </c>
      <c r="C39" s="102">
        <v>292.8</v>
      </c>
      <c r="D39" s="102">
        <v>302.7</v>
      </c>
      <c r="E39" s="102">
        <v>2478.2800000000002</v>
      </c>
      <c r="F39" s="102">
        <v>391.59</v>
      </c>
      <c r="G39" s="102">
        <v>265.3</v>
      </c>
      <c r="H39" s="102">
        <v>187.12</v>
      </c>
      <c r="I39" s="102">
        <v>40.090000000000003</v>
      </c>
      <c r="J39" s="102">
        <v>61.6</v>
      </c>
      <c r="K39" s="102">
        <v>366.7</v>
      </c>
      <c r="L39" s="102">
        <v>144.15</v>
      </c>
      <c r="M39" s="106">
        <v>78.680000000000007</v>
      </c>
      <c r="N39" s="102">
        <v>25.035</v>
      </c>
      <c r="O39" s="102">
        <v>-23.155999999999999</v>
      </c>
      <c r="P39" s="106">
        <v>20.56</v>
      </c>
      <c r="Q39" s="138">
        <v>-7.532</v>
      </c>
      <c r="R39" s="138">
        <v>-18.404</v>
      </c>
      <c r="S39" s="138">
        <v>-51.258000000000003</v>
      </c>
      <c r="T39" s="138">
        <v>6.5380000000000003</v>
      </c>
    </row>
    <row r="40" spans="1:20" ht="15" x14ac:dyDescent="0.25">
      <c r="A40" s="79">
        <v>45474</v>
      </c>
      <c r="B40" s="103">
        <v>86.42</v>
      </c>
      <c r="C40" s="103">
        <v>97.54</v>
      </c>
      <c r="D40" s="103">
        <v>146.94</v>
      </c>
      <c r="E40" s="103">
        <v>708.98</v>
      </c>
      <c r="F40" s="103">
        <v>159.6</v>
      </c>
      <c r="G40" s="103">
        <v>89.92</v>
      </c>
      <c r="H40" s="103">
        <v>32.06</v>
      </c>
      <c r="I40" s="103">
        <v>14.86</v>
      </c>
      <c r="J40" s="103">
        <v>21.28</v>
      </c>
      <c r="K40" s="103">
        <v>59.72</v>
      </c>
      <c r="L40" s="103">
        <v>50.8</v>
      </c>
      <c r="M40" s="107">
        <v>-14.51</v>
      </c>
      <c r="N40" s="103">
        <v>38.954999999999998</v>
      </c>
      <c r="O40" s="103">
        <v>-3.306</v>
      </c>
      <c r="P40" s="107">
        <v>20.181999999999999</v>
      </c>
      <c r="Q40" s="139">
        <v>-8.2880000000000003</v>
      </c>
      <c r="R40" s="139">
        <v>-19.466999999999999</v>
      </c>
      <c r="S40" s="139">
        <v>-31.135000000000002</v>
      </c>
      <c r="T40" s="139">
        <v>14.287000000000001</v>
      </c>
    </row>
    <row r="41" spans="1:20" ht="15" x14ac:dyDescent="0.25">
      <c r="A41" s="80">
        <v>45505</v>
      </c>
      <c r="B41" s="102">
        <v>55.63</v>
      </c>
      <c r="C41" s="102">
        <v>62.68</v>
      </c>
      <c r="D41" s="102">
        <v>58.48</v>
      </c>
      <c r="E41" s="102">
        <v>361.01</v>
      </c>
      <c r="F41" s="102">
        <v>65.319999999999993</v>
      </c>
      <c r="G41" s="102">
        <v>56.12</v>
      </c>
      <c r="H41" s="102">
        <v>23.31</v>
      </c>
      <c r="I41" s="102">
        <v>8.24</v>
      </c>
      <c r="J41" s="102">
        <v>15.48</v>
      </c>
      <c r="K41" s="102">
        <v>18.75</v>
      </c>
      <c r="L41" s="102">
        <v>29.12</v>
      </c>
      <c r="M41" s="106">
        <v>-10.68</v>
      </c>
      <c r="N41" s="102">
        <v>39.273000000000003</v>
      </c>
      <c r="O41" s="102">
        <v>8.6560000000000006</v>
      </c>
      <c r="P41" s="106">
        <v>17.675000000000001</v>
      </c>
      <c r="Q41" s="138">
        <v>-5.89</v>
      </c>
      <c r="R41" s="138">
        <v>-17.036000000000001</v>
      </c>
      <c r="S41" s="138">
        <v>-31.536999999999999</v>
      </c>
      <c r="T41" s="138">
        <v>13.164999999999999</v>
      </c>
    </row>
    <row r="42" spans="1:20" ht="15" x14ac:dyDescent="0.25">
      <c r="A42" s="80">
        <v>45536</v>
      </c>
      <c r="B42" s="102">
        <v>35.31</v>
      </c>
      <c r="C42" s="102">
        <v>41.62</v>
      </c>
      <c r="D42" s="102">
        <v>38.39</v>
      </c>
      <c r="E42" s="102">
        <v>312.01</v>
      </c>
      <c r="F42" s="102">
        <v>42.4</v>
      </c>
      <c r="G42" s="102">
        <v>36.15</v>
      </c>
      <c r="H42" s="102">
        <v>30.92</v>
      </c>
      <c r="I42" s="102">
        <v>6.95</v>
      </c>
      <c r="J42" s="102">
        <v>15.74</v>
      </c>
      <c r="K42" s="102">
        <v>12.81</v>
      </c>
      <c r="L42" s="102">
        <v>26.38</v>
      </c>
      <c r="M42" s="106">
        <v>13.96</v>
      </c>
      <c r="N42" s="102">
        <v>30.113</v>
      </c>
      <c r="O42" s="102">
        <v>17.327999999999999</v>
      </c>
      <c r="P42" s="106">
        <v>14.701000000000001</v>
      </c>
      <c r="Q42" s="138">
        <v>-9.9890000000000008</v>
      </c>
      <c r="R42" s="138">
        <v>-7.5359999999999996</v>
      </c>
      <c r="S42" s="138">
        <v>-10.928000000000001</v>
      </c>
      <c r="T42" s="138">
        <v>11.956</v>
      </c>
    </row>
    <row r="43" spans="1:20" ht="15" x14ac:dyDescent="0.25">
      <c r="A43" s="79">
        <v>45566</v>
      </c>
      <c r="B43" s="103"/>
      <c r="C43" s="103"/>
      <c r="D43" s="103"/>
      <c r="E43" s="103"/>
      <c r="F43" s="103"/>
      <c r="G43" s="103"/>
      <c r="H43" s="103"/>
      <c r="I43" s="103"/>
      <c r="J43" s="103"/>
      <c r="K43" s="103"/>
      <c r="L43" s="103"/>
      <c r="M43" s="107"/>
      <c r="N43" s="103">
        <v>36.200000000000003</v>
      </c>
      <c r="O43" s="103">
        <v>20.555</v>
      </c>
      <c r="P43" s="107"/>
      <c r="Q43" s="139">
        <v>-1.8360000000000001</v>
      </c>
      <c r="R43" s="139">
        <v>-10.734</v>
      </c>
      <c r="S43" s="139">
        <v>-7.6130000000000004</v>
      </c>
      <c r="T43" s="139">
        <v>17.71</v>
      </c>
    </row>
    <row r="44" spans="1:20" ht="15" x14ac:dyDescent="0.25">
      <c r="A44" s="80">
        <v>45597</v>
      </c>
      <c r="B44" s="102"/>
      <c r="C44" s="102"/>
      <c r="D44" s="102"/>
      <c r="E44" s="102"/>
      <c r="F44" s="102"/>
      <c r="G44" s="102"/>
      <c r="H44" s="102"/>
      <c r="I44" s="102"/>
      <c r="J44" s="102"/>
      <c r="K44" s="102"/>
      <c r="L44" s="102"/>
      <c r="M44" s="106"/>
      <c r="N44" s="102">
        <v>24.817</v>
      </c>
      <c r="O44" s="102">
        <v>42.298999999999999</v>
      </c>
      <c r="P44" s="106"/>
      <c r="Q44" s="138">
        <v>-5.6420000000000003</v>
      </c>
      <c r="R44" s="138">
        <v>-16.158000000000001</v>
      </c>
      <c r="S44" s="138">
        <v>8.7159999999999993</v>
      </c>
      <c r="T44" s="138">
        <v>16.579000000000001</v>
      </c>
    </row>
    <row r="45" spans="1:20" ht="15" x14ac:dyDescent="0.25">
      <c r="A45" s="241"/>
      <c r="K45" s="38"/>
      <c r="L45" s="98"/>
      <c r="M45" s="122"/>
      <c r="N45"/>
      <c r="O45"/>
      <c r="Q45" s="137"/>
      <c r="R45" s="137"/>
      <c r="S45" s="137"/>
      <c r="T45" s="137"/>
    </row>
    <row r="46" spans="1:20" ht="15" x14ac:dyDescent="0.25">
      <c r="A46" s="243"/>
      <c r="B46" s="243"/>
      <c r="C46" s="243"/>
      <c r="D46" s="243"/>
      <c r="E46" s="243"/>
      <c r="F46" s="243"/>
      <c r="G46" s="243"/>
      <c r="H46" s="243"/>
      <c r="I46" s="243"/>
      <c r="J46" s="243"/>
      <c r="K46" s="243"/>
      <c r="L46" s="243"/>
      <c r="M46" s="243"/>
      <c r="N46" s="243"/>
      <c r="O46" s="243"/>
      <c r="P46" s="243"/>
      <c r="Q46" s="243"/>
      <c r="R46" s="243"/>
      <c r="S46" s="243"/>
      <c r="T46" s="243"/>
    </row>
    <row r="47" spans="1:20" ht="15" x14ac:dyDescent="0.25">
      <c r="A47" s="243"/>
      <c r="B47" s="243"/>
      <c r="C47" s="243"/>
      <c r="D47" s="243"/>
      <c r="E47" s="243"/>
      <c r="F47" s="243"/>
      <c r="G47" s="243"/>
      <c r="H47" s="243"/>
      <c r="I47" s="243"/>
      <c r="J47" s="243"/>
      <c r="K47" s="243"/>
      <c r="L47" s="243"/>
      <c r="M47" s="243"/>
      <c r="N47" s="243"/>
      <c r="O47" s="243"/>
      <c r="P47" s="243"/>
      <c r="Q47" s="243"/>
      <c r="R47" s="243"/>
      <c r="S47" s="243"/>
      <c r="T47" s="243"/>
    </row>
    <row r="48" spans="1:20" ht="15" x14ac:dyDescent="0.25">
      <c r="A48" s="243"/>
      <c r="B48" s="243"/>
      <c r="C48" s="243"/>
      <c r="D48" s="243"/>
      <c r="E48" s="243"/>
      <c r="F48" s="243"/>
      <c r="G48" s="243"/>
      <c r="H48" s="243"/>
      <c r="I48" s="243"/>
      <c r="J48" s="243"/>
      <c r="K48" s="243"/>
      <c r="L48" s="243"/>
      <c r="M48" s="243"/>
      <c r="N48" s="243"/>
      <c r="O48" s="243"/>
      <c r="P48" s="243"/>
      <c r="Q48" s="243"/>
      <c r="R48" s="243"/>
      <c r="S48" s="243"/>
      <c r="T48" s="243"/>
    </row>
    <row r="49" spans="1:20" ht="15" x14ac:dyDescent="0.25">
      <c r="A49" s="244">
        <v>44652</v>
      </c>
      <c r="B49" s="104">
        <v>81.53</v>
      </c>
      <c r="C49" s="104">
        <v>106.8</v>
      </c>
      <c r="D49" s="104">
        <v>64.900000000000006</v>
      </c>
      <c r="E49" s="104">
        <v>974.28</v>
      </c>
      <c r="F49" s="104">
        <v>106.77</v>
      </c>
      <c r="G49" s="104">
        <v>93.45</v>
      </c>
      <c r="H49" s="104">
        <v>105</v>
      </c>
      <c r="I49" s="104">
        <v>9.3800000000000008</v>
      </c>
      <c r="J49" s="104">
        <v>23</v>
      </c>
      <c r="K49" s="104">
        <v>225.61</v>
      </c>
      <c r="L49" s="104">
        <v>43</v>
      </c>
      <c r="M49" s="106">
        <v>163.83000000000001</v>
      </c>
      <c r="N49" s="104">
        <v>46.656999999999996</v>
      </c>
      <c r="O49" s="104">
        <v>24.442</v>
      </c>
      <c r="P49" s="106">
        <v>16.663</v>
      </c>
      <c r="Q49" s="138">
        <v>-8.6609999999999996</v>
      </c>
      <c r="R49" s="138">
        <v>-12.693</v>
      </c>
      <c r="S49" s="138">
        <v>-41.89</v>
      </c>
      <c r="T49" s="138">
        <v>7.9370000000000003</v>
      </c>
    </row>
    <row r="50" spans="1:20" ht="15" x14ac:dyDescent="0.25">
      <c r="A50" s="244">
        <v>44682</v>
      </c>
      <c r="B50" s="104">
        <v>253.02</v>
      </c>
      <c r="C50" s="104">
        <v>313.27999999999997</v>
      </c>
      <c r="D50" s="104">
        <v>140.99</v>
      </c>
      <c r="E50" s="104">
        <v>2203.6999999999998</v>
      </c>
      <c r="F50" s="104">
        <v>231.3</v>
      </c>
      <c r="G50" s="104">
        <v>276.11</v>
      </c>
      <c r="H50" s="104">
        <v>235</v>
      </c>
      <c r="I50" s="104">
        <v>37.5</v>
      </c>
      <c r="J50" s="104">
        <v>62</v>
      </c>
      <c r="K50" s="104">
        <v>570.12</v>
      </c>
      <c r="L50" s="104">
        <v>130</v>
      </c>
      <c r="M50" s="106">
        <v>300.01</v>
      </c>
      <c r="N50" s="104">
        <v>36.15</v>
      </c>
      <c r="O50" s="104">
        <v>18.937999999999999</v>
      </c>
      <c r="P50" s="106">
        <v>12.91</v>
      </c>
      <c r="Q50" s="138">
        <v>-3.11</v>
      </c>
      <c r="R50" s="138">
        <v>-13.207000000000001</v>
      </c>
      <c r="S50" s="138">
        <v>-37.652999999999999</v>
      </c>
      <c r="T50" s="138">
        <v>6.3540000000000001</v>
      </c>
    </row>
    <row r="51" spans="1:20" ht="15" x14ac:dyDescent="0.25">
      <c r="A51" s="244">
        <v>44713</v>
      </c>
      <c r="B51" s="104">
        <v>309.25</v>
      </c>
      <c r="C51" s="104">
        <v>363.12</v>
      </c>
      <c r="D51" s="104">
        <v>255.22</v>
      </c>
      <c r="E51" s="104">
        <v>2583.0700000000002</v>
      </c>
      <c r="F51" s="104">
        <v>370.8</v>
      </c>
      <c r="G51" s="104">
        <v>325.66000000000003</v>
      </c>
      <c r="H51" s="104">
        <v>200</v>
      </c>
      <c r="I51" s="104">
        <v>52.5</v>
      </c>
      <c r="J51" s="104">
        <v>66</v>
      </c>
      <c r="K51" s="104">
        <v>407.85</v>
      </c>
      <c r="L51" s="104">
        <v>155</v>
      </c>
      <c r="M51" s="106">
        <v>148.54</v>
      </c>
      <c r="N51" s="104">
        <v>24.151</v>
      </c>
      <c r="O51" s="104">
        <v>12.651999999999999</v>
      </c>
      <c r="P51" s="106">
        <v>8.625</v>
      </c>
      <c r="Q51" s="138">
        <v>-7.532</v>
      </c>
      <c r="R51" s="138">
        <v>-18.404</v>
      </c>
      <c r="S51" s="138">
        <v>-51.258000000000003</v>
      </c>
      <c r="T51" s="138">
        <v>6.5380000000000003</v>
      </c>
    </row>
    <row r="52" spans="1:20" ht="15" x14ac:dyDescent="0.25">
      <c r="A52" s="244">
        <v>44743</v>
      </c>
      <c r="B52" s="104">
        <v>101.21</v>
      </c>
      <c r="C52" s="104">
        <v>106.8</v>
      </c>
      <c r="D52" s="104">
        <v>123.89</v>
      </c>
      <c r="E52" s="104">
        <v>738.96</v>
      </c>
      <c r="F52" s="104">
        <v>151.13</v>
      </c>
      <c r="G52" s="104">
        <v>104.78</v>
      </c>
      <c r="H52" s="104">
        <v>50</v>
      </c>
      <c r="I52" s="104">
        <v>20.63</v>
      </c>
      <c r="J52" s="104">
        <v>22</v>
      </c>
      <c r="K52" s="104">
        <v>66.42</v>
      </c>
      <c r="L52" s="104">
        <v>67</v>
      </c>
      <c r="M52" s="106">
        <v>-27.39</v>
      </c>
      <c r="N52" s="104">
        <v>39.561999999999998</v>
      </c>
      <c r="O52" s="104">
        <v>20.725000000000001</v>
      </c>
      <c r="P52" s="106">
        <v>14.129</v>
      </c>
      <c r="Q52" s="138">
        <v>-8.2880000000000003</v>
      </c>
      <c r="R52" s="138">
        <v>-19.466999999999999</v>
      </c>
      <c r="S52" s="138">
        <v>-31.135000000000002</v>
      </c>
      <c r="T52" s="138">
        <v>14.287000000000001</v>
      </c>
    </row>
    <row r="53" spans="1:20" ht="15" x14ac:dyDescent="0.25">
      <c r="A53" s="244">
        <v>44774</v>
      </c>
      <c r="B53" s="104">
        <v>65.650000000000006</v>
      </c>
      <c r="C53" s="104">
        <v>73.31</v>
      </c>
      <c r="D53" s="104">
        <v>55.04</v>
      </c>
      <c r="E53" s="104">
        <v>399.36</v>
      </c>
      <c r="F53" s="104">
        <v>66.989999999999995</v>
      </c>
      <c r="G53" s="104">
        <v>65.73</v>
      </c>
      <c r="H53" s="104">
        <v>34.75</v>
      </c>
      <c r="I53" s="104">
        <v>10.29</v>
      </c>
      <c r="J53" s="104">
        <v>17.3</v>
      </c>
      <c r="K53" s="104">
        <v>21.71</v>
      </c>
      <c r="L53" s="104">
        <v>38.61</v>
      </c>
      <c r="M53" s="106">
        <v>-17.55</v>
      </c>
      <c r="N53" s="104">
        <v>35.683999999999997</v>
      </c>
      <c r="O53" s="104">
        <v>18.693000000000001</v>
      </c>
      <c r="P53" s="106">
        <v>12.744</v>
      </c>
      <c r="Q53" s="138">
        <v>-5.89</v>
      </c>
      <c r="R53" s="138">
        <v>-17.036000000000001</v>
      </c>
      <c r="S53" s="138">
        <v>-31.536999999999999</v>
      </c>
      <c r="T53" s="138">
        <v>13.164999999999999</v>
      </c>
    </row>
    <row r="54" spans="1:20" ht="15" x14ac:dyDescent="0.25">
      <c r="A54" s="244">
        <v>44805</v>
      </c>
      <c r="B54" s="104">
        <v>40.78</v>
      </c>
      <c r="C54" s="104">
        <v>47.39</v>
      </c>
      <c r="D54" s="104">
        <v>39.909999999999997</v>
      </c>
      <c r="E54" s="104">
        <v>365.12</v>
      </c>
      <c r="F54" s="104">
        <v>46.83</v>
      </c>
      <c r="G54" s="104">
        <v>41.5</v>
      </c>
      <c r="H54" s="104">
        <v>43.96</v>
      </c>
      <c r="I54" s="104">
        <v>8.1</v>
      </c>
      <c r="J54" s="104">
        <v>18.91</v>
      </c>
      <c r="K54" s="104">
        <v>15.42</v>
      </c>
      <c r="L54" s="104">
        <v>35.159999999999997</v>
      </c>
      <c r="M54" s="106">
        <v>19.54</v>
      </c>
      <c r="N54" s="104">
        <v>34.296999999999997</v>
      </c>
      <c r="O54" s="104">
        <v>17.966999999999999</v>
      </c>
      <c r="P54" s="106">
        <v>12.249000000000001</v>
      </c>
      <c r="Q54" s="138">
        <v>-9.9890000000000008</v>
      </c>
      <c r="R54" s="138">
        <v>-7.5359999999999996</v>
      </c>
      <c r="S54" s="138">
        <v>-10.928000000000001</v>
      </c>
      <c r="T54" s="138">
        <v>11.956</v>
      </c>
    </row>
    <row r="55" spans="1:20" ht="15" x14ac:dyDescent="0.25">
      <c r="A55" s="244">
        <v>44835</v>
      </c>
      <c r="B55" s="104">
        <v>40.729999999999997</v>
      </c>
      <c r="C55" s="104">
        <v>47.85</v>
      </c>
      <c r="D55" s="104">
        <v>50.35</v>
      </c>
      <c r="E55" s="104">
        <v>514.66</v>
      </c>
      <c r="F55" s="104">
        <v>61.13</v>
      </c>
      <c r="G55" s="104">
        <v>42.14</v>
      </c>
      <c r="H55" s="104">
        <v>47.31</v>
      </c>
      <c r="I55" s="104">
        <v>7.17</v>
      </c>
      <c r="J55" s="104">
        <v>16.600000000000001</v>
      </c>
      <c r="K55" s="104">
        <v>32</v>
      </c>
      <c r="L55" s="104">
        <v>30.34</v>
      </c>
      <c r="M55" s="106">
        <v>48.58</v>
      </c>
      <c r="N55" s="104">
        <v>42.74</v>
      </c>
      <c r="O55" s="104">
        <v>22.39</v>
      </c>
      <c r="P55" s="106">
        <v>15.263999999999999</v>
      </c>
      <c r="Q55" s="138">
        <v>-1.8360000000000001</v>
      </c>
      <c r="R55" s="138">
        <v>-10.734</v>
      </c>
      <c r="S55" s="138">
        <v>-7.6130000000000004</v>
      </c>
      <c r="T55" s="138">
        <v>17.71</v>
      </c>
    </row>
    <row r="56" spans="1:20" ht="15" x14ac:dyDescent="0.25">
      <c r="A56" s="244">
        <v>44866</v>
      </c>
      <c r="B56" s="104">
        <v>31.51</v>
      </c>
      <c r="C56" s="104">
        <v>37.840000000000003</v>
      </c>
      <c r="D56" s="104">
        <v>45.13</v>
      </c>
      <c r="E56" s="104">
        <v>448.56</v>
      </c>
      <c r="F56" s="104">
        <v>54.54</v>
      </c>
      <c r="G56" s="104">
        <v>33</v>
      </c>
      <c r="H56" s="104">
        <v>30.93</v>
      </c>
      <c r="I56" s="104">
        <v>5.23</v>
      </c>
      <c r="J56" s="104">
        <v>9.07</v>
      </c>
      <c r="K56" s="104">
        <v>31.12</v>
      </c>
      <c r="L56" s="104">
        <v>18.11</v>
      </c>
      <c r="M56" s="106">
        <v>52.11</v>
      </c>
      <c r="N56" s="104">
        <v>33.784999999999997</v>
      </c>
      <c r="O56" s="104">
        <v>17.699000000000002</v>
      </c>
      <c r="P56" s="106">
        <v>12.066000000000001</v>
      </c>
      <c r="Q56" s="138">
        <v>-5.6420000000000003</v>
      </c>
      <c r="R56" s="138">
        <v>-16.158000000000001</v>
      </c>
      <c r="S56" s="138">
        <v>8.7159999999999993</v>
      </c>
      <c r="T56" s="138">
        <v>16.579000000000001</v>
      </c>
    </row>
    <row r="57" spans="1:20" ht="15" x14ac:dyDescent="0.25">
      <c r="A57" s="244">
        <v>44896</v>
      </c>
      <c r="B57" s="104">
        <v>26.37</v>
      </c>
      <c r="C57" s="104">
        <v>32.19</v>
      </c>
      <c r="D57" s="104">
        <v>33.200000000000003</v>
      </c>
      <c r="E57" s="104">
        <v>341.96</v>
      </c>
      <c r="F57" s="104">
        <v>35.700000000000003</v>
      </c>
      <c r="G57" s="104">
        <v>27.68</v>
      </c>
      <c r="H57" s="104">
        <v>22.99</v>
      </c>
      <c r="I57" s="104">
        <v>4.84</v>
      </c>
      <c r="J57" s="104">
        <v>6.38</v>
      </c>
      <c r="K57" s="104">
        <v>24.46</v>
      </c>
      <c r="L57" s="104">
        <v>14.7</v>
      </c>
      <c r="M57" s="106">
        <v>41.96</v>
      </c>
      <c r="N57" s="104">
        <v>31.177</v>
      </c>
      <c r="O57" s="104">
        <v>16.332000000000001</v>
      </c>
      <c r="P57" s="106">
        <v>11.134</v>
      </c>
      <c r="Q57" s="138">
        <v>0.45500000000000002</v>
      </c>
      <c r="R57" s="138">
        <v>-4.8609999999999998</v>
      </c>
      <c r="S57" s="138">
        <v>16.178999999999998</v>
      </c>
      <c r="T57" s="138">
        <v>17.748000000000001</v>
      </c>
    </row>
    <row r="58" spans="1:20" ht="15" x14ac:dyDescent="0.25">
      <c r="A58" s="244">
        <v>44927</v>
      </c>
      <c r="B58" s="104">
        <v>24.8</v>
      </c>
      <c r="C58" s="104">
        <v>30.48</v>
      </c>
      <c r="D58" s="104">
        <v>32.630000000000003</v>
      </c>
      <c r="E58" s="104">
        <v>368.38</v>
      </c>
      <c r="F58" s="104">
        <v>43.42</v>
      </c>
      <c r="G58" s="104">
        <v>26.19</v>
      </c>
      <c r="H58" s="104">
        <v>21.31</v>
      </c>
      <c r="I58" s="104">
        <v>4.8099999999999996</v>
      </c>
      <c r="J58" s="104">
        <v>5.58</v>
      </c>
      <c r="K58" s="104">
        <v>25.3</v>
      </c>
      <c r="L58" s="104">
        <v>12.96</v>
      </c>
      <c r="M58" s="106">
        <v>36.22</v>
      </c>
      <c r="N58" s="104">
        <v>48.119</v>
      </c>
      <c r="O58" s="104">
        <v>25.207999999999998</v>
      </c>
      <c r="P58" s="106">
        <v>17.184999999999999</v>
      </c>
      <c r="Q58" s="138">
        <v>3.9950000000000001</v>
      </c>
      <c r="R58" s="138">
        <v>-11.709</v>
      </c>
      <c r="S58" s="138">
        <v>-11.84</v>
      </c>
      <c r="T58" s="138">
        <v>13.885</v>
      </c>
    </row>
    <row r="59" spans="1:20" ht="15" x14ac:dyDescent="0.25">
      <c r="A59" s="244">
        <v>44958</v>
      </c>
      <c r="B59" s="104">
        <v>23.41</v>
      </c>
      <c r="C59" s="104">
        <v>28.5</v>
      </c>
      <c r="D59" s="104">
        <v>30.41</v>
      </c>
      <c r="E59" s="104">
        <v>395.71</v>
      </c>
      <c r="F59" s="104">
        <v>47.81</v>
      </c>
      <c r="G59" s="104">
        <v>24.81</v>
      </c>
      <c r="H59" s="104">
        <v>31.37</v>
      </c>
      <c r="I59" s="104">
        <v>4.01</v>
      </c>
      <c r="J59" s="104">
        <v>5.18</v>
      </c>
      <c r="K59" s="104">
        <v>25.64</v>
      </c>
      <c r="L59" s="104">
        <v>12.19</v>
      </c>
      <c r="M59" s="106">
        <v>32.200000000000003</v>
      </c>
      <c r="N59" s="104">
        <v>57.970999999999997</v>
      </c>
      <c r="O59" s="104">
        <v>30.369</v>
      </c>
      <c r="P59" s="106">
        <v>20.702999999999999</v>
      </c>
      <c r="Q59" s="138">
        <v>-2.7010000000000001</v>
      </c>
      <c r="R59" s="138">
        <v>-10.657</v>
      </c>
      <c r="S59" s="138">
        <v>-27.518999999999998</v>
      </c>
      <c r="T59" s="138">
        <v>4.8780000000000001</v>
      </c>
    </row>
    <row r="60" spans="1:20" ht="15" x14ac:dyDescent="0.25">
      <c r="A60" s="244">
        <v>44986</v>
      </c>
      <c r="B60" s="104">
        <v>40.409999999999997</v>
      </c>
      <c r="C60" s="104">
        <v>50.04</v>
      </c>
      <c r="D60" s="104">
        <v>63.74</v>
      </c>
      <c r="E60" s="104">
        <v>655.94</v>
      </c>
      <c r="F60" s="104">
        <v>121.14</v>
      </c>
      <c r="G60" s="104">
        <v>43.38</v>
      </c>
      <c r="H60" s="104">
        <v>102.23</v>
      </c>
      <c r="I60" s="104">
        <v>4.8600000000000003</v>
      </c>
      <c r="J60" s="104">
        <v>10.9</v>
      </c>
      <c r="K60" s="104">
        <v>82.68</v>
      </c>
      <c r="L60" s="104">
        <v>25.71</v>
      </c>
      <c r="M60" s="106">
        <v>50.03</v>
      </c>
      <c r="N60" s="104">
        <v>71.756</v>
      </c>
      <c r="O60" s="104">
        <v>37.590000000000003</v>
      </c>
      <c r="P60" s="106">
        <v>25.626000000000001</v>
      </c>
      <c r="Q60" s="138">
        <v>-3.2639999999999998</v>
      </c>
      <c r="R60" s="138">
        <v>-8.7449999999999992</v>
      </c>
      <c r="S60" s="138">
        <v>-46.244</v>
      </c>
      <c r="T60" s="138">
        <v>3.944</v>
      </c>
    </row>
    <row r="61" spans="1:20" ht="15" x14ac:dyDescent="0.25">
      <c r="A61" s="244">
        <v>45017</v>
      </c>
      <c r="B61" s="104">
        <v>93.19</v>
      </c>
      <c r="C61" s="104">
        <v>117.1</v>
      </c>
      <c r="D61" s="104">
        <v>97.09</v>
      </c>
      <c r="E61" s="104">
        <v>1124.1400000000001</v>
      </c>
      <c r="F61" s="104">
        <v>147.03</v>
      </c>
      <c r="G61" s="104">
        <v>105.03</v>
      </c>
      <c r="H61" s="104">
        <v>185.82</v>
      </c>
      <c r="I61" s="104">
        <v>10.08</v>
      </c>
      <c r="J61" s="104">
        <v>27.78</v>
      </c>
      <c r="K61" s="104">
        <v>245.53</v>
      </c>
      <c r="L61" s="104">
        <v>60.55</v>
      </c>
      <c r="M61" s="106">
        <v>114.79</v>
      </c>
      <c r="N61" s="104">
        <v>42.070999999999998</v>
      </c>
      <c r="O61" s="104">
        <v>22.039000000000001</v>
      </c>
      <c r="P61" s="106">
        <v>15.025</v>
      </c>
      <c r="Q61" s="138">
        <v>-8.6609999999999996</v>
      </c>
      <c r="R61" s="138">
        <v>-12.693</v>
      </c>
      <c r="S61" s="138">
        <v>-41.89</v>
      </c>
      <c r="T61" s="138">
        <v>7.9370000000000003</v>
      </c>
    </row>
    <row r="62" spans="1:20" ht="15" x14ac:dyDescent="0.25">
      <c r="A62" s="244">
        <v>45047</v>
      </c>
      <c r="B62" s="104">
        <v>246.31</v>
      </c>
      <c r="C62" s="104">
        <v>307.94</v>
      </c>
      <c r="D62" s="104">
        <v>225.2</v>
      </c>
      <c r="E62" s="104">
        <v>2608.84</v>
      </c>
      <c r="F62" s="104">
        <v>324.19</v>
      </c>
      <c r="G62" s="104">
        <v>273.89999999999998</v>
      </c>
      <c r="H62" s="104">
        <v>307.5</v>
      </c>
      <c r="I62" s="104">
        <v>29.99</v>
      </c>
      <c r="J62" s="104">
        <v>78.06</v>
      </c>
      <c r="K62" s="104">
        <v>619.33000000000004</v>
      </c>
      <c r="L62" s="104">
        <v>157.66999999999999</v>
      </c>
      <c r="M62" s="106">
        <v>238.47</v>
      </c>
      <c r="N62" s="104">
        <v>19.030999999999999</v>
      </c>
      <c r="O62" s="104">
        <v>9.9700000000000006</v>
      </c>
      <c r="P62" s="106">
        <v>6.7969999999999997</v>
      </c>
      <c r="Q62" s="138">
        <v>-3.11</v>
      </c>
      <c r="R62" s="138">
        <v>-13.207000000000001</v>
      </c>
      <c r="S62" s="138">
        <v>-37.652999999999999</v>
      </c>
      <c r="T62" s="138">
        <v>6.3540000000000001</v>
      </c>
    </row>
    <row r="63" spans="1:20" ht="15" x14ac:dyDescent="0.25">
      <c r="A63" s="244">
        <v>45078</v>
      </c>
      <c r="B63" s="104">
        <v>334.22</v>
      </c>
      <c r="C63" s="104">
        <v>398.01</v>
      </c>
      <c r="D63" s="104">
        <v>406.12</v>
      </c>
      <c r="E63" s="104">
        <v>3324.39</v>
      </c>
      <c r="F63" s="104">
        <v>530.27</v>
      </c>
      <c r="G63" s="104">
        <v>357.71</v>
      </c>
      <c r="H63" s="104">
        <v>272.56</v>
      </c>
      <c r="I63" s="104">
        <v>51.48</v>
      </c>
      <c r="J63" s="104">
        <v>84</v>
      </c>
      <c r="K63" s="104">
        <v>546.25</v>
      </c>
      <c r="L63" s="104">
        <v>185.85</v>
      </c>
      <c r="M63" s="106">
        <v>154.11000000000001</v>
      </c>
      <c r="N63" s="104">
        <v>13.676</v>
      </c>
      <c r="O63" s="104">
        <v>7.1639999999999997</v>
      </c>
      <c r="P63" s="106">
        <v>4.8840000000000003</v>
      </c>
      <c r="Q63" s="138">
        <v>-7.532</v>
      </c>
      <c r="R63" s="138">
        <v>-18.404</v>
      </c>
      <c r="S63" s="138">
        <v>-51.258000000000003</v>
      </c>
      <c r="T63" s="138">
        <v>6.5380000000000003</v>
      </c>
    </row>
    <row r="64" spans="1:20" ht="15" x14ac:dyDescent="0.25">
      <c r="A64" s="244">
        <v>45108</v>
      </c>
      <c r="B64" s="104">
        <v>140.19</v>
      </c>
      <c r="C64" s="104">
        <v>163.21</v>
      </c>
      <c r="D64" s="104">
        <v>223.88</v>
      </c>
      <c r="E64" s="104">
        <v>1372.92</v>
      </c>
      <c r="F64" s="104">
        <v>268.95</v>
      </c>
      <c r="G64" s="104">
        <v>147.47</v>
      </c>
      <c r="H64" s="104">
        <v>70.14</v>
      </c>
      <c r="I64" s="104">
        <v>24</v>
      </c>
      <c r="J64" s="104">
        <v>32.64</v>
      </c>
      <c r="K64" s="104">
        <v>126</v>
      </c>
      <c r="L64" s="104">
        <v>78.540000000000006</v>
      </c>
      <c r="M64" s="106">
        <v>24.21</v>
      </c>
      <c r="N64" s="104">
        <v>38.837000000000003</v>
      </c>
      <c r="O64" s="104">
        <v>20.344999999999999</v>
      </c>
      <c r="P64" s="106">
        <v>13.87</v>
      </c>
      <c r="Q64" s="138">
        <v>-8.2880000000000003</v>
      </c>
      <c r="R64" s="138">
        <v>-19.466999999999999</v>
      </c>
      <c r="S64" s="138">
        <v>-31.135000000000002</v>
      </c>
      <c r="T64" s="138">
        <v>14.287000000000001</v>
      </c>
    </row>
    <row r="65" spans="1:20" ht="15" x14ac:dyDescent="0.25">
      <c r="A65" s="244">
        <v>45139</v>
      </c>
      <c r="B65" s="104">
        <v>69.47</v>
      </c>
      <c r="C65" s="104">
        <v>79.069999999999993</v>
      </c>
      <c r="D65" s="104">
        <v>79.540000000000006</v>
      </c>
      <c r="E65" s="104">
        <v>509.85</v>
      </c>
      <c r="F65" s="104">
        <v>90.9</v>
      </c>
      <c r="G65" s="104">
        <v>71.099999999999994</v>
      </c>
      <c r="H65" s="104">
        <v>47.27</v>
      </c>
      <c r="I65" s="104">
        <v>10.84</v>
      </c>
      <c r="J65" s="104">
        <v>19.899999999999999</v>
      </c>
      <c r="K65" s="104">
        <v>27.05</v>
      </c>
      <c r="L65" s="104">
        <v>38.92</v>
      </c>
      <c r="M65" s="106">
        <v>4.34</v>
      </c>
      <c r="N65" s="104">
        <v>36.613999999999997</v>
      </c>
      <c r="O65" s="104">
        <v>19.181000000000001</v>
      </c>
      <c r="P65" s="106">
        <v>13.076000000000001</v>
      </c>
      <c r="Q65" s="138">
        <v>-5.89</v>
      </c>
      <c r="R65" s="138">
        <v>-17.036000000000001</v>
      </c>
      <c r="S65" s="138">
        <v>-31.536999999999999</v>
      </c>
      <c r="T65" s="138">
        <v>13.164999999999999</v>
      </c>
    </row>
    <row r="66" spans="1:20" ht="15" x14ac:dyDescent="0.25">
      <c r="A66" s="244">
        <v>45170</v>
      </c>
      <c r="B66" s="104">
        <v>41.13</v>
      </c>
      <c r="C66" s="104">
        <v>48.64</v>
      </c>
      <c r="D66" s="104">
        <v>46.11</v>
      </c>
      <c r="E66" s="104">
        <v>423.19</v>
      </c>
      <c r="F66" s="104">
        <v>55</v>
      </c>
      <c r="G66" s="104">
        <v>42.55</v>
      </c>
      <c r="H66" s="104">
        <v>47.75</v>
      </c>
      <c r="I66" s="104">
        <v>7.85</v>
      </c>
      <c r="J66" s="104">
        <v>19.23</v>
      </c>
      <c r="K66" s="104">
        <v>21.53</v>
      </c>
      <c r="L66" s="104">
        <v>33.04</v>
      </c>
      <c r="M66" s="106">
        <v>24.03</v>
      </c>
      <c r="N66" s="104">
        <v>32.404000000000003</v>
      </c>
      <c r="O66" s="104">
        <v>16.975000000000001</v>
      </c>
      <c r="P66" s="106">
        <v>11.571999999999999</v>
      </c>
      <c r="Q66" s="138">
        <v>-9.9890000000000008</v>
      </c>
      <c r="R66" s="138">
        <v>-7.5359999999999996</v>
      </c>
      <c r="S66" s="138">
        <v>-10.928000000000001</v>
      </c>
      <c r="T66" s="138">
        <v>11.956</v>
      </c>
    </row>
    <row r="67" spans="1:20" ht="15" x14ac:dyDescent="0.25">
      <c r="A67" s="244">
        <v>45200</v>
      </c>
      <c r="B67" s="104">
        <v>40.69</v>
      </c>
      <c r="C67" s="104">
        <v>47.85</v>
      </c>
      <c r="D67" s="104">
        <v>49.55</v>
      </c>
      <c r="E67" s="104">
        <v>519.59</v>
      </c>
      <c r="F67" s="104">
        <v>59.44</v>
      </c>
      <c r="G67" s="104">
        <v>42.04</v>
      </c>
      <c r="H67" s="104">
        <v>47.77</v>
      </c>
      <c r="I67" s="104">
        <v>6.98</v>
      </c>
      <c r="J67" s="104">
        <v>16.89</v>
      </c>
      <c r="K67" s="104">
        <v>32.06</v>
      </c>
      <c r="L67" s="104">
        <v>30.49</v>
      </c>
      <c r="M67" s="106">
        <v>49.44</v>
      </c>
      <c r="N67" s="104">
        <v>36.200000000000003</v>
      </c>
      <c r="O67" s="104">
        <v>20.555</v>
      </c>
      <c r="P67" s="106">
        <v>12.657999999999999</v>
      </c>
      <c r="Q67" s="138">
        <v>-1.8360000000000001</v>
      </c>
      <c r="R67" s="138">
        <v>-10.734</v>
      </c>
      <c r="S67" s="138">
        <v>-7.6130000000000004</v>
      </c>
      <c r="T67" s="138">
        <v>17.71</v>
      </c>
    </row>
    <row r="68" spans="1:20" ht="15" x14ac:dyDescent="0.25">
      <c r="A68" s="244">
        <v>45231</v>
      </c>
      <c r="B68" s="104">
        <v>31.46</v>
      </c>
      <c r="C68" s="104">
        <v>37.85</v>
      </c>
      <c r="D68" s="104">
        <v>43.69</v>
      </c>
      <c r="E68" s="104">
        <v>457.15</v>
      </c>
      <c r="F68" s="104">
        <v>51.53</v>
      </c>
      <c r="G68" s="104">
        <v>32.85</v>
      </c>
      <c r="H68" s="104">
        <v>31.53</v>
      </c>
      <c r="I68" s="104">
        <v>4.9400000000000004</v>
      </c>
      <c r="J68" s="104">
        <v>9.39</v>
      </c>
      <c r="K68" s="104">
        <v>31.25</v>
      </c>
      <c r="L68" s="104">
        <v>18.28</v>
      </c>
      <c r="M68" s="106">
        <v>53.94</v>
      </c>
      <c r="N68" s="104">
        <v>24.817</v>
      </c>
      <c r="O68" s="104">
        <v>42.298999999999999</v>
      </c>
      <c r="P68" s="106">
        <v>1.202</v>
      </c>
      <c r="Q68" s="138">
        <v>-5.6420000000000003</v>
      </c>
      <c r="R68" s="138">
        <v>-16.158000000000001</v>
      </c>
      <c r="S68" s="138">
        <v>8.7159999999999993</v>
      </c>
      <c r="T68" s="138">
        <v>16.579000000000001</v>
      </c>
    </row>
    <row r="69" spans="1:20" ht="15" x14ac:dyDescent="0.25">
      <c r="A69" s="244">
        <v>45261</v>
      </c>
      <c r="B69" s="104">
        <v>26.31</v>
      </c>
      <c r="C69" s="104">
        <v>32.21</v>
      </c>
      <c r="D69" s="104">
        <v>31.62</v>
      </c>
      <c r="E69" s="104">
        <v>351.78</v>
      </c>
      <c r="F69" s="104">
        <v>32.75</v>
      </c>
      <c r="G69" s="104">
        <v>27.49</v>
      </c>
      <c r="H69" s="104">
        <v>23.65</v>
      </c>
      <c r="I69" s="104">
        <v>4.4400000000000004</v>
      </c>
      <c r="J69" s="104">
        <v>6.72</v>
      </c>
      <c r="K69" s="104">
        <v>24.61</v>
      </c>
      <c r="L69" s="104">
        <v>14.91</v>
      </c>
      <c r="M69" s="106">
        <v>44.18</v>
      </c>
      <c r="N69" s="104">
        <v>25.222000000000001</v>
      </c>
      <c r="O69" s="104">
        <v>41.247999999999998</v>
      </c>
      <c r="P69" s="106">
        <v>2.335</v>
      </c>
      <c r="Q69" s="138">
        <v>0.45500000000000002</v>
      </c>
      <c r="R69" s="138">
        <v>-4.8609999999999998</v>
      </c>
      <c r="S69" s="138">
        <v>16.178999999999998</v>
      </c>
      <c r="T69" s="138">
        <v>17.748000000000001</v>
      </c>
    </row>
    <row r="70" spans="1:20" ht="15" x14ac:dyDescent="0.25">
      <c r="A70" s="244">
        <v>45292</v>
      </c>
      <c r="B70" s="104">
        <v>25.02</v>
      </c>
      <c r="C70" s="104">
        <v>30.7</v>
      </c>
      <c r="D70" s="104">
        <v>30.37</v>
      </c>
      <c r="E70" s="104">
        <v>347.16</v>
      </c>
      <c r="F70" s="104">
        <v>40.270000000000003</v>
      </c>
      <c r="G70" s="104">
        <v>26.29</v>
      </c>
      <c r="H70" s="104">
        <v>21.52</v>
      </c>
      <c r="I70" s="104">
        <v>4.66</v>
      </c>
      <c r="J70" s="104">
        <v>5.9</v>
      </c>
      <c r="K70" s="104">
        <v>24.77</v>
      </c>
      <c r="L70" s="104">
        <v>13.35</v>
      </c>
      <c r="M70" s="106">
        <v>38.07</v>
      </c>
      <c r="N70" s="104">
        <v>32.688000000000002</v>
      </c>
      <c r="O70" s="104">
        <v>48.18</v>
      </c>
      <c r="P70" s="106">
        <v>6.62</v>
      </c>
      <c r="Q70" s="138">
        <v>3.9950000000000001</v>
      </c>
      <c r="R70" s="138">
        <v>-11.709</v>
      </c>
      <c r="S70" s="138">
        <v>-11.84</v>
      </c>
      <c r="T70" s="138">
        <v>13.885</v>
      </c>
    </row>
    <row r="71" spans="1:20" ht="15" x14ac:dyDescent="0.25">
      <c r="A71" s="244">
        <v>45323</v>
      </c>
      <c r="B71" s="104">
        <v>23.37</v>
      </c>
      <c r="C71" s="104">
        <v>28.77</v>
      </c>
      <c r="D71" s="104">
        <v>27.64</v>
      </c>
      <c r="E71" s="104">
        <v>395.53</v>
      </c>
      <c r="F71" s="104">
        <v>41.48</v>
      </c>
      <c r="G71" s="104">
        <v>24.71</v>
      </c>
      <c r="H71" s="104">
        <v>28.85</v>
      </c>
      <c r="I71" s="104">
        <v>3.95</v>
      </c>
      <c r="J71" s="104">
        <v>5.43</v>
      </c>
      <c r="K71" s="104">
        <v>25.12</v>
      </c>
      <c r="L71" s="104">
        <v>12.13</v>
      </c>
      <c r="M71" s="106">
        <v>32.92</v>
      </c>
      <c r="N71" s="104">
        <v>42.802999999999997</v>
      </c>
      <c r="O71" s="104">
        <v>36.161000000000001</v>
      </c>
      <c r="P71" s="106">
        <v>9.4120000000000008</v>
      </c>
      <c r="Q71" s="138">
        <v>-2.7010000000000001</v>
      </c>
      <c r="R71" s="138">
        <v>-10.657</v>
      </c>
      <c r="S71" s="138">
        <v>-27.518999999999998</v>
      </c>
      <c r="T71" s="138">
        <v>4.8780000000000001</v>
      </c>
    </row>
    <row r="72" spans="1:20" ht="15" x14ac:dyDescent="0.25">
      <c r="A72" s="244">
        <v>45352</v>
      </c>
      <c r="B72" s="104">
        <v>37.51</v>
      </c>
      <c r="C72" s="104">
        <v>46.25</v>
      </c>
      <c r="D72" s="104">
        <v>50.18</v>
      </c>
      <c r="E72" s="104">
        <v>612.71</v>
      </c>
      <c r="F72" s="104">
        <v>86.5</v>
      </c>
      <c r="G72" s="104">
        <v>39.74</v>
      </c>
      <c r="H72" s="104">
        <v>92.46</v>
      </c>
      <c r="I72" s="104">
        <v>4.5999999999999996</v>
      </c>
      <c r="J72" s="104">
        <v>9.6999999999999993</v>
      </c>
      <c r="K72" s="104">
        <v>74.209999999999994</v>
      </c>
      <c r="L72" s="104">
        <v>22.6</v>
      </c>
      <c r="M72" s="106">
        <v>44.46</v>
      </c>
      <c r="N72" s="104">
        <v>62.506999999999998</v>
      </c>
      <c r="O72" s="104">
        <v>31.26</v>
      </c>
      <c r="P72" s="106">
        <v>13.116</v>
      </c>
      <c r="Q72" s="138">
        <v>-3.2639999999999998</v>
      </c>
      <c r="R72" s="138">
        <v>-8.7449999999999992</v>
      </c>
      <c r="S72" s="138">
        <v>-46.244</v>
      </c>
      <c r="T72" s="138">
        <v>3.944</v>
      </c>
    </row>
    <row r="73" spans="1:20" ht="15" x14ac:dyDescent="0.25">
      <c r="A73" s="80">
        <v>45383</v>
      </c>
      <c r="B73" s="104">
        <v>78.28</v>
      </c>
      <c r="C73" s="104">
        <v>99.53</v>
      </c>
      <c r="D73" s="104">
        <v>76.98</v>
      </c>
      <c r="E73" s="104">
        <v>934.75</v>
      </c>
      <c r="F73" s="104">
        <v>112.76</v>
      </c>
      <c r="G73" s="104">
        <v>88.83</v>
      </c>
      <c r="H73" s="104">
        <v>147.16999999999999</v>
      </c>
      <c r="I73" s="104">
        <v>9.09</v>
      </c>
      <c r="J73" s="104">
        <v>23.48</v>
      </c>
      <c r="K73" s="104">
        <v>202.84</v>
      </c>
      <c r="L73" s="104">
        <v>50.72</v>
      </c>
      <c r="M73" s="106">
        <v>86.78</v>
      </c>
      <c r="N73" s="104">
        <v>34.738</v>
      </c>
      <c r="O73" s="104">
        <v>20.477</v>
      </c>
      <c r="P73" s="106">
        <v>16.518000000000001</v>
      </c>
      <c r="Q73" s="138">
        <v>-8.6609999999999996</v>
      </c>
      <c r="R73" s="138">
        <v>-12.693</v>
      </c>
      <c r="S73" s="138">
        <v>-41.89</v>
      </c>
      <c r="T73" s="138">
        <v>7.9370000000000003</v>
      </c>
    </row>
    <row r="74" spans="1:20" ht="15" x14ac:dyDescent="0.25">
      <c r="A74" s="80">
        <v>45413</v>
      </c>
      <c r="B74" s="104">
        <v>203.17</v>
      </c>
      <c r="C74" s="104">
        <v>251.24</v>
      </c>
      <c r="D74" s="104">
        <v>167.22</v>
      </c>
      <c r="E74" s="104">
        <v>2114.3000000000002</v>
      </c>
      <c r="F74" s="104">
        <v>244.27</v>
      </c>
      <c r="G74" s="104">
        <v>225.76</v>
      </c>
      <c r="H74" s="104">
        <v>251.55</v>
      </c>
      <c r="I74" s="104">
        <v>26.11</v>
      </c>
      <c r="J74" s="104">
        <v>67.98</v>
      </c>
      <c r="K74" s="104">
        <v>512.59</v>
      </c>
      <c r="L74" s="104">
        <v>134.93</v>
      </c>
      <c r="M74" s="106">
        <v>158.91</v>
      </c>
      <c r="N74" s="104">
        <v>25.463999999999999</v>
      </c>
      <c r="O74" s="104">
        <v>-4.415</v>
      </c>
      <c r="P74" s="106">
        <v>21.992999999999999</v>
      </c>
      <c r="Q74" s="138">
        <v>-3.11</v>
      </c>
      <c r="R74" s="138">
        <v>-13.207000000000001</v>
      </c>
      <c r="S74" s="138">
        <v>-37.652999999999999</v>
      </c>
      <c r="T74" s="138">
        <v>6.3540000000000001</v>
      </c>
    </row>
    <row r="75" spans="1:20" ht="15" x14ac:dyDescent="0.25">
      <c r="A75" s="80">
        <v>45444</v>
      </c>
      <c r="B75" s="104">
        <v>250.18</v>
      </c>
      <c r="C75" s="104">
        <v>292.8</v>
      </c>
      <c r="D75" s="104">
        <v>302.7</v>
      </c>
      <c r="E75" s="104">
        <v>2478.2800000000002</v>
      </c>
      <c r="F75" s="104">
        <v>391.59</v>
      </c>
      <c r="G75" s="104">
        <v>265.3</v>
      </c>
      <c r="H75" s="104">
        <v>187.12</v>
      </c>
      <c r="I75" s="104">
        <v>40.090000000000003</v>
      </c>
      <c r="J75" s="104">
        <v>61.6</v>
      </c>
      <c r="K75" s="104">
        <v>366.7</v>
      </c>
      <c r="L75" s="104">
        <v>144.15</v>
      </c>
      <c r="M75" s="106">
        <v>78.680000000000007</v>
      </c>
      <c r="N75" s="104">
        <v>25.035</v>
      </c>
      <c r="O75" s="104">
        <v>-23.155999999999999</v>
      </c>
      <c r="P75" s="106">
        <v>20.56</v>
      </c>
      <c r="Q75" s="138">
        <v>-7.532</v>
      </c>
      <c r="R75" s="138">
        <v>-18.404</v>
      </c>
      <c r="S75" s="138">
        <v>-51.258000000000003</v>
      </c>
      <c r="T75" s="138">
        <v>6.5380000000000003</v>
      </c>
    </row>
    <row r="76" spans="1:20" ht="15" x14ac:dyDescent="0.25">
      <c r="A76" s="79">
        <v>45474</v>
      </c>
      <c r="B76" s="105">
        <v>86.42</v>
      </c>
      <c r="C76" s="105">
        <v>97.54</v>
      </c>
      <c r="D76" s="105">
        <v>146.94</v>
      </c>
      <c r="E76" s="105">
        <v>708.98</v>
      </c>
      <c r="F76" s="105">
        <v>159.6</v>
      </c>
      <c r="G76" s="105">
        <v>89.92</v>
      </c>
      <c r="H76" s="105">
        <v>32.06</v>
      </c>
      <c r="I76" s="105">
        <v>14.86</v>
      </c>
      <c r="J76" s="105">
        <v>21.28</v>
      </c>
      <c r="K76" s="105">
        <v>59.72</v>
      </c>
      <c r="L76" s="105">
        <v>50.8</v>
      </c>
      <c r="M76" s="107">
        <v>-14.51</v>
      </c>
      <c r="N76" s="105">
        <v>38.954999999999998</v>
      </c>
      <c r="O76" s="105">
        <v>-3.306</v>
      </c>
      <c r="P76" s="107">
        <v>20.181999999999999</v>
      </c>
      <c r="Q76" s="139">
        <v>-8.2880000000000003</v>
      </c>
      <c r="R76" s="139">
        <v>-19.466999999999999</v>
      </c>
      <c r="S76" s="139">
        <v>-31.135000000000002</v>
      </c>
      <c r="T76" s="139">
        <v>14.287000000000001</v>
      </c>
    </row>
    <row r="77" spans="1:20" ht="15" x14ac:dyDescent="0.25">
      <c r="A77" s="80">
        <v>45505</v>
      </c>
      <c r="B77" s="104">
        <v>55.63</v>
      </c>
      <c r="C77" s="104">
        <v>62.68</v>
      </c>
      <c r="D77" s="104">
        <v>58.48</v>
      </c>
      <c r="E77" s="104">
        <v>361.01</v>
      </c>
      <c r="F77" s="104">
        <v>65.319999999999993</v>
      </c>
      <c r="G77" s="104">
        <v>56.12</v>
      </c>
      <c r="H77" s="104">
        <v>23.31</v>
      </c>
      <c r="I77" s="104">
        <v>8.24</v>
      </c>
      <c r="J77" s="104">
        <v>15.48</v>
      </c>
      <c r="K77" s="104">
        <v>18.75</v>
      </c>
      <c r="L77" s="104">
        <v>29.12</v>
      </c>
      <c r="M77" s="106">
        <v>-10.68</v>
      </c>
      <c r="N77" s="104">
        <v>39.273000000000003</v>
      </c>
      <c r="O77" s="104">
        <v>8.6560000000000006</v>
      </c>
      <c r="P77" s="106">
        <v>17.675000000000001</v>
      </c>
      <c r="Q77" s="138">
        <v>-5.89</v>
      </c>
      <c r="R77" s="138">
        <v>-17.036000000000001</v>
      </c>
      <c r="S77" s="138">
        <v>-31.536999999999999</v>
      </c>
      <c r="T77" s="138">
        <v>13.164999999999999</v>
      </c>
    </row>
    <row r="78" spans="1:20" ht="15" x14ac:dyDescent="0.25">
      <c r="A78" s="80">
        <v>45536</v>
      </c>
      <c r="B78" s="104">
        <v>35.31</v>
      </c>
      <c r="C78" s="104">
        <v>41.62</v>
      </c>
      <c r="D78" s="104">
        <v>38.39</v>
      </c>
      <c r="E78" s="104">
        <v>312.01</v>
      </c>
      <c r="F78" s="104">
        <v>42.4</v>
      </c>
      <c r="G78" s="104">
        <v>36.15</v>
      </c>
      <c r="H78" s="104">
        <v>30.92</v>
      </c>
      <c r="I78" s="104">
        <v>6.95</v>
      </c>
      <c r="J78" s="104">
        <v>15.74</v>
      </c>
      <c r="K78" s="104">
        <v>12.81</v>
      </c>
      <c r="L78" s="104">
        <v>26.38</v>
      </c>
      <c r="M78" s="106">
        <v>13.96</v>
      </c>
      <c r="N78" s="104">
        <v>30.113</v>
      </c>
      <c r="O78" s="104">
        <v>17.327999999999999</v>
      </c>
      <c r="P78" s="106">
        <v>14.701000000000001</v>
      </c>
      <c r="Q78" s="138">
        <v>-9.9890000000000008</v>
      </c>
      <c r="R78" s="138">
        <v>-7.5359999999999996</v>
      </c>
      <c r="S78" s="138">
        <v>-10.928000000000001</v>
      </c>
      <c r="T78" s="138">
        <v>11.956</v>
      </c>
    </row>
    <row r="79" spans="1:20" ht="15" x14ac:dyDescent="0.25">
      <c r="A79" s="79">
        <v>45566</v>
      </c>
      <c r="B79" s="105"/>
      <c r="C79" s="105"/>
      <c r="D79" s="105"/>
      <c r="E79" s="105"/>
      <c r="F79" s="105"/>
      <c r="G79" s="105"/>
      <c r="H79" s="105"/>
      <c r="I79" s="105"/>
      <c r="J79" s="105"/>
      <c r="K79" s="105"/>
      <c r="L79" s="105"/>
      <c r="M79" s="107"/>
      <c r="N79" s="105">
        <v>36.200000000000003</v>
      </c>
      <c r="O79" s="105">
        <v>20.555</v>
      </c>
      <c r="P79" s="107"/>
      <c r="Q79" s="139">
        <v>-1.8360000000000001</v>
      </c>
      <c r="R79" s="139">
        <v>-10.734</v>
      </c>
      <c r="S79" s="139">
        <v>-7.6130000000000004</v>
      </c>
      <c r="T79" s="139">
        <v>17.71</v>
      </c>
    </row>
    <row r="80" spans="1:20" ht="15" x14ac:dyDescent="0.25">
      <c r="A80" s="80">
        <v>45597</v>
      </c>
      <c r="B80" s="104"/>
      <c r="C80" s="104"/>
      <c r="D80" s="104"/>
      <c r="E80" s="104"/>
      <c r="F80" s="104"/>
      <c r="G80" s="104"/>
      <c r="H80" s="104"/>
      <c r="I80" s="104"/>
      <c r="J80" s="104"/>
      <c r="K80" s="104"/>
      <c r="L80" s="104"/>
      <c r="M80" s="106"/>
      <c r="N80" s="104">
        <v>24.817</v>
      </c>
      <c r="O80" s="104">
        <v>42.298999999999999</v>
      </c>
      <c r="P80" s="106"/>
      <c r="Q80" s="138">
        <v>-5.6420000000000003</v>
      </c>
      <c r="R80" s="138">
        <v>-16.158000000000001</v>
      </c>
      <c r="S80" s="138">
        <v>8.7159999999999993</v>
      </c>
      <c r="T80" s="138">
        <v>16.579000000000001</v>
      </c>
    </row>
    <row r="81" spans="1:20" ht="15" x14ac:dyDescent="0.25">
      <c r="K81" s="38"/>
      <c r="L81" s="98"/>
      <c r="M81" s="122"/>
      <c r="N81"/>
      <c r="O81"/>
      <c r="Q81" s="137"/>
      <c r="R81" s="137"/>
      <c r="S81" s="137"/>
      <c r="T81" s="137"/>
    </row>
    <row r="82" spans="1:20" ht="15" x14ac:dyDescent="0.25">
      <c r="B82" s="243"/>
      <c r="C82" s="243"/>
      <c r="D82" s="243"/>
      <c r="E82" s="243"/>
      <c r="F82" s="243"/>
      <c r="G82" s="243"/>
      <c r="H82" s="243"/>
      <c r="I82" s="243"/>
      <c r="J82" s="243"/>
      <c r="K82" s="243"/>
      <c r="L82" s="243"/>
      <c r="M82" s="243"/>
      <c r="N82" s="243"/>
      <c r="O82" s="243"/>
      <c r="P82" s="243"/>
      <c r="Q82" s="243"/>
      <c r="R82" s="243"/>
      <c r="S82" s="243"/>
      <c r="T82" s="243"/>
    </row>
    <row r="83" spans="1:20" ht="15" x14ac:dyDescent="0.25">
      <c r="A83" s="38"/>
      <c r="B83" s="243"/>
      <c r="C83" s="243"/>
      <c r="D83" s="243"/>
      <c r="E83" s="243"/>
      <c r="F83" s="243"/>
      <c r="G83" s="243"/>
      <c r="H83" s="243"/>
      <c r="I83" s="243"/>
      <c r="J83" s="243"/>
      <c r="K83" s="243"/>
      <c r="L83" s="243"/>
      <c r="M83" s="243"/>
      <c r="N83" s="243"/>
      <c r="O83" s="243"/>
      <c r="P83" s="243"/>
      <c r="Q83" s="243"/>
      <c r="R83" s="243"/>
      <c r="S83" s="243"/>
      <c r="T83" s="243"/>
    </row>
    <row r="84" spans="1:20" ht="15" x14ac:dyDescent="0.25">
      <c r="A84" s="38"/>
      <c r="B84" s="38"/>
      <c r="C84" s="38"/>
      <c r="D84" s="38"/>
      <c r="E84" s="38"/>
      <c r="F84" s="38"/>
      <c r="G84" s="38"/>
      <c r="H84" s="38"/>
      <c r="I84" s="38"/>
      <c r="J84" s="38"/>
      <c r="K84" s="38"/>
      <c r="L84" s="98"/>
      <c r="M84" s="122"/>
      <c r="N84"/>
      <c r="O84"/>
      <c r="Q84" s="137"/>
      <c r="R84" s="137"/>
      <c r="S84" s="137"/>
      <c r="T84" s="137"/>
    </row>
    <row r="85" spans="1:20" ht="15" x14ac:dyDescent="0.25">
      <c r="A85" s="244">
        <v>44652</v>
      </c>
      <c r="B85" s="106">
        <v>58</v>
      </c>
      <c r="C85" s="106">
        <v>75</v>
      </c>
      <c r="D85" s="106">
        <v>70</v>
      </c>
      <c r="E85" s="106">
        <v>600</v>
      </c>
      <c r="F85" s="106">
        <v>105</v>
      </c>
      <c r="G85" s="106">
        <v>66</v>
      </c>
      <c r="H85" s="106">
        <v>83</v>
      </c>
      <c r="I85" s="106">
        <v>7.5</v>
      </c>
      <c r="J85" s="106">
        <v>17</v>
      </c>
      <c r="K85" s="106">
        <v>165</v>
      </c>
      <c r="L85" s="106">
        <v>30</v>
      </c>
      <c r="M85" s="106">
        <v>80</v>
      </c>
      <c r="N85" s="106">
        <v>34.738</v>
      </c>
      <c r="O85" s="106">
        <v>20.477</v>
      </c>
      <c r="P85" s="106">
        <v>16.518000000000001</v>
      </c>
      <c r="Q85" s="138">
        <v>-8.6609999999999996</v>
      </c>
      <c r="R85" s="138">
        <v>-12.693</v>
      </c>
      <c r="S85" s="138">
        <v>-41.89</v>
      </c>
      <c r="T85" s="138">
        <v>7.9370000000000003</v>
      </c>
    </row>
    <row r="86" spans="1:20" ht="15" x14ac:dyDescent="0.25">
      <c r="A86" s="244">
        <v>44682</v>
      </c>
      <c r="B86" s="106">
        <v>180</v>
      </c>
      <c r="C86" s="106">
        <v>220</v>
      </c>
      <c r="D86" s="106">
        <v>95</v>
      </c>
      <c r="E86" s="106">
        <v>1500</v>
      </c>
      <c r="F86" s="106">
        <v>120</v>
      </c>
      <c r="G86" s="106">
        <v>195</v>
      </c>
      <c r="H86" s="106">
        <v>180</v>
      </c>
      <c r="I86" s="106">
        <v>30</v>
      </c>
      <c r="J86" s="106">
        <v>55</v>
      </c>
      <c r="K86" s="106">
        <v>430</v>
      </c>
      <c r="L86" s="106">
        <v>110</v>
      </c>
      <c r="M86" s="106">
        <v>192</v>
      </c>
      <c r="N86" s="106">
        <v>25.463999999999999</v>
      </c>
      <c r="O86" s="106">
        <v>-4.415</v>
      </c>
      <c r="P86" s="106">
        <v>21.992999999999999</v>
      </c>
      <c r="Q86" s="138">
        <v>-3.11</v>
      </c>
      <c r="R86" s="138">
        <v>-13.207000000000001</v>
      </c>
      <c r="S86" s="138">
        <v>-37.652999999999999</v>
      </c>
      <c r="T86" s="138">
        <v>6.3540000000000001</v>
      </c>
    </row>
    <row r="87" spans="1:20" ht="15" x14ac:dyDescent="0.25">
      <c r="A87" s="244">
        <v>44713</v>
      </c>
      <c r="B87" s="106">
        <v>220</v>
      </c>
      <c r="C87" s="106">
        <v>255</v>
      </c>
      <c r="D87" s="106">
        <v>190</v>
      </c>
      <c r="E87" s="106">
        <v>1650</v>
      </c>
      <c r="F87" s="106">
        <v>205</v>
      </c>
      <c r="G87" s="106">
        <v>230</v>
      </c>
      <c r="H87" s="106">
        <v>113</v>
      </c>
      <c r="I87" s="106">
        <v>42</v>
      </c>
      <c r="J87" s="106">
        <v>43</v>
      </c>
      <c r="K87" s="106">
        <v>290</v>
      </c>
      <c r="L87" s="106">
        <v>100</v>
      </c>
      <c r="M87" s="106">
        <v>125</v>
      </c>
      <c r="N87" s="106">
        <v>25.035</v>
      </c>
      <c r="O87" s="106">
        <v>-23.155999999999999</v>
      </c>
      <c r="P87" s="106">
        <v>20.56</v>
      </c>
      <c r="Q87" s="138">
        <v>-7.532</v>
      </c>
      <c r="R87" s="138">
        <v>-18.404</v>
      </c>
      <c r="S87" s="138">
        <v>-51.258000000000003</v>
      </c>
      <c r="T87" s="138">
        <v>6.5380000000000003</v>
      </c>
    </row>
    <row r="88" spans="1:20" ht="15" x14ac:dyDescent="0.25">
      <c r="A88" s="244">
        <v>44743</v>
      </c>
      <c r="B88" s="106">
        <v>72</v>
      </c>
      <c r="C88" s="106">
        <v>75</v>
      </c>
      <c r="D88" s="106">
        <v>80</v>
      </c>
      <c r="E88" s="106">
        <v>350</v>
      </c>
      <c r="F88" s="106">
        <v>90</v>
      </c>
      <c r="G88" s="106">
        <v>74</v>
      </c>
      <c r="H88" s="106">
        <v>14</v>
      </c>
      <c r="I88" s="106">
        <v>16.5</v>
      </c>
      <c r="J88" s="106">
        <v>13</v>
      </c>
      <c r="K88" s="106">
        <v>35</v>
      </c>
      <c r="L88" s="106">
        <v>35</v>
      </c>
      <c r="M88" s="106">
        <v>28</v>
      </c>
      <c r="N88" s="106">
        <v>38.954999999999998</v>
      </c>
      <c r="O88" s="106">
        <v>-3.306</v>
      </c>
      <c r="P88" s="106">
        <v>20.181999999999999</v>
      </c>
      <c r="Q88" s="138">
        <v>-8.2880000000000003</v>
      </c>
      <c r="R88" s="138">
        <v>-19.466999999999999</v>
      </c>
      <c r="S88" s="138">
        <v>-31.135000000000002</v>
      </c>
      <c r="T88" s="138">
        <v>14.287000000000001</v>
      </c>
    </row>
    <row r="89" spans="1:20" ht="15" x14ac:dyDescent="0.25">
      <c r="A89" s="244">
        <v>44774</v>
      </c>
      <c r="B89" s="106">
        <v>48</v>
      </c>
      <c r="C89" s="106">
        <v>56</v>
      </c>
      <c r="D89" s="106">
        <v>40</v>
      </c>
      <c r="E89" s="106">
        <v>250</v>
      </c>
      <c r="F89" s="106">
        <v>45</v>
      </c>
      <c r="G89" s="106">
        <v>51</v>
      </c>
      <c r="H89" s="106">
        <v>22</v>
      </c>
      <c r="I89" s="106">
        <v>9</v>
      </c>
      <c r="J89" s="106">
        <v>10</v>
      </c>
      <c r="K89" s="106">
        <v>12</v>
      </c>
      <c r="L89" s="106">
        <v>24</v>
      </c>
      <c r="M89" s="106">
        <v>25</v>
      </c>
      <c r="N89" s="106">
        <v>39.273000000000003</v>
      </c>
      <c r="O89" s="106">
        <v>8.6560000000000006</v>
      </c>
      <c r="P89" s="106">
        <v>17.675000000000001</v>
      </c>
      <c r="Q89" s="138">
        <v>-5.89</v>
      </c>
      <c r="R89" s="138">
        <v>-17.036000000000001</v>
      </c>
      <c r="S89" s="138">
        <v>-31.536999999999999</v>
      </c>
      <c r="T89" s="138">
        <v>13.164999999999999</v>
      </c>
    </row>
    <row r="90" spans="1:20" ht="15" x14ac:dyDescent="0.25">
      <c r="A90" s="244">
        <v>44805</v>
      </c>
      <c r="B90" s="106">
        <v>34</v>
      </c>
      <c r="C90" s="106">
        <v>38</v>
      </c>
      <c r="D90" s="106">
        <v>35</v>
      </c>
      <c r="E90" s="106">
        <v>240</v>
      </c>
      <c r="F90" s="106">
        <v>37</v>
      </c>
      <c r="G90" s="106">
        <v>36</v>
      </c>
      <c r="H90" s="106">
        <v>26</v>
      </c>
      <c r="I90" s="106">
        <v>6.5</v>
      </c>
      <c r="J90" s="106">
        <v>10</v>
      </c>
      <c r="K90" s="106">
        <v>12</v>
      </c>
      <c r="L90" s="106">
        <v>22</v>
      </c>
      <c r="M90" s="106">
        <v>40</v>
      </c>
      <c r="N90" s="106">
        <v>30.113</v>
      </c>
      <c r="O90" s="106">
        <v>17.327999999999999</v>
      </c>
      <c r="P90" s="106">
        <v>14.701000000000001</v>
      </c>
      <c r="Q90" s="138">
        <v>-9.9890000000000008</v>
      </c>
      <c r="R90" s="138">
        <v>-7.5359999999999996</v>
      </c>
      <c r="S90" s="138">
        <v>-10.928000000000001</v>
      </c>
      <c r="T90" s="138">
        <v>11.956</v>
      </c>
    </row>
    <row r="91" spans="1:20" ht="15" x14ac:dyDescent="0.25">
      <c r="A91" s="244">
        <v>44835</v>
      </c>
      <c r="B91" s="106">
        <v>35.15</v>
      </c>
      <c r="C91" s="106">
        <v>40.700000000000003</v>
      </c>
      <c r="D91" s="106">
        <v>41.65</v>
      </c>
      <c r="E91" s="106">
        <v>352.84</v>
      </c>
      <c r="F91" s="106">
        <v>47.27</v>
      </c>
      <c r="G91" s="106">
        <v>37.36</v>
      </c>
      <c r="H91" s="106">
        <v>31.26</v>
      </c>
      <c r="I91" s="106">
        <v>6.33</v>
      </c>
      <c r="J91" s="106">
        <v>9.77</v>
      </c>
      <c r="K91" s="106">
        <v>24.54</v>
      </c>
      <c r="L91" s="106">
        <v>20.13</v>
      </c>
      <c r="M91" s="106">
        <v>94.29</v>
      </c>
      <c r="N91" s="106">
        <v>36.200000000000003</v>
      </c>
      <c r="O91" s="106">
        <v>20.555</v>
      </c>
      <c r="P91" s="106">
        <v>12.657999999999999</v>
      </c>
      <c r="Q91" s="138">
        <v>-1.8360000000000001</v>
      </c>
      <c r="R91" s="138">
        <v>-10.734</v>
      </c>
      <c r="S91" s="138">
        <v>-7.6130000000000004</v>
      </c>
      <c r="T91" s="138">
        <v>17.71</v>
      </c>
    </row>
    <row r="92" spans="1:20" ht="15" x14ac:dyDescent="0.25">
      <c r="A92" s="244">
        <v>44866</v>
      </c>
      <c r="B92" s="106">
        <v>30.49</v>
      </c>
      <c r="C92" s="106">
        <v>35.5</v>
      </c>
      <c r="D92" s="106">
        <v>40.85</v>
      </c>
      <c r="E92" s="106">
        <v>411.27</v>
      </c>
      <c r="F92" s="106">
        <v>46.8</v>
      </c>
      <c r="G92" s="106">
        <v>31.9</v>
      </c>
      <c r="H92" s="106">
        <v>28.74</v>
      </c>
      <c r="I92" s="106">
        <v>4.7</v>
      </c>
      <c r="J92" s="106">
        <v>7.8</v>
      </c>
      <c r="K92" s="106">
        <v>28.93</v>
      </c>
      <c r="L92" s="106">
        <v>16.77</v>
      </c>
      <c r="M92" s="106">
        <v>90.55</v>
      </c>
      <c r="N92" s="106">
        <v>24.817</v>
      </c>
      <c r="O92" s="106">
        <v>42.298999999999999</v>
      </c>
      <c r="P92" s="106">
        <v>1.202</v>
      </c>
      <c r="Q92" s="138">
        <v>-5.6420000000000003</v>
      </c>
      <c r="R92" s="138">
        <v>-16.158000000000001</v>
      </c>
      <c r="S92" s="138">
        <v>8.7159999999999993</v>
      </c>
      <c r="T92" s="138">
        <v>16.579000000000001</v>
      </c>
    </row>
    <row r="93" spans="1:20" ht="15" x14ac:dyDescent="0.25">
      <c r="A93" s="244">
        <v>44896</v>
      </c>
      <c r="B93" s="106">
        <v>26.31</v>
      </c>
      <c r="C93" s="106">
        <v>32.21</v>
      </c>
      <c r="D93" s="106">
        <v>31.62</v>
      </c>
      <c r="E93" s="106">
        <v>351.78</v>
      </c>
      <c r="F93" s="106">
        <v>32.75</v>
      </c>
      <c r="G93" s="106">
        <v>27.49</v>
      </c>
      <c r="H93" s="106">
        <v>23.65</v>
      </c>
      <c r="I93" s="106">
        <v>4.4400000000000004</v>
      </c>
      <c r="J93" s="106">
        <v>6.72</v>
      </c>
      <c r="K93" s="106">
        <v>24.61</v>
      </c>
      <c r="L93" s="106">
        <v>14.91</v>
      </c>
      <c r="M93" s="106">
        <v>44.18</v>
      </c>
      <c r="N93" s="106">
        <v>25.222000000000001</v>
      </c>
      <c r="O93" s="106">
        <v>41.247999999999998</v>
      </c>
      <c r="P93" s="106">
        <v>2.335</v>
      </c>
      <c r="Q93" s="138">
        <v>0.45500000000000002</v>
      </c>
      <c r="R93" s="138">
        <v>-4.8609999999999998</v>
      </c>
      <c r="S93" s="138">
        <v>16.178999999999998</v>
      </c>
      <c r="T93" s="138">
        <v>17.748000000000001</v>
      </c>
    </row>
    <row r="94" spans="1:20" ht="15" x14ac:dyDescent="0.25">
      <c r="A94" s="244">
        <v>44927</v>
      </c>
      <c r="B94" s="106">
        <v>25.02</v>
      </c>
      <c r="C94" s="106">
        <v>30.7</v>
      </c>
      <c r="D94" s="106">
        <v>30.37</v>
      </c>
      <c r="E94" s="106">
        <v>347.16</v>
      </c>
      <c r="F94" s="106">
        <v>40.270000000000003</v>
      </c>
      <c r="G94" s="106">
        <v>26.29</v>
      </c>
      <c r="H94" s="106">
        <v>21.52</v>
      </c>
      <c r="I94" s="106">
        <v>4.66</v>
      </c>
      <c r="J94" s="106">
        <v>5.9</v>
      </c>
      <c r="K94" s="106">
        <v>24.77</v>
      </c>
      <c r="L94" s="106">
        <v>13.35</v>
      </c>
      <c r="M94" s="106">
        <v>38.07</v>
      </c>
      <c r="N94" s="106">
        <v>32.688000000000002</v>
      </c>
      <c r="O94" s="106">
        <v>48.18</v>
      </c>
      <c r="P94" s="106">
        <v>6.62</v>
      </c>
      <c r="Q94" s="138">
        <v>3.9950000000000001</v>
      </c>
      <c r="R94" s="138">
        <v>-11.709</v>
      </c>
      <c r="S94" s="138">
        <v>-11.84</v>
      </c>
      <c r="T94" s="138">
        <v>13.885</v>
      </c>
    </row>
    <row r="95" spans="1:20" ht="15" x14ac:dyDescent="0.25">
      <c r="A95" s="244">
        <v>44958</v>
      </c>
      <c r="B95" s="106">
        <v>23.37</v>
      </c>
      <c r="C95" s="106">
        <v>28.77</v>
      </c>
      <c r="D95" s="106">
        <v>27.64</v>
      </c>
      <c r="E95" s="106">
        <v>395.53</v>
      </c>
      <c r="F95" s="106">
        <v>41.48</v>
      </c>
      <c r="G95" s="106">
        <v>24.71</v>
      </c>
      <c r="H95" s="106">
        <v>28.85</v>
      </c>
      <c r="I95" s="106">
        <v>3.95</v>
      </c>
      <c r="J95" s="106">
        <v>5.43</v>
      </c>
      <c r="K95" s="106">
        <v>25.12</v>
      </c>
      <c r="L95" s="106">
        <v>12.13</v>
      </c>
      <c r="M95" s="106">
        <v>32.92</v>
      </c>
      <c r="N95" s="106">
        <v>42.802999999999997</v>
      </c>
      <c r="O95" s="106">
        <v>36.161000000000001</v>
      </c>
      <c r="P95" s="106">
        <v>9.4120000000000008</v>
      </c>
      <c r="Q95" s="138">
        <v>-2.7010000000000001</v>
      </c>
      <c r="R95" s="138">
        <v>-10.657</v>
      </c>
      <c r="S95" s="138">
        <v>-27.518999999999998</v>
      </c>
      <c r="T95" s="138">
        <v>4.8780000000000001</v>
      </c>
    </row>
    <row r="96" spans="1:20" ht="15" x14ac:dyDescent="0.25">
      <c r="A96" s="244">
        <v>44986</v>
      </c>
      <c r="B96" s="106">
        <v>37.51</v>
      </c>
      <c r="C96" s="106">
        <v>46.25</v>
      </c>
      <c r="D96" s="106">
        <v>50.18</v>
      </c>
      <c r="E96" s="106">
        <v>612.71</v>
      </c>
      <c r="F96" s="106">
        <v>86.5</v>
      </c>
      <c r="G96" s="106">
        <v>39.74</v>
      </c>
      <c r="H96" s="106">
        <v>92.46</v>
      </c>
      <c r="I96" s="106">
        <v>4.5999999999999996</v>
      </c>
      <c r="J96" s="106">
        <v>9.6999999999999993</v>
      </c>
      <c r="K96" s="106">
        <v>74.209999999999994</v>
      </c>
      <c r="L96" s="106">
        <v>22.6</v>
      </c>
      <c r="M96" s="106">
        <v>44.46</v>
      </c>
      <c r="N96" s="106">
        <v>62.506999999999998</v>
      </c>
      <c r="O96" s="106">
        <v>31.26</v>
      </c>
      <c r="P96" s="106">
        <v>13.116</v>
      </c>
      <c r="Q96" s="138">
        <v>-3.2639999999999998</v>
      </c>
      <c r="R96" s="138">
        <v>-8.7449999999999992</v>
      </c>
      <c r="S96" s="138">
        <v>-46.244</v>
      </c>
      <c r="T96" s="138">
        <v>3.944</v>
      </c>
    </row>
    <row r="97" spans="1:20" ht="15" x14ac:dyDescent="0.25">
      <c r="A97" s="244">
        <v>45017</v>
      </c>
      <c r="B97" s="106">
        <v>78.28</v>
      </c>
      <c r="C97" s="106">
        <v>99.53</v>
      </c>
      <c r="D97" s="106">
        <v>76.98</v>
      </c>
      <c r="E97" s="106">
        <v>934.75</v>
      </c>
      <c r="F97" s="106">
        <v>112.76</v>
      </c>
      <c r="G97" s="106">
        <v>88.83</v>
      </c>
      <c r="H97" s="106">
        <v>147.16999999999999</v>
      </c>
      <c r="I97" s="106">
        <v>9.09</v>
      </c>
      <c r="J97" s="106">
        <v>23.48</v>
      </c>
      <c r="K97" s="106">
        <v>202.84</v>
      </c>
      <c r="L97" s="106">
        <v>50.72</v>
      </c>
      <c r="M97" s="106">
        <v>86.78</v>
      </c>
      <c r="N97" s="106">
        <v>34.738</v>
      </c>
      <c r="O97" s="106">
        <v>20.477</v>
      </c>
      <c r="P97" s="106">
        <v>16.518000000000001</v>
      </c>
      <c r="Q97" s="138">
        <v>-8.6609999999999996</v>
      </c>
      <c r="R97" s="138">
        <v>-12.693</v>
      </c>
      <c r="S97" s="138">
        <v>-41.89</v>
      </c>
      <c r="T97" s="138">
        <v>7.9370000000000003</v>
      </c>
    </row>
    <row r="98" spans="1:20" ht="15" x14ac:dyDescent="0.25">
      <c r="A98" s="244">
        <v>45047</v>
      </c>
      <c r="B98" s="106">
        <v>203.17</v>
      </c>
      <c r="C98" s="106">
        <v>251.24</v>
      </c>
      <c r="D98" s="106">
        <v>167.22</v>
      </c>
      <c r="E98" s="106">
        <v>2114.3000000000002</v>
      </c>
      <c r="F98" s="106">
        <v>244.27</v>
      </c>
      <c r="G98" s="106">
        <v>225.76</v>
      </c>
      <c r="H98" s="106">
        <v>251.55</v>
      </c>
      <c r="I98" s="106">
        <v>26.11</v>
      </c>
      <c r="J98" s="106">
        <v>67.98</v>
      </c>
      <c r="K98" s="106">
        <v>512.59</v>
      </c>
      <c r="L98" s="106">
        <v>134.93</v>
      </c>
      <c r="M98" s="106">
        <v>158.91</v>
      </c>
      <c r="N98" s="106">
        <v>25.463999999999999</v>
      </c>
      <c r="O98" s="106">
        <v>-4.415</v>
      </c>
      <c r="P98" s="106">
        <v>21.992999999999999</v>
      </c>
      <c r="Q98" s="138">
        <v>-3.11</v>
      </c>
      <c r="R98" s="138">
        <v>-13.207000000000001</v>
      </c>
      <c r="S98" s="138">
        <v>-37.652999999999999</v>
      </c>
      <c r="T98" s="138">
        <v>6.3540000000000001</v>
      </c>
    </row>
    <row r="99" spans="1:20" ht="15" x14ac:dyDescent="0.25">
      <c r="A99" s="244">
        <v>45078</v>
      </c>
      <c r="B99" s="106">
        <v>250.18</v>
      </c>
      <c r="C99" s="106">
        <v>292.8</v>
      </c>
      <c r="D99" s="106">
        <v>302.7</v>
      </c>
      <c r="E99" s="106">
        <v>2478.2800000000002</v>
      </c>
      <c r="F99" s="106">
        <v>391.59</v>
      </c>
      <c r="G99" s="106">
        <v>265.3</v>
      </c>
      <c r="H99" s="106">
        <v>187.12</v>
      </c>
      <c r="I99" s="106">
        <v>40.090000000000003</v>
      </c>
      <c r="J99" s="106">
        <v>61.6</v>
      </c>
      <c r="K99" s="106">
        <v>366.7</v>
      </c>
      <c r="L99" s="106">
        <v>144.15</v>
      </c>
      <c r="M99" s="106">
        <v>78.680000000000007</v>
      </c>
      <c r="N99" s="106">
        <v>25.035</v>
      </c>
      <c r="O99" s="106">
        <v>-23.155999999999999</v>
      </c>
      <c r="P99" s="106">
        <v>20.56</v>
      </c>
      <c r="Q99" s="138">
        <v>-7.532</v>
      </c>
      <c r="R99" s="138">
        <v>-18.404</v>
      </c>
      <c r="S99" s="138">
        <v>-51.258000000000003</v>
      </c>
      <c r="T99" s="138">
        <v>6.5380000000000003</v>
      </c>
    </row>
    <row r="100" spans="1:20" ht="15" x14ac:dyDescent="0.25">
      <c r="A100" s="244">
        <v>45108</v>
      </c>
      <c r="B100" s="106">
        <v>86.42</v>
      </c>
      <c r="C100" s="106">
        <v>97.54</v>
      </c>
      <c r="D100" s="106">
        <v>146.94</v>
      </c>
      <c r="E100" s="106">
        <v>708.98</v>
      </c>
      <c r="F100" s="106">
        <v>159.6</v>
      </c>
      <c r="G100" s="106">
        <v>89.92</v>
      </c>
      <c r="H100" s="106">
        <v>32.06</v>
      </c>
      <c r="I100" s="106">
        <v>14.86</v>
      </c>
      <c r="J100" s="106">
        <v>21.28</v>
      </c>
      <c r="K100" s="106">
        <v>59.72</v>
      </c>
      <c r="L100" s="106">
        <v>50.8</v>
      </c>
      <c r="M100" s="106">
        <v>-14.51</v>
      </c>
      <c r="N100" s="106">
        <v>38.954999999999998</v>
      </c>
      <c r="O100" s="106">
        <v>-3.306</v>
      </c>
      <c r="P100" s="106">
        <v>20.181999999999999</v>
      </c>
      <c r="Q100" s="138">
        <v>-8.2880000000000003</v>
      </c>
      <c r="R100" s="138">
        <v>-19.466999999999999</v>
      </c>
      <c r="S100" s="138">
        <v>-31.135000000000002</v>
      </c>
      <c r="T100" s="138">
        <v>14.287000000000001</v>
      </c>
    </row>
    <row r="101" spans="1:20" ht="15" x14ac:dyDescent="0.25">
      <c r="A101" s="244">
        <v>45139</v>
      </c>
      <c r="B101" s="106">
        <v>55.63</v>
      </c>
      <c r="C101" s="106">
        <v>62.68</v>
      </c>
      <c r="D101" s="106">
        <v>58.48</v>
      </c>
      <c r="E101" s="106">
        <v>361.01</v>
      </c>
      <c r="F101" s="106">
        <v>65.319999999999993</v>
      </c>
      <c r="G101" s="106">
        <v>56.12</v>
      </c>
      <c r="H101" s="106">
        <v>23.31</v>
      </c>
      <c r="I101" s="106">
        <v>8.24</v>
      </c>
      <c r="J101" s="106">
        <v>15.48</v>
      </c>
      <c r="K101" s="106">
        <v>18.75</v>
      </c>
      <c r="L101" s="106">
        <v>29.12</v>
      </c>
      <c r="M101" s="106">
        <v>-10.68</v>
      </c>
      <c r="N101" s="106">
        <v>39.273000000000003</v>
      </c>
      <c r="O101" s="106">
        <v>8.6560000000000006</v>
      </c>
      <c r="P101" s="106">
        <v>17.675000000000001</v>
      </c>
      <c r="Q101" s="138">
        <v>-5.89</v>
      </c>
      <c r="R101" s="138">
        <v>-17.036000000000001</v>
      </c>
      <c r="S101" s="138">
        <v>-31.536999999999999</v>
      </c>
      <c r="T101" s="138">
        <v>13.164999999999999</v>
      </c>
    </row>
    <row r="102" spans="1:20" ht="15" x14ac:dyDescent="0.25">
      <c r="A102" s="244">
        <v>45170</v>
      </c>
      <c r="B102" s="106">
        <v>35.31</v>
      </c>
      <c r="C102" s="106">
        <v>41.62</v>
      </c>
      <c r="D102" s="106">
        <v>38.39</v>
      </c>
      <c r="E102" s="106">
        <v>312.01</v>
      </c>
      <c r="F102" s="106">
        <v>42.4</v>
      </c>
      <c r="G102" s="106">
        <v>36.15</v>
      </c>
      <c r="H102" s="106">
        <v>30.92</v>
      </c>
      <c r="I102" s="106">
        <v>6.95</v>
      </c>
      <c r="J102" s="106">
        <v>15.74</v>
      </c>
      <c r="K102" s="106">
        <v>12.81</v>
      </c>
      <c r="L102" s="106">
        <v>26.38</v>
      </c>
      <c r="M102" s="106">
        <v>13.96</v>
      </c>
      <c r="N102" s="106">
        <v>30.113</v>
      </c>
      <c r="O102" s="106">
        <v>17.327999999999999</v>
      </c>
      <c r="P102" s="106">
        <v>14.701000000000001</v>
      </c>
      <c r="Q102" s="138">
        <v>-9.9890000000000008</v>
      </c>
      <c r="R102" s="138">
        <v>-7.5359999999999996</v>
      </c>
      <c r="S102" s="138">
        <v>-10.928000000000001</v>
      </c>
      <c r="T102" s="138">
        <v>11.956</v>
      </c>
    </row>
    <row r="103" spans="1:20" ht="15" x14ac:dyDescent="0.25">
      <c r="A103" s="244">
        <v>45200</v>
      </c>
      <c r="B103" s="106">
        <v>36.049999999999997</v>
      </c>
      <c r="C103" s="106">
        <v>43.2</v>
      </c>
      <c r="D103" s="106">
        <v>44.26</v>
      </c>
      <c r="E103" s="106">
        <v>417.01</v>
      </c>
      <c r="F103" s="106">
        <v>51.66</v>
      </c>
      <c r="G103" s="106">
        <v>37.46</v>
      </c>
      <c r="H103" s="106">
        <v>34.979999999999997</v>
      </c>
      <c r="I103" s="106">
        <v>6.62</v>
      </c>
      <c r="J103" s="106">
        <v>12.92</v>
      </c>
      <c r="K103" s="106">
        <v>25.62</v>
      </c>
      <c r="L103" s="106">
        <v>22.64</v>
      </c>
      <c r="M103" s="106">
        <v>42.03</v>
      </c>
      <c r="N103" s="106">
        <v>36.200000000000003</v>
      </c>
      <c r="O103" s="106">
        <v>20.555</v>
      </c>
      <c r="P103" s="106">
        <v>12.657999999999999</v>
      </c>
      <c r="Q103" s="138">
        <v>-1.8360000000000001</v>
      </c>
      <c r="R103" s="138">
        <v>-10.734</v>
      </c>
      <c r="S103" s="138">
        <v>-7.6130000000000004</v>
      </c>
      <c r="T103" s="138">
        <v>17.71</v>
      </c>
    </row>
    <row r="104" spans="1:20" ht="15" x14ac:dyDescent="0.25">
      <c r="A104" s="244">
        <v>45231</v>
      </c>
      <c r="B104" s="106">
        <v>30.88</v>
      </c>
      <c r="C104" s="106">
        <v>36.56</v>
      </c>
      <c r="D104" s="106">
        <v>42.09</v>
      </c>
      <c r="E104" s="106">
        <v>445.55</v>
      </c>
      <c r="F104" s="106">
        <v>48.88</v>
      </c>
      <c r="G104" s="106">
        <v>31.95</v>
      </c>
      <c r="H104" s="106">
        <v>30.35</v>
      </c>
      <c r="I104" s="106">
        <v>4.8099999999999996</v>
      </c>
      <c r="J104" s="106">
        <v>8.8699999999999992</v>
      </c>
      <c r="K104" s="106">
        <v>29.55</v>
      </c>
      <c r="L104" s="106">
        <v>17.75</v>
      </c>
      <c r="M104" s="106">
        <v>55.83</v>
      </c>
      <c r="N104" s="106">
        <v>24.817</v>
      </c>
      <c r="O104" s="106">
        <v>42.298999999999999</v>
      </c>
      <c r="P104" s="106">
        <v>1.202</v>
      </c>
      <c r="Q104" s="138">
        <v>-5.6420000000000003</v>
      </c>
      <c r="R104" s="138">
        <v>-16.158000000000001</v>
      </c>
      <c r="S104" s="138">
        <v>8.7159999999999993</v>
      </c>
      <c r="T104" s="138">
        <v>16.579000000000001</v>
      </c>
    </row>
    <row r="105" spans="1:20" ht="15" x14ac:dyDescent="0.25">
      <c r="A105" s="244">
        <v>45261</v>
      </c>
      <c r="B105" s="106">
        <v>26.31</v>
      </c>
      <c r="C105" s="106">
        <v>32.21</v>
      </c>
      <c r="D105" s="106">
        <v>31.62</v>
      </c>
      <c r="E105" s="106">
        <v>351.78</v>
      </c>
      <c r="F105" s="106">
        <v>32.75</v>
      </c>
      <c r="G105" s="106">
        <v>27.49</v>
      </c>
      <c r="H105" s="106">
        <v>23.65</v>
      </c>
      <c r="I105" s="106">
        <v>4.4400000000000004</v>
      </c>
      <c r="J105" s="106">
        <v>6.72</v>
      </c>
      <c r="K105" s="106">
        <v>24.61</v>
      </c>
      <c r="L105" s="106">
        <v>14.91</v>
      </c>
      <c r="M105" s="106">
        <v>44.18</v>
      </c>
      <c r="N105" s="106">
        <v>25.222000000000001</v>
      </c>
      <c r="O105" s="106">
        <v>41.247999999999998</v>
      </c>
      <c r="P105" s="106">
        <v>2.335</v>
      </c>
      <c r="Q105" s="138">
        <v>0.45500000000000002</v>
      </c>
      <c r="R105" s="138">
        <v>-4.8609999999999998</v>
      </c>
      <c r="S105" s="138">
        <v>16.178999999999998</v>
      </c>
      <c r="T105" s="138">
        <v>17.748000000000001</v>
      </c>
    </row>
    <row r="106" spans="1:20" ht="15" x14ac:dyDescent="0.25">
      <c r="A106" s="244">
        <v>45292</v>
      </c>
      <c r="B106" s="106">
        <v>25.02</v>
      </c>
      <c r="C106" s="106">
        <v>30.7</v>
      </c>
      <c r="D106" s="106">
        <v>30.37</v>
      </c>
      <c r="E106" s="106">
        <v>347.16</v>
      </c>
      <c r="F106" s="106">
        <v>40.270000000000003</v>
      </c>
      <c r="G106" s="106">
        <v>26.29</v>
      </c>
      <c r="H106" s="106">
        <v>21.52</v>
      </c>
      <c r="I106" s="106">
        <v>4.66</v>
      </c>
      <c r="J106" s="106">
        <v>5.9</v>
      </c>
      <c r="K106" s="106">
        <v>24.77</v>
      </c>
      <c r="L106" s="106">
        <v>13.35</v>
      </c>
      <c r="M106" s="106">
        <v>38.07</v>
      </c>
      <c r="N106" s="106">
        <v>32.688000000000002</v>
      </c>
      <c r="O106" s="106">
        <v>48.18</v>
      </c>
      <c r="P106" s="106">
        <v>6.62</v>
      </c>
      <c r="Q106" s="138">
        <v>3.9950000000000001</v>
      </c>
      <c r="R106" s="138">
        <v>-11.709</v>
      </c>
      <c r="S106" s="138">
        <v>-11.84</v>
      </c>
      <c r="T106" s="138">
        <v>13.885</v>
      </c>
    </row>
    <row r="107" spans="1:20" ht="15" x14ac:dyDescent="0.25">
      <c r="A107" s="244">
        <v>45323</v>
      </c>
      <c r="B107" s="106">
        <v>23.37</v>
      </c>
      <c r="C107" s="106">
        <v>28.77</v>
      </c>
      <c r="D107" s="106">
        <v>27.64</v>
      </c>
      <c r="E107" s="106">
        <v>395.53</v>
      </c>
      <c r="F107" s="106">
        <v>41.48</v>
      </c>
      <c r="G107" s="106">
        <v>24.71</v>
      </c>
      <c r="H107" s="106">
        <v>28.85</v>
      </c>
      <c r="I107" s="106">
        <v>3.95</v>
      </c>
      <c r="J107" s="106">
        <v>5.43</v>
      </c>
      <c r="K107" s="106">
        <v>25.12</v>
      </c>
      <c r="L107" s="106">
        <v>12.13</v>
      </c>
      <c r="M107" s="106">
        <v>32.92</v>
      </c>
      <c r="N107" s="106">
        <v>42.802999999999997</v>
      </c>
      <c r="O107" s="106">
        <v>36.161000000000001</v>
      </c>
      <c r="P107" s="106">
        <v>9.4120000000000008</v>
      </c>
      <c r="Q107" s="138">
        <v>-2.7010000000000001</v>
      </c>
      <c r="R107" s="138">
        <v>-10.657</v>
      </c>
      <c r="S107" s="138">
        <v>-27.518999999999998</v>
      </c>
      <c r="T107" s="138">
        <v>4.8780000000000001</v>
      </c>
    </row>
    <row r="108" spans="1:20" ht="15" x14ac:dyDescent="0.25">
      <c r="A108" s="244">
        <v>45352</v>
      </c>
      <c r="B108" s="106">
        <v>37.51</v>
      </c>
      <c r="C108" s="106">
        <v>46.25</v>
      </c>
      <c r="D108" s="106">
        <v>50.18</v>
      </c>
      <c r="E108" s="106">
        <v>612.71</v>
      </c>
      <c r="F108" s="106">
        <v>86.5</v>
      </c>
      <c r="G108" s="106">
        <v>39.74</v>
      </c>
      <c r="H108" s="106">
        <v>92.46</v>
      </c>
      <c r="I108" s="106">
        <v>4.5999999999999996</v>
      </c>
      <c r="J108" s="106">
        <v>9.6999999999999993</v>
      </c>
      <c r="K108" s="106">
        <v>74.209999999999994</v>
      </c>
      <c r="L108" s="106">
        <v>22.6</v>
      </c>
      <c r="M108" s="106">
        <v>44.46</v>
      </c>
      <c r="N108" s="106">
        <v>62.506999999999998</v>
      </c>
      <c r="O108" s="106">
        <v>31.26</v>
      </c>
      <c r="P108" s="106">
        <v>13.116</v>
      </c>
      <c r="Q108" s="138">
        <v>-3.2639999999999998</v>
      </c>
      <c r="R108" s="138">
        <v>-8.7449999999999992</v>
      </c>
      <c r="S108" s="138">
        <v>-46.244</v>
      </c>
      <c r="T108" s="138">
        <v>3.944</v>
      </c>
    </row>
    <row r="109" spans="1:20" ht="15" x14ac:dyDescent="0.25">
      <c r="A109" s="80">
        <v>45383</v>
      </c>
      <c r="B109" s="106">
        <v>78.28</v>
      </c>
      <c r="C109" s="106">
        <v>99.53</v>
      </c>
      <c r="D109" s="106">
        <v>76.98</v>
      </c>
      <c r="E109" s="106">
        <v>934.75</v>
      </c>
      <c r="F109" s="106">
        <v>112.76</v>
      </c>
      <c r="G109" s="106">
        <v>88.83</v>
      </c>
      <c r="H109" s="106">
        <v>147.16999999999999</v>
      </c>
      <c r="I109" s="106">
        <v>9.09</v>
      </c>
      <c r="J109" s="106">
        <v>23.48</v>
      </c>
      <c r="K109" s="106">
        <v>202.84</v>
      </c>
      <c r="L109" s="106">
        <v>50.72</v>
      </c>
      <c r="M109" s="106">
        <v>86.78</v>
      </c>
      <c r="N109" s="106">
        <v>34.738</v>
      </c>
      <c r="O109" s="106">
        <v>20.477</v>
      </c>
      <c r="P109" s="106">
        <v>16.518000000000001</v>
      </c>
      <c r="Q109" s="138">
        <v>-8.6609999999999996</v>
      </c>
      <c r="R109" s="138">
        <v>-12.693</v>
      </c>
      <c r="S109" s="138">
        <v>-41.89</v>
      </c>
      <c r="T109" s="138">
        <v>7.9370000000000003</v>
      </c>
    </row>
    <row r="110" spans="1:20" ht="15" x14ac:dyDescent="0.25">
      <c r="A110" s="80">
        <v>45413</v>
      </c>
      <c r="B110" s="106">
        <v>203.17</v>
      </c>
      <c r="C110" s="106">
        <v>251.24</v>
      </c>
      <c r="D110" s="106">
        <v>167.22</v>
      </c>
      <c r="E110" s="106">
        <v>2114.3000000000002</v>
      </c>
      <c r="F110" s="106">
        <v>244.27</v>
      </c>
      <c r="G110" s="106">
        <v>225.76</v>
      </c>
      <c r="H110" s="106">
        <v>251.55</v>
      </c>
      <c r="I110" s="106">
        <v>26.11</v>
      </c>
      <c r="J110" s="106">
        <v>67.98</v>
      </c>
      <c r="K110" s="106">
        <v>512.59</v>
      </c>
      <c r="L110" s="106">
        <v>134.93</v>
      </c>
      <c r="M110" s="106">
        <v>158.91</v>
      </c>
      <c r="N110" s="106">
        <v>25.463999999999999</v>
      </c>
      <c r="O110" s="106">
        <v>-4.415</v>
      </c>
      <c r="P110" s="106">
        <v>21.992999999999999</v>
      </c>
      <c r="Q110" s="138">
        <v>-3.11</v>
      </c>
      <c r="R110" s="138">
        <v>-13.207000000000001</v>
      </c>
      <c r="S110" s="138">
        <v>-37.652999999999999</v>
      </c>
      <c r="T110" s="138">
        <v>6.3540000000000001</v>
      </c>
    </row>
    <row r="111" spans="1:20" ht="15" x14ac:dyDescent="0.25">
      <c r="A111" s="80">
        <v>45444</v>
      </c>
      <c r="B111" s="106">
        <v>250.18</v>
      </c>
      <c r="C111" s="106">
        <v>292.8</v>
      </c>
      <c r="D111" s="106">
        <v>302.7</v>
      </c>
      <c r="E111" s="106">
        <v>2478.2800000000002</v>
      </c>
      <c r="F111" s="106">
        <v>391.59</v>
      </c>
      <c r="G111" s="106">
        <v>265.3</v>
      </c>
      <c r="H111" s="106">
        <v>187.12</v>
      </c>
      <c r="I111" s="106">
        <v>40.090000000000003</v>
      </c>
      <c r="J111" s="106">
        <v>61.6</v>
      </c>
      <c r="K111" s="106">
        <v>366.7</v>
      </c>
      <c r="L111" s="106">
        <v>144.15</v>
      </c>
      <c r="M111" s="106">
        <v>78.680000000000007</v>
      </c>
      <c r="N111" s="106">
        <v>25.035</v>
      </c>
      <c r="O111" s="106">
        <v>-23.155999999999999</v>
      </c>
      <c r="P111" s="106">
        <v>20.56</v>
      </c>
      <c r="Q111" s="138">
        <v>-7.532</v>
      </c>
      <c r="R111" s="138">
        <v>-18.404</v>
      </c>
      <c r="S111" s="138">
        <v>-51.258000000000003</v>
      </c>
      <c r="T111" s="138">
        <v>6.5380000000000003</v>
      </c>
    </row>
    <row r="112" spans="1:20" ht="15" x14ac:dyDescent="0.25">
      <c r="A112" s="79">
        <v>45474</v>
      </c>
      <c r="B112" s="107">
        <v>86.42</v>
      </c>
      <c r="C112" s="107">
        <v>97.54</v>
      </c>
      <c r="D112" s="107">
        <v>146.94</v>
      </c>
      <c r="E112" s="107">
        <v>708.98</v>
      </c>
      <c r="F112" s="107">
        <v>159.6</v>
      </c>
      <c r="G112" s="107">
        <v>89.92</v>
      </c>
      <c r="H112" s="107">
        <v>32.06</v>
      </c>
      <c r="I112" s="107">
        <v>14.86</v>
      </c>
      <c r="J112" s="107">
        <v>21.28</v>
      </c>
      <c r="K112" s="107">
        <v>54</v>
      </c>
      <c r="L112" s="107">
        <v>50.8</v>
      </c>
      <c r="M112" s="107">
        <v>-14.51</v>
      </c>
      <c r="N112" s="107">
        <v>38.954999999999998</v>
      </c>
      <c r="O112" s="107">
        <v>-3.306</v>
      </c>
      <c r="P112" s="107">
        <v>20.181999999999999</v>
      </c>
      <c r="Q112" s="139">
        <v>-8.2880000000000003</v>
      </c>
      <c r="R112" s="139">
        <v>-19.466999999999999</v>
      </c>
      <c r="S112" s="139">
        <v>-31.135000000000002</v>
      </c>
      <c r="T112" s="139">
        <v>14.287000000000001</v>
      </c>
    </row>
    <row r="113" spans="1:20" ht="15" x14ac:dyDescent="0.25">
      <c r="A113" s="80">
        <v>45505</v>
      </c>
      <c r="B113" s="106">
        <v>55.63</v>
      </c>
      <c r="C113" s="106">
        <v>62.68</v>
      </c>
      <c r="D113" s="106">
        <v>58.48</v>
      </c>
      <c r="E113" s="106">
        <v>361.01</v>
      </c>
      <c r="F113" s="106">
        <v>65.319999999999993</v>
      </c>
      <c r="G113" s="106">
        <v>56.12</v>
      </c>
      <c r="H113" s="106">
        <v>23.31</v>
      </c>
      <c r="I113" s="106">
        <v>8.24</v>
      </c>
      <c r="J113" s="106">
        <v>15.48</v>
      </c>
      <c r="K113" s="106">
        <v>18.75</v>
      </c>
      <c r="L113" s="106">
        <v>29.12</v>
      </c>
      <c r="M113" s="106">
        <v>-10.68</v>
      </c>
      <c r="N113" s="106">
        <v>39.273000000000003</v>
      </c>
      <c r="O113" s="106">
        <v>8.6560000000000006</v>
      </c>
      <c r="P113" s="106">
        <v>17.675000000000001</v>
      </c>
      <c r="Q113" s="138">
        <v>-5.89</v>
      </c>
      <c r="R113" s="138">
        <v>-17.036000000000001</v>
      </c>
      <c r="S113" s="138">
        <v>-31.536999999999999</v>
      </c>
      <c r="T113" s="138">
        <v>13.164999999999999</v>
      </c>
    </row>
    <row r="114" spans="1:20" ht="15" x14ac:dyDescent="0.25">
      <c r="A114" s="80">
        <v>45536</v>
      </c>
      <c r="B114" s="106">
        <v>35.31</v>
      </c>
      <c r="C114" s="106">
        <v>41.62</v>
      </c>
      <c r="D114" s="106">
        <v>38.39</v>
      </c>
      <c r="E114" s="106">
        <v>312.01</v>
      </c>
      <c r="F114" s="106">
        <v>42.4</v>
      </c>
      <c r="G114" s="106">
        <v>36.15</v>
      </c>
      <c r="H114" s="106">
        <v>30.92</v>
      </c>
      <c r="I114" s="106">
        <v>6.95</v>
      </c>
      <c r="J114" s="106">
        <v>15.74</v>
      </c>
      <c r="K114" s="106">
        <v>12.81</v>
      </c>
      <c r="L114" s="106">
        <v>26.38</v>
      </c>
      <c r="M114" s="106">
        <v>13.96</v>
      </c>
      <c r="N114" s="106">
        <v>30.113</v>
      </c>
      <c r="O114" s="106">
        <v>17.327999999999999</v>
      </c>
      <c r="P114" s="106">
        <v>14.701000000000001</v>
      </c>
      <c r="Q114" s="138">
        <v>-9.9890000000000008</v>
      </c>
      <c r="R114" s="138">
        <v>-7.5359999999999996</v>
      </c>
      <c r="S114" s="138">
        <v>-10.928000000000001</v>
      </c>
      <c r="T114" s="138">
        <v>11.956</v>
      </c>
    </row>
    <row r="115" spans="1:20" ht="15" x14ac:dyDescent="0.25">
      <c r="A115" s="79">
        <v>45566</v>
      </c>
      <c r="B115" s="107"/>
      <c r="C115" s="107"/>
      <c r="D115" s="107"/>
      <c r="E115" s="107"/>
      <c r="F115" s="107"/>
      <c r="G115" s="107"/>
      <c r="H115" s="107"/>
      <c r="I115" s="107"/>
      <c r="J115" s="107"/>
      <c r="K115" s="107"/>
      <c r="L115" s="107"/>
      <c r="M115" s="107"/>
      <c r="N115" s="107">
        <v>36.200000000000003</v>
      </c>
      <c r="O115" s="107">
        <v>20.555</v>
      </c>
      <c r="P115" s="107"/>
      <c r="Q115" s="139">
        <v>-1.8360000000000001</v>
      </c>
      <c r="R115" s="139">
        <v>-10.734</v>
      </c>
      <c r="S115" s="139">
        <v>-7.6130000000000004</v>
      </c>
      <c r="T115" s="139">
        <v>17.71</v>
      </c>
    </row>
    <row r="116" spans="1:20" ht="15" x14ac:dyDescent="0.25">
      <c r="A116" s="80">
        <v>45597</v>
      </c>
      <c r="B116" s="106"/>
      <c r="C116" s="106"/>
      <c r="D116" s="106"/>
      <c r="E116" s="106"/>
      <c r="F116" s="106"/>
      <c r="G116" s="106"/>
      <c r="H116" s="106"/>
      <c r="I116" s="106"/>
      <c r="J116" s="106"/>
      <c r="K116" s="106"/>
      <c r="L116" s="106"/>
      <c r="M116" s="106"/>
      <c r="N116" s="106">
        <v>24.817</v>
      </c>
      <c r="O116" s="106">
        <v>42.298999999999999</v>
      </c>
      <c r="P116" s="106"/>
      <c r="Q116" s="138">
        <v>-5.6420000000000003</v>
      </c>
      <c r="R116" s="138">
        <v>-16.158000000000001</v>
      </c>
      <c r="S116" s="138">
        <v>8.7159999999999993</v>
      </c>
      <c r="T116" s="138">
        <v>16.579000000000001</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workbookViewId="0"/>
  </sheetViews>
  <sheetFormatPr defaultColWidth="18.7109375" defaultRowHeight="12.75" customHeight="1" x14ac:dyDescent="0.25"/>
  <cols>
    <col min="1" max="1" width="7.5703125" style="162" customWidth="1"/>
    <col min="2" max="4" width="7.5703125" style="3" customWidth="1"/>
    <col min="5" max="5" width="9.140625" style="112" customWidth="1"/>
    <col min="6" max="30" width="8" style="112" customWidth="1"/>
    <col min="31" max="31" width="8" style="112" bestFit="1" customWidth="1"/>
    <col min="32" max="32" width="6.5703125" style="112" bestFit="1" customWidth="1"/>
    <col min="33" max="59" width="8.85546875" style="112" customWidth="1"/>
    <col min="60" max="16384" width="18.7109375" style="112"/>
  </cols>
  <sheetData>
    <row r="1" spans="1:59" s="167" customFormat="1" ht="15" x14ac:dyDescent="0.25">
      <c r="A1" s="194"/>
      <c r="B1" s="344" t="s">
        <v>119</v>
      </c>
      <c r="C1" s="344"/>
      <c r="D1" s="344"/>
      <c r="E1" s="344"/>
      <c r="F1" s="344"/>
      <c r="G1" s="344"/>
      <c r="H1" s="344"/>
      <c r="I1" s="344"/>
      <c r="J1" s="344"/>
      <c r="K1" s="344"/>
      <c r="L1" s="344"/>
      <c r="M1" s="344"/>
      <c r="N1" s="344"/>
      <c r="O1" s="344"/>
      <c r="P1" s="344"/>
      <c r="Q1" s="344"/>
      <c r="R1" s="344"/>
      <c r="S1" s="344"/>
      <c r="T1" s="344"/>
      <c r="U1" s="344"/>
      <c r="V1" s="344"/>
      <c r="W1" s="344"/>
      <c r="X1" s="344"/>
      <c r="Y1" s="344"/>
      <c r="Z1" s="344"/>
      <c r="AA1" s="344"/>
      <c r="AB1" s="344"/>
      <c r="AC1" s="344"/>
      <c r="AD1" s="344"/>
      <c r="AE1" s="344"/>
      <c r="AF1" s="344"/>
      <c r="AG1" s="344"/>
      <c r="AH1" s="344"/>
    </row>
    <row r="2" spans="1:59" s="162" customFormat="1" ht="15" x14ac:dyDescent="0.25">
      <c r="A2" s="194"/>
      <c r="B2" s="195" t="s">
        <v>45</v>
      </c>
      <c r="C2" s="195" t="s">
        <v>46</v>
      </c>
      <c r="D2" s="195" t="s">
        <v>47</v>
      </c>
      <c r="E2" s="256">
        <v>1991</v>
      </c>
      <c r="F2" s="256">
        <v>1992</v>
      </c>
      <c r="G2" s="256">
        <v>1993</v>
      </c>
      <c r="H2" s="256">
        <v>1994</v>
      </c>
      <c r="I2" s="256">
        <v>1995</v>
      </c>
      <c r="J2" s="256">
        <v>1996</v>
      </c>
      <c r="K2" s="256">
        <v>1997</v>
      </c>
      <c r="L2" s="256">
        <v>1998</v>
      </c>
      <c r="M2" s="256">
        <v>1999</v>
      </c>
      <c r="N2" s="256">
        <v>2000</v>
      </c>
      <c r="O2" s="256">
        <v>2001</v>
      </c>
      <c r="P2" s="256">
        <v>2002</v>
      </c>
      <c r="Q2" s="256">
        <v>2003</v>
      </c>
      <c r="R2" s="256">
        <v>2004</v>
      </c>
      <c r="S2" s="256">
        <v>2005</v>
      </c>
      <c r="T2" s="256">
        <v>2006</v>
      </c>
      <c r="U2" s="256">
        <v>2007</v>
      </c>
      <c r="V2" s="256">
        <v>2008</v>
      </c>
      <c r="W2" s="256">
        <v>2009</v>
      </c>
      <c r="X2" s="256">
        <v>2010</v>
      </c>
      <c r="Y2" s="162">
        <v>2011</v>
      </c>
      <c r="Z2" s="162">
        <v>2012</v>
      </c>
      <c r="AA2" s="162">
        <v>2013</v>
      </c>
      <c r="AB2" s="162">
        <v>2014</v>
      </c>
      <c r="AC2" s="162">
        <v>2015</v>
      </c>
      <c r="AD2" s="162">
        <v>2016</v>
      </c>
      <c r="AE2" s="162">
        <v>2017</v>
      </c>
      <c r="AF2" s="162">
        <v>2018</v>
      </c>
      <c r="AG2" s="162">
        <v>2019</v>
      </c>
      <c r="AH2" s="162">
        <v>2020</v>
      </c>
      <c r="AI2" s="162">
        <v>2021</v>
      </c>
      <c r="AJ2" s="162">
        <v>2022</v>
      </c>
      <c r="AK2" s="162">
        <v>2023</v>
      </c>
      <c r="AL2" s="162">
        <v>2024</v>
      </c>
      <c r="AM2" s="162">
        <v>2025</v>
      </c>
      <c r="AN2" s="162">
        <v>2026</v>
      </c>
      <c r="AO2" s="162">
        <v>2027</v>
      </c>
      <c r="AP2" s="162">
        <v>2028</v>
      </c>
      <c r="AQ2" s="162">
        <v>2029</v>
      </c>
      <c r="AR2" s="162">
        <v>2030</v>
      </c>
      <c r="AS2" s="162">
        <v>2031</v>
      </c>
      <c r="AT2" s="162">
        <v>2032</v>
      </c>
      <c r="AU2" s="162">
        <v>2033</v>
      </c>
      <c r="AV2" s="162">
        <v>2034</v>
      </c>
      <c r="AW2" s="162">
        <v>2035</v>
      </c>
      <c r="AX2" s="162">
        <v>2036</v>
      </c>
      <c r="AY2" s="162">
        <v>2037</v>
      </c>
      <c r="AZ2" s="162">
        <v>2038</v>
      </c>
      <c r="BA2" s="162">
        <v>2039</v>
      </c>
      <c r="BB2" s="162">
        <v>2040</v>
      </c>
      <c r="BC2" s="162">
        <v>2041</v>
      </c>
      <c r="BD2" s="162">
        <v>2042</v>
      </c>
      <c r="BE2" s="162">
        <v>2043</v>
      </c>
      <c r="BF2" s="162">
        <v>2044</v>
      </c>
      <c r="BG2" s="162">
        <v>2045</v>
      </c>
    </row>
    <row r="3" spans="1:59" s="162" customFormat="1" ht="15" x14ac:dyDescent="0.25">
      <c r="A3" s="196"/>
      <c r="B3" s="197" t="s">
        <v>63</v>
      </c>
      <c r="C3" s="197" t="s">
        <v>64</v>
      </c>
      <c r="D3" s="197" t="s">
        <v>65</v>
      </c>
      <c r="E3" s="197" t="s">
        <v>66</v>
      </c>
      <c r="F3" s="197" t="s">
        <v>67</v>
      </c>
      <c r="G3" s="197" t="s">
        <v>68</v>
      </c>
      <c r="H3" s="197" t="s">
        <v>69</v>
      </c>
      <c r="I3" s="197" t="s">
        <v>70</v>
      </c>
      <c r="J3" s="197" t="s">
        <v>71</v>
      </c>
      <c r="K3" s="197" t="s">
        <v>72</v>
      </c>
      <c r="L3" s="197" t="s">
        <v>73</v>
      </c>
      <c r="M3" s="197" t="s">
        <v>74</v>
      </c>
      <c r="N3" s="197" t="s">
        <v>75</v>
      </c>
      <c r="O3" s="197" t="s">
        <v>76</v>
      </c>
      <c r="P3" s="197" t="s">
        <v>77</v>
      </c>
      <c r="Q3" s="197" t="s">
        <v>78</v>
      </c>
      <c r="R3" s="197" t="s">
        <v>79</v>
      </c>
      <c r="S3" s="197" t="s">
        <v>80</v>
      </c>
      <c r="T3" s="197" t="s">
        <v>81</v>
      </c>
      <c r="U3" s="197" t="s">
        <v>82</v>
      </c>
      <c r="V3" s="197" t="s">
        <v>83</v>
      </c>
      <c r="W3" s="197" t="s">
        <v>84</v>
      </c>
      <c r="X3" s="197" t="s">
        <v>85</v>
      </c>
      <c r="Y3" s="197" t="s">
        <v>86</v>
      </c>
      <c r="Z3" s="197" t="s">
        <v>87</v>
      </c>
      <c r="AA3" s="197" t="s">
        <v>88</v>
      </c>
      <c r="AB3" s="197" t="s">
        <v>89</v>
      </c>
      <c r="AC3" s="197" t="s">
        <v>90</v>
      </c>
      <c r="AD3" s="197" t="s">
        <v>91</v>
      </c>
      <c r="AE3" s="197" t="s">
        <v>92</v>
      </c>
      <c r="AF3" s="197" t="s">
        <v>93</v>
      </c>
      <c r="AG3" s="197" t="s">
        <v>94</v>
      </c>
      <c r="AH3" s="197" t="s">
        <v>95</v>
      </c>
      <c r="AI3" s="162" t="s">
        <v>126</v>
      </c>
      <c r="AJ3" s="162" t="s">
        <v>129</v>
      </c>
      <c r="AK3" s="162" t="s">
        <v>130</v>
      </c>
      <c r="AL3" s="162" t="s">
        <v>131</v>
      </c>
      <c r="AM3" s="162" t="s">
        <v>132</v>
      </c>
      <c r="AN3" s="162" t="s">
        <v>133</v>
      </c>
      <c r="AO3" s="162" t="s">
        <v>134</v>
      </c>
      <c r="AP3" s="162" t="s">
        <v>135</v>
      </c>
      <c r="AQ3" s="162" t="s">
        <v>136</v>
      </c>
      <c r="AR3" s="162" t="s">
        <v>137</v>
      </c>
      <c r="AS3" s="162" t="s">
        <v>138</v>
      </c>
      <c r="AT3" s="162" t="s">
        <v>139</v>
      </c>
      <c r="AU3" s="162" t="s">
        <v>140</v>
      </c>
      <c r="AV3" s="162" t="s">
        <v>141</v>
      </c>
      <c r="AW3" s="162" t="s">
        <v>142</v>
      </c>
      <c r="AX3" s="162" t="s">
        <v>143</v>
      </c>
      <c r="AY3" s="162" t="s">
        <v>144</v>
      </c>
      <c r="AZ3" s="162" t="s">
        <v>145</v>
      </c>
      <c r="BA3" s="162" t="s">
        <v>146</v>
      </c>
      <c r="BB3" s="162" t="s">
        <v>147</v>
      </c>
      <c r="BC3" s="162" t="s">
        <v>149</v>
      </c>
      <c r="BD3" s="162" t="s">
        <v>150</v>
      </c>
      <c r="BE3" s="162" t="s">
        <v>151</v>
      </c>
      <c r="BF3" s="162" t="s">
        <v>152</v>
      </c>
      <c r="BG3" s="162" t="s">
        <v>153</v>
      </c>
    </row>
    <row r="4" spans="1:59" ht="15" x14ac:dyDescent="0.25">
      <c r="A4" s="199">
        <f>PowellInflow.Unregulated!A4</f>
        <v>44652</v>
      </c>
      <c r="B4" s="101">
        <v>1</v>
      </c>
      <c r="C4" s="101">
        <v>1</v>
      </c>
      <c r="D4" s="101">
        <v>1</v>
      </c>
      <c r="E4" s="108">
        <v>0</v>
      </c>
      <c r="F4" s="108">
        <v>0</v>
      </c>
      <c r="G4" s="108">
        <v>0</v>
      </c>
      <c r="H4" s="108">
        <v>0</v>
      </c>
      <c r="I4" s="108">
        <v>0</v>
      </c>
      <c r="J4" s="108">
        <v>0</v>
      </c>
      <c r="K4" s="108">
        <v>0</v>
      </c>
      <c r="L4" s="108">
        <v>0</v>
      </c>
      <c r="M4" s="108">
        <v>0</v>
      </c>
      <c r="N4" s="108">
        <v>0</v>
      </c>
      <c r="O4" s="108">
        <v>0</v>
      </c>
      <c r="P4" s="108">
        <v>0</v>
      </c>
      <c r="Q4" s="108">
        <v>0</v>
      </c>
      <c r="R4" s="108">
        <v>0</v>
      </c>
      <c r="S4" s="108">
        <v>0</v>
      </c>
      <c r="T4" s="108">
        <v>0</v>
      </c>
      <c r="U4" s="108">
        <v>0</v>
      </c>
      <c r="V4" s="108">
        <v>0</v>
      </c>
      <c r="W4" s="108">
        <v>0</v>
      </c>
      <c r="X4" s="108">
        <v>0</v>
      </c>
      <c r="Y4" s="108">
        <v>0</v>
      </c>
      <c r="Z4" s="108">
        <v>0</v>
      </c>
      <c r="AA4" s="108">
        <v>0</v>
      </c>
      <c r="AB4" s="108">
        <v>0</v>
      </c>
      <c r="AC4" s="108">
        <v>0</v>
      </c>
      <c r="AD4" s="108">
        <v>0</v>
      </c>
      <c r="AE4" s="108">
        <v>0</v>
      </c>
      <c r="AF4" s="108">
        <v>0</v>
      </c>
      <c r="AG4" s="108">
        <v>0</v>
      </c>
      <c r="AH4" s="108">
        <v>0</v>
      </c>
      <c r="AI4" s="123">
        <v>0</v>
      </c>
      <c r="AJ4" s="123">
        <v>0</v>
      </c>
      <c r="AK4" s="123">
        <v>0</v>
      </c>
      <c r="AL4" s="123">
        <v>0</v>
      </c>
      <c r="AM4" s="123">
        <v>0</v>
      </c>
      <c r="AN4" s="123">
        <v>0</v>
      </c>
      <c r="AO4" s="123">
        <v>0</v>
      </c>
      <c r="AP4" s="123">
        <v>0</v>
      </c>
      <c r="AQ4" s="123">
        <v>0</v>
      </c>
      <c r="AR4" s="123">
        <v>0</v>
      </c>
      <c r="AS4" s="123">
        <v>0</v>
      </c>
      <c r="AT4" s="123">
        <v>0</v>
      </c>
      <c r="AU4" s="123">
        <v>0</v>
      </c>
      <c r="AV4" s="123">
        <v>0</v>
      </c>
      <c r="AW4" s="123">
        <v>0</v>
      </c>
      <c r="AX4" s="123">
        <v>0</v>
      </c>
      <c r="AY4" s="123">
        <v>0</v>
      </c>
      <c r="AZ4" s="123">
        <v>0</v>
      </c>
      <c r="BA4" s="123">
        <v>0</v>
      </c>
      <c r="BB4" s="123">
        <v>0</v>
      </c>
      <c r="BC4" s="123">
        <v>0</v>
      </c>
      <c r="BD4" s="123">
        <v>0</v>
      </c>
      <c r="BE4" s="123">
        <v>0</v>
      </c>
      <c r="BF4" s="123">
        <v>0</v>
      </c>
      <c r="BG4" s="123">
        <v>0</v>
      </c>
    </row>
    <row r="5" spans="1:59" ht="15" x14ac:dyDescent="0.25">
      <c r="A5" s="199">
        <f>PowellInflow.Unregulated!A5</f>
        <v>44682</v>
      </c>
      <c r="B5" s="101">
        <v>1</v>
      </c>
      <c r="C5" s="101">
        <v>1</v>
      </c>
      <c r="D5" s="101">
        <v>1</v>
      </c>
      <c r="E5" s="108">
        <v>0</v>
      </c>
      <c r="F5" s="108">
        <v>0</v>
      </c>
      <c r="G5" s="108">
        <v>0</v>
      </c>
      <c r="H5" s="108">
        <v>0</v>
      </c>
      <c r="I5" s="108">
        <v>0</v>
      </c>
      <c r="J5" s="108">
        <v>0</v>
      </c>
      <c r="K5" s="108">
        <v>0</v>
      </c>
      <c r="L5" s="108">
        <v>0</v>
      </c>
      <c r="M5" s="108">
        <v>0</v>
      </c>
      <c r="N5" s="108">
        <v>0</v>
      </c>
      <c r="O5" s="108">
        <v>0</v>
      </c>
      <c r="P5" s="108">
        <v>0</v>
      </c>
      <c r="Q5" s="108">
        <v>0</v>
      </c>
      <c r="R5" s="108">
        <v>0</v>
      </c>
      <c r="S5" s="108">
        <v>0</v>
      </c>
      <c r="T5" s="108">
        <v>0</v>
      </c>
      <c r="U5" s="108">
        <v>0</v>
      </c>
      <c r="V5" s="108">
        <v>0</v>
      </c>
      <c r="W5" s="108">
        <v>0</v>
      </c>
      <c r="X5" s="108">
        <v>0</v>
      </c>
      <c r="Y5" s="108">
        <v>0</v>
      </c>
      <c r="Z5" s="108">
        <v>0</v>
      </c>
      <c r="AA5" s="108">
        <v>0</v>
      </c>
      <c r="AB5" s="108">
        <v>0</v>
      </c>
      <c r="AC5" s="108">
        <v>0</v>
      </c>
      <c r="AD5" s="108">
        <v>0</v>
      </c>
      <c r="AE5" s="108">
        <v>0</v>
      </c>
      <c r="AF5" s="108">
        <v>0</v>
      </c>
      <c r="AG5" s="108">
        <v>0</v>
      </c>
      <c r="AH5" s="123">
        <v>0</v>
      </c>
      <c r="AI5" s="123">
        <v>0</v>
      </c>
      <c r="AJ5" s="123">
        <v>0</v>
      </c>
      <c r="AK5" s="123">
        <v>0</v>
      </c>
      <c r="AL5" s="123">
        <v>0</v>
      </c>
      <c r="AM5" s="123">
        <v>0</v>
      </c>
      <c r="AN5" s="123">
        <v>0</v>
      </c>
      <c r="AO5" s="123">
        <v>0</v>
      </c>
      <c r="AP5" s="123">
        <v>0</v>
      </c>
      <c r="AQ5" s="123">
        <v>0</v>
      </c>
      <c r="AR5" s="123">
        <v>0</v>
      </c>
      <c r="AS5" s="123">
        <v>0</v>
      </c>
      <c r="AT5" s="123">
        <v>0</v>
      </c>
      <c r="AU5" s="123">
        <v>0</v>
      </c>
      <c r="AV5" s="123">
        <v>0</v>
      </c>
      <c r="AW5" s="123">
        <v>0</v>
      </c>
      <c r="AX5" s="123">
        <v>0</v>
      </c>
      <c r="AY5" s="123">
        <v>0</v>
      </c>
      <c r="AZ5" s="123">
        <v>0</v>
      </c>
      <c r="BA5" s="123">
        <v>0</v>
      </c>
      <c r="BB5" s="123">
        <v>0</v>
      </c>
      <c r="BC5" s="123">
        <v>0</v>
      </c>
      <c r="BD5" s="123">
        <v>0</v>
      </c>
      <c r="BE5" s="123">
        <v>0</v>
      </c>
      <c r="BF5" s="123">
        <v>0</v>
      </c>
      <c r="BG5" s="123">
        <v>0</v>
      </c>
    </row>
    <row r="6" spans="1:59" ht="15" x14ac:dyDescent="0.25">
      <c r="A6" s="199">
        <f>PowellInflow.Unregulated!A6</f>
        <v>44713</v>
      </c>
      <c r="B6" s="101">
        <v>1</v>
      </c>
      <c r="C6" s="101">
        <v>1</v>
      </c>
      <c r="D6" s="101">
        <v>1</v>
      </c>
      <c r="E6" s="108">
        <v>0</v>
      </c>
      <c r="F6" s="108">
        <v>0</v>
      </c>
      <c r="G6" s="108">
        <v>0</v>
      </c>
      <c r="H6" s="108">
        <v>0</v>
      </c>
      <c r="I6" s="108">
        <v>0</v>
      </c>
      <c r="J6" s="108">
        <v>0</v>
      </c>
      <c r="K6" s="108">
        <v>0</v>
      </c>
      <c r="L6" s="108">
        <v>0</v>
      </c>
      <c r="M6" s="108">
        <v>0</v>
      </c>
      <c r="N6" s="108">
        <v>0</v>
      </c>
      <c r="O6" s="108">
        <v>0</v>
      </c>
      <c r="P6" s="108">
        <v>0</v>
      </c>
      <c r="Q6" s="108">
        <v>0</v>
      </c>
      <c r="R6" s="108">
        <v>0</v>
      </c>
      <c r="S6" s="108">
        <v>0</v>
      </c>
      <c r="T6" s="108">
        <v>0</v>
      </c>
      <c r="U6" s="108">
        <v>0</v>
      </c>
      <c r="V6" s="108">
        <v>0</v>
      </c>
      <c r="W6" s="108">
        <v>0</v>
      </c>
      <c r="X6" s="108">
        <v>0</v>
      </c>
      <c r="Y6" s="108">
        <v>0</v>
      </c>
      <c r="Z6" s="108">
        <v>0</v>
      </c>
      <c r="AA6" s="108">
        <v>0</v>
      </c>
      <c r="AB6" s="108">
        <v>0</v>
      </c>
      <c r="AC6" s="108">
        <v>0</v>
      </c>
      <c r="AD6" s="108">
        <v>0</v>
      </c>
      <c r="AE6" s="108">
        <v>0</v>
      </c>
      <c r="AF6" s="108">
        <v>0</v>
      </c>
      <c r="AG6" s="108">
        <v>0</v>
      </c>
      <c r="AH6" s="123">
        <v>0</v>
      </c>
      <c r="AI6" s="123">
        <v>0</v>
      </c>
      <c r="AJ6" s="123">
        <v>0</v>
      </c>
      <c r="AK6" s="123">
        <v>0</v>
      </c>
      <c r="AL6" s="123">
        <v>0</v>
      </c>
      <c r="AM6" s="123">
        <v>0</v>
      </c>
      <c r="AN6" s="123">
        <v>0</v>
      </c>
      <c r="AO6" s="123">
        <v>0</v>
      </c>
      <c r="AP6" s="123">
        <v>0</v>
      </c>
      <c r="AQ6" s="123">
        <v>0</v>
      </c>
      <c r="AR6" s="123">
        <v>0</v>
      </c>
      <c r="AS6" s="123">
        <v>0</v>
      </c>
      <c r="AT6" s="123">
        <v>0</v>
      </c>
      <c r="AU6" s="123">
        <v>0</v>
      </c>
      <c r="AV6" s="123">
        <v>0</v>
      </c>
      <c r="AW6" s="123">
        <v>0</v>
      </c>
      <c r="AX6" s="123">
        <v>0</v>
      </c>
      <c r="AY6" s="123">
        <v>0</v>
      </c>
      <c r="AZ6" s="123">
        <v>0</v>
      </c>
      <c r="BA6" s="123">
        <v>0</v>
      </c>
      <c r="BB6" s="123">
        <v>0</v>
      </c>
      <c r="BC6" s="123">
        <v>0</v>
      </c>
      <c r="BD6" s="123">
        <v>0</v>
      </c>
      <c r="BE6" s="123">
        <v>0</v>
      </c>
      <c r="BF6" s="123">
        <v>0</v>
      </c>
      <c r="BG6" s="123">
        <v>0</v>
      </c>
    </row>
    <row r="7" spans="1:59" ht="15" x14ac:dyDescent="0.25">
      <c r="A7" s="199">
        <f>PowellInflow.Unregulated!A7</f>
        <v>44743</v>
      </c>
      <c r="B7" s="101">
        <v>1</v>
      </c>
      <c r="C7" s="101">
        <v>1</v>
      </c>
      <c r="D7" s="101">
        <v>1</v>
      </c>
      <c r="E7" s="108">
        <v>0</v>
      </c>
      <c r="F7" s="108">
        <v>0</v>
      </c>
      <c r="G7" s="108">
        <v>0</v>
      </c>
      <c r="H7" s="108">
        <v>0</v>
      </c>
      <c r="I7" s="108">
        <v>0</v>
      </c>
      <c r="J7" s="108">
        <v>0</v>
      </c>
      <c r="K7" s="108">
        <v>0</v>
      </c>
      <c r="L7" s="108">
        <v>0</v>
      </c>
      <c r="M7" s="108">
        <v>0</v>
      </c>
      <c r="N7" s="108">
        <v>0</v>
      </c>
      <c r="O7" s="108">
        <v>0</v>
      </c>
      <c r="P7" s="108">
        <v>0</v>
      </c>
      <c r="Q7" s="108">
        <v>0</v>
      </c>
      <c r="R7" s="108">
        <v>0</v>
      </c>
      <c r="S7" s="108">
        <v>0</v>
      </c>
      <c r="T7" s="108">
        <v>0</v>
      </c>
      <c r="U7" s="108">
        <v>0</v>
      </c>
      <c r="V7" s="108">
        <v>0</v>
      </c>
      <c r="W7" s="108">
        <v>0</v>
      </c>
      <c r="X7" s="108">
        <v>0</v>
      </c>
      <c r="Y7" s="108">
        <v>0</v>
      </c>
      <c r="Z7" s="108">
        <v>0</v>
      </c>
      <c r="AA7" s="108">
        <v>0</v>
      </c>
      <c r="AB7" s="108">
        <v>0</v>
      </c>
      <c r="AC7" s="108">
        <v>0</v>
      </c>
      <c r="AD7" s="108">
        <v>0</v>
      </c>
      <c r="AE7" s="108">
        <v>0</v>
      </c>
      <c r="AF7" s="108">
        <v>0</v>
      </c>
      <c r="AG7" s="108">
        <v>0</v>
      </c>
      <c r="AH7" s="123">
        <v>0</v>
      </c>
      <c r="AI7" s="123">
        <v>0</v>
      </c>
      <c r="AJ7" s="123">
        <v>0</v>
      </c>
      <c r="AK7" s="123">
        <v>0</v>
      </c>
      <c r="AL7" s="123">
        <v>0</v>
      </c>
      <c r="AM7" s="123">
        <v>0</v>
      </c>
      <c r="AN7" s="123">
        <v>0</v>
      </c>
      <c r="AO7" s="123">
        <v>0</v>
      </c>
      <c r="AP7" s="123">
        <v>0</v>
      </c>
      <c r="AQ7" s="123">
        <v>0</v>
      </c>
      <c r="AR7" s="123">
        <v>0</v>
      </c>
      <c r="AS7" s="123">
        <v>0</v>
      </c>
      <c r="AT7" s="123">
        <v>0</v>
      </c>
      <c r="AU7" s="123">
        <v>0</v>
      </c>
      <c r="AV7" s="123">
        <v>0</v>
      </c>
      <c r="AW7" s="123">
        <v>0</v>
      </c>
      <c r="AX7" s="123">
        <v>0</v>
      </c>
      <c r="AY7" s="123">
        <v>0</v>
      </c>
      <c r="AZ7" s="123">
        <v>0</v>
      </c>
      <c r="BA7" s="123">
        <v>0</v>
      </c>
      <c r="BB7" s="123">
        <v>0</v>
      </c>
      <c r="BC7" s="123">
        <v>0</v>
      </c>
      <c r="BD7" s="123">
        <v>0</v>
      </c>
      <c r="BE7" s="123">
        <v>0</v>
      </c>
      <c r="BF7" s="123">
        <v>0</v>
      </c>
      <c r="BG7" s="123">
        <v>0</v>
      </c>
    </row>
    <row r="8" spans="1:59" ht="15" x14ac:dyDescent="0.25">
      <c r="A8" s="199">
        <f>PowellInflow.Unregulated!A8</f>
        <v>44774</v>
      </c>
      <c r="B8" s="101">
        <v>1</v>
      </c>
      <c r="C8" s="101">
        <v>1</v>
      </c>
      <c r="D8" s="101">
        <v>1</v>
      </c>
      <c r="E8" s="108">
        <v>0</v>
      </c>
      <c r="F8" s="108">
        <v>0</v>
      </c>
      <c r="G8" s="108">
        <v>0</v>
      </c>
      <c r="H8" s="108">
        <v>0</v>
      </c>
      <c r="I8" s="108">
        <v>0</v>
      </c>
      <c r="J8" s="108">
        <v>0</v>
      </c>
      <c r="K8" s="108">
        <v>0</v>
      </c>
      <c r="L8" s="108">
        <v>0</v>
      </c>
      <c r="M8" s="108">
        <v>0</v>
      </c>
      <c r="N8" s="108">
        <v>0</v>
      </c>
      <c r="O8" s="108">
        <v>0</v>
      </c>
      <c r="P8" s="108">
        <v>0</v>
      </c>
      <c r="Q8" s="108">
        <v>0</v>
      </c>
      <c r="R8" s="108">
        <v>0</v>
      </c>
      <c r="S8" s="108">
        <v>0</v>
      </c>
      <c r="T8" s="108">
        <v>0</v>
      </c>
      <c r="U8" s="108">
        <v>0</v>
      </c>
      <c r="V8" s="108">
        <v>0</v>
      </c>
      <c r="W8" s="108">
        <v>0</v>
      </c>
      <c r="X8" s="108">
        <v>0</v>
      </c>
      <c r="Y8" s="108">
        <v>0</v>
      </c>
      <c r="Z8" s="108">
        <v>0</v>
      </c>
      <c r="AA8" s="108">
        <v>0</v>
      </c>
      <c r="AB8" s="108">
        <v>0</v>
      </c>
      <c r="AC8" s="108">
        <v>0</v>
      </c>
      <c r="AD8" s="108">
        <v>0</v>
      </c>
      <c r="AE8" s="108">
        <v>0</v>
      </c>
      <c r="AF8" s="108">
        <v>0</v>
      </c>
      <c r="AG8" s="108">
        <v>0</v>
      </c>
      <c r="AH8" s="123">
        <v>0</v>
      </c>
      <c r="AI8" s="123">
        <v>0</v>
      </c>
      <c r="AJ8" s="123">
        <v>0</v>
      </c>
      <c r="AK8" s="123">
        <v>0</v>
      </c>
      <c r="AL8" s="123">
        <v>0</v>
      </c>
      <c r="AM8" s="123">
        <v>0</v>
      </c>
      <c r="AN8" s="123">
        <v>0</v>
      </c>
      <c r="AO8" s="123">
        <v>0</v>
      </c>
      <c r="AP8" s="123">
        <v>0</v>
      </c>
      <c r="AQ8" s="123">
        <v>0</v>
      </c>
      <c r="AR8" s="123">
        <v>0</v>
      </c>
      <c r="AS8" s="123">
        <v>0</v>
      </c>
      <c r="AT8" s="123">
        <v>0</v>
      </c>
      <c r="AU8" s="123">
        <v>0</v>
      </c>
      <c r="AV8" s="123">
        <v>0</v>
      </c>
      <c r="AW8" s="123">
        <v>0</v>
      </c>
      <c r="AX8" s="123">
        <v>0</v>
      </c>
      <c r="AY8" s="123">
        <v>0</v>
      </c>
      <c r="AZ8" s="123">
        <v>0</v>
      </c>
      <c r="BA8" s="123">
        <v>0</v>
      </c>
      <c r="BB8" s="123">
        <v>0</v>
      </c>
      <c r="BC8" s="123">
        <v>0</v>
      </c>
      <c r="BD8" s="123">
        <v>0</v>
      </c>
      <c r="BE8" s="123">
        <v>0</v>
      </c>
      <c r="BF8" s="123">
        <v>0</v>
      </c>
      <c r="BG8" s="123">
        <v>0</v>
      </c>
    </row>
    <row r="9" spans="1:59" ht="15" x14ac:dyDescent="0.25">
      <c r="A9" s="199">
        <f>PowellInflow.Unregulated!A9</f>
        <v>44805</v>
      </c>
      <c r="B9" s="101">
        <v>1</v>
      </c>
      <c r="C9" s="101">
        <v>1</v>
      </c>
      <c r="D9" s="101">
        <v>1</v>
      </c>
      <c r="E9" s="108">
        <v>0</v>
      </c>
      <c r="F9" s="108">
        <v>0</v>
      </c>
      <c r="G9" s="108">
        <v>0</v>
      </c>
      <c r="H9" s="108">
        <v>0</v>
      </c>
      <c r="I9" s="108">
        <v>0</v>
      </c>
      <c r="J9" s="108">
        <v>0</v>
      </c>
      <c r="K9" s="108">
        <v>0</v>
      </c>
      <c r="L9" s="108">
        <v>0</v>
      </c>
      <c r="M9" s="108">
        <v>0</v>
      </c>
      <c r="N9" s="108">
        <v>0</v>
      </c>
      <c r="O9" s="108">
        <v>0</v>
      </c>
      <c r="P9" s="108">
        <v>0</v>
      </c>
      <c r="Q9" s="108">
        <v>0</v>
      </c>
      <c r="R9" s="108">
        <v>0</v>
      </c>
      <c r="S9" s="108">
        <v>0</v>
      </c>
      <c r="T9" s="108">
        <v>0</v>
      </c>
      <c r="U9" s="108">
        <v>0</v>
      </c>
      <c r="V9" s="108">
        <v>0</v>
      </c>
      <c r="W9" s="108">
        <v>0</v>
      </c>
      <c r="X9" s="108">
        <v>0</v>
      </c>
      <c r="Y9" s="108">
        <v>0</v>
      </c>
      <c r="Z9" s="108">
        <v>0</v>
      </c>
      <c r="AA9" s="108">
        <v>0</v>
      </c>
      <c r="AB9" s="108">
        <v>0</v>
      </c>
      <c r="AC9" s="108">
        <v>0</v>
      </c>
      <c r="AD9" s="108">
        <v>0</v>
      </c>
      <c r="AE9" s="108">
        <v>0</v>
      </c>
      <c r="AF9" s="108">
        <v>0</v>
      </c>
      <c r="AG9" s="108">
        <v>0</v>
      </c>
      <c r="AH9" s="123">
        <v>0</v>
      </c>
      <c r="AI9" s="123">
        <v>0</v>
      </c>
      <c r="AJ9" s="123">
        <v>0</v>
      </c>
      <c r="AK9" s="123">
        <v>0</v>
      </c>
      <c r="AL9" s="123">
        <v>0</v>
      </c>
      <c r="AM9" s="123">
        <v>0</v>
      </c>
      <c r="AN9" s="123">
        <v>0</v>
      </c>
      <c r="AO9" s="123">
        <v>0</v>
      </c>
      <c r="AP9" s="123">
        <v>0</v>
      </c>
      <c r="AQ9" s="123">
        <v>0</v>
      </c>
      <c r="AR9" s="123">
        <v>0</v>
      </c>
      <c r="AS9" s="123">
        <v>0</v>
      </c>
      <c r="AT9" s="123">
        <v>0</v>
      </c>
      <c r="AU9" s="123">
        <v>0</v>
      </c>
      <c r="AV9" s="123">
        <v>0</v>
      </c>
      <c r="AW9" s="123">
        <v>0</v>
      </c>
      <c r="AX9" s="123">
        <v>0</v>
      </c>
      <c r="AY9" s="123">
        <v>0</v>
      </c>
      <c r="AZ9" s="123">
        <v>0</v>
      </c>
      <c r="BA9" s="123">
        <v>0</v>
      </c>
      <c r="BB9" s="123">
        <v>0</v>
      </c>
      <c r="BC9" s="123">
        <v>0</v>
      </c>
      <c r="BD9" s="123">
        <v>0</v>
      </c>
      <c r="BE9" s="123">
        <v>0</v>
      </c>
      <c r="BF9" s="123">
        <v>0</v>
      </c>
      <c r="BG9" s="123">
        <v>0</v>
      </c>
    </row>
    <row r="10" spans="1:59" ht="15" x14ac:dyDescent="0.25">
      <c r="A10" s="199">
        <f>PowellInflow.Unregulated!A10</f>
        <v>44835</v>
      </c>
      <c r="B10" s="101">
        <v>1</v>
      </c>
      <c r="C10" s="101">
        <v>1</v>
      </c>
      <c r="D10" s="101">
        <v>1</v>
      </c>
      <c r="E10" s="108">
        <v>0</v>
      </c>
      <c r="F10" s="108">
        <v>0</v>
      </c>
      <c r="G10" s="108">
        <v>0</v>
      </c>
      <c r="H10" s="108">
        <v>0</v>
      </c>
      <c r="I10" s="108">
        <v>0</v>
      </c>
      <c r="J10" s="108">
        <v>0</v>
      </c>
      <c r="K10" s="108">
        <v>0</v>
      </c>
      <c r="L10" s="108">
        <v>0</v>
      </c>
      <c r="M10" s="108">
        <v>0</v>
      </c>
      <c r="N10" s="108">
        <v>0</v>
      </c>
      <c r="O10" s="108">
        <v>0</v>
      </c>
      <c r="P10" s="108">
        <v>0</v>
      </c>
      <c r="Q10" s="108">
        <v>0</v>
      </c>
      <c r="R10" s="108">
        <v>0</v>
      </c>
      <c r="S10" s="108">
        <v>0</v>
      </c>
      <c r="T10" s="108">
        <v>0</v>
      </c>
      <c r="U10" s="108">
        <v>0</v>
      </c>
      <c r="V10" s="108">
        <v>0</v>
      </c>
      <c r="W10" s="108">
        <v>0</v>
      </c>
      <c r="X10" s="108">
        <v>0</v>
      </c>
      <c r="Y10" s="108">
        <v>0</v>
      </c>
      <c r="Z10" s="108">
        <v>0</v>
      </c>
      <c r="AA10" s="108">
        <v>0</v>
      </c>
      <c r="AB10" s="108">
        <v>0</v>
      </c>
      <c r="AC10" s="108">
        <v>0</v>
      </c>
      <c r="AD10" s="108">
        <v>0</v>
      </c>
      <c r="AE10" s="108">
        <v>0</v>
      </c>
      <c r="AF10" s="108">
        <v>0</v>
      </c>
      <c r="AG10" s="108">
        <v>0</v>
      </c>
      <c r="AH10" s="123">
        <v>0</v>
      </c>
      <c r="AI10" s="123">
        <v>0</v>
      </c>
      <c r="AJ10" s="123">
        <v>0</v>
      </c>
      <c r="AK10" s="123">
        <v>0</v>
      </c>
      <c r="AL10" s="123">
        <v>0</v>
      </c>
      <c r="AM10" s="123">
        <v>0</v>
      </c>
      <c r="AN10" s="123">
        <v>0</v>
      </c>
      <c r="AO10" s="123">
        <v>0</v>
      </c>
      <c r="AP10" s="123">
        <v>0</v>
      </c>
      <c r="AQ10" s="123">
        <v>0</v>
      </c>
      <c r="AR10" s="123">
        <v>0</v>
      </c>
      <c r="AS10" s="123">
        <v>0</v>
      </c>
      <c r="AT10" s="123">
        <v>0</v>
      </c>
      <c r="AU10" s="123">
        <v>0</v>
      </c>
      <c r="AV10" s="123">
        <v>0</v>
      </c>
      <c r="AW10" s="123">
        <v>0</v>
      </c>
      <c r="AX10" s="123">
        <v>0</v>
      </c>
      <c r="AY10" s="123">
        <v>0</v>
      </c>
      <c r="AZ10" s="123">
        <v>0</v>
      </c>
      <c r="BA10" s="123">
        <v>0</v>
      </c>
      <c r="BB10" s="123">
        <v>0</v>
      </c>
      <c r="BC10" s="123">
        <v>0</v>
      </c>
      <c r="BD10" s="123">
        <v>0</v>
      </c>
      <c r="BE10" s="123">
        <v>0</v>
      </c>
      <c r="BF10" s="123">
        <v>0</v>
      </c>
      <c r="BG10" s="123">
        <v>0</v>
      </c>
    </row>
    <row r="11" spans="1:59" ht="15" x14ac:dyDescent="0.25">
      <c r="A11" s="199">
        <f>PowellInflow.Unregulated!A11</f>
        <v>44866</v>
      </c>
      <c r="B11" s="101">
        <v>1</v>
      </c>
      <c r="C11" s="101">
        <v>1</v>
      </c>
      <c r="D11" s="101">
        <v>1</v>
      </c>
      <c r="E11" s="108">
        <v>0</v>
      </c>
      <c r="F11" s="108">
        <v>0</v>
      </c>
      <c r="G11" s="108">
        <v>0</v>
      </c>
      <c r="H11" s="108">
        <v>0</v>
      </c>
      <c r="I11" s="108">
        <v>0</v>
      </c>
      <c r="J11" s="108">
        <v>0</v>
      </c>
      <c r="K11" s="108">
        <v>0</v>
      </c>
      <c r="L11" s="108">
        <v>0</v>
      </c>
      <c r="M11" s="108">
        <v>0</v>
      </c>
      <c r="N11" s="108">
        <v>0</v>
      </c>
      <c r="O11" s="108">
        <v>0</v>
      </c>
      <c r="P11" s="108">
        <v>0</v>
      </c>
      <c r="Q11" s="108">
        <v>0</v>
      </c>
      <c r="R11" s="108">
        <v>0</v>
      </c>
      <c r="S11" s="108">
        <v>0</v>
      </c>
      <c r="T11" s="108">
        <v>0</v>
      </c>
      <c r="U11" s="108">
        <v>0</v>
      </c>
      <c r="V11" s="108">
        <v>0</v>
      </c>
      <c r="W11" s="108">
        <v>0</v>
      </c>
      <c r="X11" s="108">
        <v>0</v>
      </c>
      <c r="Y11" s="108">
        <v>0</v>
      </c>
      <c r="Z11" s="108">
        <v>0</v>
      </c>
      <c r="AA11" s="108">
        <v>0</v>
      </c>
      <c r="AB11" s="108">
        <v>0</v>
      </c>
      <c r="AC11" s="108">
        <v>0</v>
      </c>
      <c r="AD11" s="108">
        <v>0</v>
      </c>
      <c r="AE11" s="108">
        <v>0</v>
      </c>
      <c r="AF11" s="108">
        <v>0</v>
      </c>
      <c r="AG11" s="108">
        <v>0</v>
      </c>
      <c r="AH11" s="123">
        <v>0</v>
      </c>
      <c r="AI11" s="123">
        <v>0</v>
      </c>
      <c r="AJ11" s="123">
        <v>0</v>
      </c>
      <c r="AK11" s="123">
        <v>0</v>
      </c>
      <c r="AL11" s="123">
        <v>0</v>
      </c>
      <c r="AM11" s="123">
        <v>0</v>
      </c>
      <c r="AN11" s="123">
        <v>0</v>
      </c>
      <c r="AO11" s="123">
        <v>0</v>
      </c>
      <c r="AP11" s="123">
        <v>0</v>
      </c>
      <c r="AQ11" s="123">
        <v>0</v>
      </c>
      <c r="AR11" s="123">
        <v>0</v>
      </c>
      <c r="AS11" s="123">
        <v>0</v>
      </c>
      <c r="AT11" s="123">
        <v>0</v>
      </c>
      <c r="AU11" s="123">
        <v>0</v>
      </c>
      <c r="AV11" s="123">
        <v>0</v>
      </c>
      <c r="AW11" s="123">
        <v>0</v>
      </c>
      <c r="AX11" s="123">
        <v>0</v>
      </c>
      <c r="AY11" s="123">
        <v>0</v>
      </c>
      <c r="AZ11" s="123">
        <v>0</v>
      </c>
      <c r="BA11" s="123">
        <v>0</v>
      </c>
      <c r="BB11" s="123">
        <v>0</v>
      </c>
      <c r="BC11" s="123">
        <v>0</v>
      </c>
      <c r="BD11" s="123">
        <v>0</v>
      </c>
      <c r="BE11" s="123">
        <v>0</v>
      </c>
      <c r="BF11" s="123">
        <v>0</v>
      </c>
      <c r="BG11" s="123">
        <v>0</v>
      </c>
    </row>
    <row r="12" spans="1:59" ht="15" x14ac:dyDescent="0.25">
      <c r="A12" s="199">
        <f>PowellInflow.Unregulated!A12</f>
        <v>44896</v>
      </c>
      <c r="B12" s="101">
        <v>1</v>
      </c>
      <c r="C12" s="101">
        <v>1</v>
      </c>
      <c r="D12" s="101">
        <v>1</v>
      </c>
      <c r="E12" s="108">
        <v>0</v>
      </c>
      <c r="F12" s="108">
        <v>0</v>
      </c>
      <c r="G12" s="108">
        <v>0</v>
      </c>
      <c r="H12" s="108">
        <v>0</v>
      </c>
      <c r="I12" s="108">
        <v>0</v>
      </c>
      <c r="J12" s="108">
        <v>0</v>
      </c>
      <c r="K12" s="108">
        <v>0</v>
      </c>
      <c r="L12" s="108">
        <v>0</v>
      </c>
      <c r="M12" s="108">
        <v>0</v>
      </c>
      <c r="N12" s="108">
        <v>0</v>
      </c>
      <c r="O12" s="108">
        <v>0</v>
      </c>
      <c r="P12" s="108">
        <v>0</v>
      </c>
      <c r="Q12" s="108">
        <v>0</v>
      </c>
      <c r="R12" s="108">
        <v>0</v>
      </c>
      <c r="S12" s="108">
        <v>0</v>
      </c>
      <c r="T12" s="108">
        <v>0</v>
      </c>
      <c r="U12" s="108">
        <v>0</v>
      </c>
      <c r="V12" s="108">
        <v>0</v>
      </c>
      <c r="W12" s="108">
        <v>0</v>
      </c>
      <c r="X12" s="108">
        <v>0</v>
      </c>
      <c r="Y12" s="108">
        <v>0</v>
      </c>
      <c r="Z12" s="108">
        <v>0</v>
      </c>
      <c r="AA12" s="108">
        <v>0</v>
      </c>
      <c r="AB12" s="108">
        <v>0</v>
      </c>
      <c r="AC12" s="108">
        <v>0</v>
      </c>
      <c r="AD12" s="108">
        <v>0</v>
      </c>
      <c r="AE12" s="108">
        <v>0</v>
      </c>
      <c r="AF12" s="108">
        <v>0</v>
      </c>
      <c r="AG12" s="108">
        <v>0</v>
      </c>
      <c r="AH12" s="123">
        <v>0</v>
      </c>
      <c r="AI12" s="123">
        <v>0</v>
      </c>
      <c r="AJ12" s="123">
        <v>0</v>
      </c>
      <c r="AK12" s="123">
        <v>0</v>
      </c>
      <c r="AL12" s="123">
        <v>0</v>
      </c>
      <c r="AM12" s="123">
        <v>0</v>
      </c>
      <c r="AN12" s="123">
        <v>0</v>
      </c>
      <c r="AO12" s="123">
        <v>0</v>
      </c>
      <c r="AP12" s="123">
        <v>0</v>
      </c>
      <c r="AQ12" s="123">
        <v>0</v>
      </c>
      <c r="AR12" s="123">
        <v>0</v>
      </c>
      <c r="AS12" s="123">
        <v>0</v>
      </c>
      <c r="AT12" s="123">
        <v>0</v>
      </c>
      <c r="AU12" s="123">
        <v>0</v>
      </c>
      <c r="AV12" s="123">
        <v>0</v>
      </c>
      <c r="AW12" s="123">
        <v>0</v>
      </c>
      <c r="AX12" s="123">
        <v>0</v>
      </c>
      <c r="AY12" s="123">
        <v>0</v>
      </c>
      <c r="AZ12" s="123">
        <v>0</v>
      </c>
      <c r="BA12" s="123">
        <v>0</v>
      </c>
      <c r="BB12" s="123">
        <v>0</v>
      </c>
      <c r="BC12" s="123">
        <v>0</v>
      </c>
      <c r="BD12" s="123">
        <v>0</v>
      </c>
      <c r="BE12" s="123">
        <v>0</v>
      </c>
      <c r="BF12" s="123">
        <v>0</v>
      </c>
      <c r="BG12" s="123">
        <v>0</v>
      </c>
    </row>
    <row r="13" spans="1:59" ht="15" x14ac:dyDescent="0.25">
      <c r="A13" s="199">
        <f>PowellInflow.Unregulated!A13</f>
        <v>44927</v>
      </c>
      <c r="B13" s="101">
        <v>1</v>
      </c>
      <c r="C13" s="101">
        <v>1</v>
      </c>
      <c r="D13" s="101">
        <v>1</v>
      </c>
      <c r="E13" s="108">
        <v>0</v>
      </c>
      <c r="F13" s="108">
        <v>0</v>
      </c>
      <c r="G13" s="108">
        <v>0</v>
      </c>
      <c r="H13" s="108">
        <v>0</v>
      </c>
      <c r="I13" s="108">
        <v>0</v>
      </c>
      <c r="J13" s="108">
        <v>0</v>
      </c>
      <c r="K13" s="108">
        <v>0</v>
      </c>
      <c r="L13" s="108">
        <v>0</v>
      </c>
      <c r="M13" s="108">
        <v>0</v>
      </c>
      <c r="N13" s="108">
        <v>0</v>
      </c>
      <c r="O13" s="108">
        <v>0</v>
      </c>
      <c r="P13" s="108">
        <v>0</v>
      </c>
      <c r="Q13" s="108">
        <v>0</v>
      </c>
      <c r="R13" s="108">
        <v>0</v>
      </c>
      <c r="S13" s="108">
        <v>0</v>
      </c>
      <c r="T13" s="108">
        <v>0</v>
      </c>
      <c r="U13" s="108">
        <v>0</v>
      </c>
      <c r="V13" s="108">
        <v>0</v>
      </c>
      <c r="W13" s="108">
        <v>0</v>
      </c>
      <c r="X13" s="108">
        <v>0</v>
      </c>
      <c r="Y13" s="108">
        <v>0</v>
      </c>
      <c r="Z13" s="108">
        <v>0</v>
      </c>
      <c r="AA13" s="108">
        <v>0</v>
      </c>
      <c r="AB13" s="108">
        <v>0</v>
      </c>
      <c r="AC13" s="108">
        <v>0</v>
      </c>
      <c r="AD13" s="108">
        <v>0</v>
      </c>
      <c r="AE13" s="108">
        <v>0</v>
      </c>
      <c r="AF13" s="108">
        <v>0</v>
      </c>
      <c r="AG13" s="108">
        <v>0</v>
      </c>
      <c r="AH13" s="123">
        <v>0</v>
      </c>
      <c r="AI13" s="123">
        <v>0</v>
      </c>
      <c r="AJ13" s="123">
        <v>0</v>
      </c>
      <c r="AK13" s="123">
        <v>0</v>
      </c>
      <c r="AL13" s="123">
        <v>0</v>
      </c>
      <c r="AM13" s="123">
        <v>0</v>
      </c>
      <c r="AN13" s="123">
        <v>0</v>
      </c>
      <c r="AO13" s="123">
        <v>0</v>
      </c>
      <c r="AP13" s="123">
        <v>0</v>
      </c>
      <c r="AQ13" s="123">
        <v>0</v>
      </c>
      <c r="AR13" s="123">
        <v>0</v>
      </c>
      <c r="AS13" s="123">
        <v>0</v>
      </c>
      <c r="AT13" s="123">
        <v>0</v>
      </c>
      <c r="AU13" s="123">
        <v>0</v>
      </c>
      <c r="AV13" s="123">
        <v>0</v>
      </c>
      <c r="AW13" s="123">
        <v>0</v>
      </c>
      <c r="AX13" s="123">
        <v>0</v>
      </c>
      <c r="AY13" s="123">
        <v>0</v>
      </c>
      <c r="AZ13" s="123">
        <v>0</v>
      </c>
      <c r="BA13" s="123">
        <v>0</v>
      </c>
      <c r="BB13" s="123">
        <v>0</v>
      </c>
      <c r="BC13" s="123">
        <v>0</v>
      </c>
      <c r="BD13" s="123">
        <v>0</v>
      </c>
      <c r="BE13" s="123">
        <v>0</v>
      </c>
      <c r="BF13" s="123">
        <v>0</v>
      </c>
      <c r="BG13" s="123">
        <v>0</v>
      </c>
    </row>
    <row r="14" spans="1:59" ht="15" x14ac:dyDescent="0.25">
      <c r="A14" s="199">
        <f>PowellInflow.Unregulated!A14</f>
        <v>44958</v>
      </c>
      <c r="B14" s="101">
        <v>1</v>
      </c>
      <c r="C14" s="101">
        <v>1</v>
      </c>
      <c r="D14" s="101">
        <v>1</v>
      </c>
      <c r="E14" s="108">
        <v>0</v>
      </c>
      <c r="F14" s="108">
        <v>0</v>
      </c>
      <c r="G14" s="108">
        <v>0</v>
      </c>
      <c r="H14" s="108">
        <v>0</v>
      </c>
      <c r="I14" s="108">
        <v>0</v>
      </c>
      <c r="J14" s="108">
        <v>0</v>
      </c>
      <c r="K14" s="108">
        <v>0</v>
      </c>
      <c r="L14" s="108">
        <v>0</v>
      </c>
      <c r="M14" s="108">
        <v>0</v>
      </c>
      <c r="N14" s="108">
        <v>0</v>
      </c>
      <c r="O14" s="108">
        <v>0</v>
      </c>
      <c r="P14" s="108">
        <v>0</v>
      </c>
      <c r="Q14" s="108">
        <v>0</v>
      </c>
      <c r="R14" s="108">
        <v>0</v>
      </c>
      <c r="S14" s="108">
        <v>0</v>
      </c>
      <c r="T14" s="108">
        <v>0</v>
      </c>
      <c r="U14" s="108">
        <v>0</v>
      </c>
      <c r="V14" s="108">
        <v>0</v>
      </c>
      <c r="W14" s="108">
        <v>0</v>
      </c>
      <c r="X14" s="108">
        <v>0</v>
      </c>
      <c r="Y14" s="108">
        <v>0</v>
      </c>
      <c r="Z14" s="108">
        <v>0</v>
      </c>
      <c r="AA14" s="108">
        <v>0</v>
      </c>
      <c r="AB14" s="108">
        <v>0</v>
      </c>
      <c r="AC14" s="108">
        <v>0</v>
      </c>
      <c r="AD14" s="108">
        <v>0</v>
      </c>
      <c r="AE14" s="108">
        <v>0</v>
      </c>
      <c r="AF14" s="108">
        <v>0</v>
      </c>
      <c r="AG14" s="108">
        <v>0</v>
      </c>
      <c r="AH14" s="123">
        <v>0</v>
      </c>
      <c r="AI14" s="123">
        <v>0</v>
      </c>
      <c r="AJ14" s="123">
        <v>0</v>
      </c>
      <c r="AK14" s="123">
        <v>0</v>
      </c>
      <c r="AL14" s="123">
        <v>0</v>
      </c>
      <c r="AM14" s="123">
        <v>0</v>
      </c>
      <c r="AN14" s="123">
        <v>0</v>
      </c>
      <c r="AO14" s="123">
        <v>0</v>
      </c>
      <c r="AP14" s="123">
        <v>0</v>
      </c>
      <c r="AQ14" s="123">
        <v>0</v>
      </c>
      <c r="AR14" s="123">
        <v>0</v>
      </c>
      <c r="AS14" s="123">
        <v>0</v>
      </c>
      <c r="AT14" s="123">
        <v>0</v>
      </c>
      <c r="AU14" s="123">
        <v>0</v>
      </c>
      <c r="AV14" s="123">
        <v>0</v>
      </c>
      <c r="AW14" s="123">
        <v>0</v>
      </c>
      <c r="AX14" s="123">
        <v>0</v>
      </c>
      <c r="AY14" s="123">
        <v>0</v>
      </c>
      <c r="AZ14" s="123">
        <v>0</v>
      </c>
      <c r="BA14" s="123">
        <v>0</v>
      </c>
      <c r="BB14" s="123">
        <v>0</v>
      </c>
      <c r="BC14" s="123">
        <v>0</v>
      </c>
      <c r="BD14" s="123">
        <v>0</v>
      </c>
      <c r="BE14" s="123">
        <v>0</v>
      </c>
      <c r="BF14" s="123">
        <v>0</v>
      </c>
      <c r="BG14" s="123">
        <v>0</v>
      </c>
    </row>
    <row r="15" spans="1:59" ht="15" x14ac:dyDescent="0.25">
      <c r="A15" s="199">
        <f>PowellInflow.Unregulated!A15</f>
        <v>44986</v>
      </c>
      <c r="B15" s="101">
        <v>1</v>
      </c>
      <c r="C15" s="101">
        <v>1</v>
      </c>
      <c r="D15" s="101">
        <v>1</v>
      </c>
      <c r="E15" s="108">
        <v>0</v>
      </c>
      <c r="F15" s="108">
        <v>0</v>
      </c>
      <c r="G15" s="108">
        <v>0</v>
      </c>
      <c r="H15" s="108">
        <v>0</v>
      </c>
      <c r="I15" s="108">
        <v>0</v>
      </c>
      <c r="J15" s="108">
        <v>0</v>
      </c>
      <c r="K15" s="108">
        <v>0</v>
      </c>
      <c r="L15" s="108">
        <v>0</v>
      </c>
      <c r="M15" s="108">
        <v>0</v>
      </c>
      <c r="N15" s="108">
        <v>0</v>
      </c>
      <c r="O15" s="108">
        <v>0</v>
      </c>
      <c r="P15" s="108">
        <v>0</v>
      </c>
      <c r="Q15" s="108">
        <v>0</v>
      </c>
      <c r="R15" s="108">
        <v>0</v>
      </c>
      <c r="S15" s="108">
        <v>0</v>
      </c>
      <c r="T15" s="108">
        <v>0</v>
      </c>
      <c r="U15" s="108">
        <v>0</v>
      </c>
      <c r="V15" s="108">
        <v>0</v>
      </c>
      <c r="W15" s="108">
        <v>0</v>
      </c>
      <c r="X15" s="108">
        <v>0</v>
      </c>
      <c r="Y15" s="108">
        <v>0</v>
      </c>
      <c r="Z15" s="108">
        <v>0</v>
      </c>
      <c r="AA15" s="108">
        <v>0</v>
      </c>
      <c r="AB15" s="108">
        <v>0</v>
      </c>
      <c r="AC15" s="108">
        <v>0</v>
      </c>
      <c r="AD15" s="108">
        <v>0</v>
      </c>
      <c r="AE15" s="108">
        <v>0</v>
      </c>
      <c r="AF15" s="108">
        <v>0</v>
      </c>
      <c r="AG15" s="108">
        <v>0</v>
      </c>
      <c r="AH15" s="123">
        <v>0</v>
      </c>
      <c r="AI15" s="123">
        <v>0</v>
      </c>
      <c r="AJ15" s="123">
        <v>0</v>
      </c>
      <c r="AK15" s="123">
        <v>0</v>
      </c>
      <c r="AL15" s="123">
        <v>0</v>
      </c>
      <c r="AM15" s="123">
        <v>0</v>
      </c>
      <c r="AN15" s="123">
        <v>0</v>
      </c>
      <c r="AO15" s="123">
        <v>0</v>
      </c>
      <c r="AP15" s="123">
        <v>0</v>
      </c>
      <c r="AQ15" s="123">
        <v>0</v>
      </c>
      <c r="AR15" s="123">
        <v>0</v>
      </c>
      <c r="AS15" s="123">
        <v>0</v>
      </c>
      <c r="AT15" s="123">
        <v>0</v>
      </c>
      <c r="AU15" s="123">
        <v>0</v>
      </c>
      <c r="AV15" s="123">
        <v>0</v>
      </c>
      <c r="AW15" s="123">
        <v>0</v>
      </c>
      <c r="AX15" s="123">
        <v>0</v>
      </c>
      <c r="AY15" s="123">
        <v>0</v>
      </c>
      <c r="AZ15" s="123">
        <v>0</v>
      </c>
      <c r="BA15" s="123">
        <v>0</v>
      </c>
      <c r="BB15" s="123">
        <v>0</v>
      </c>
      <c r="BC15" s="123">
        <v>0</v>
      </c>
      <c r="BD15" s="123">
        <v>0</v>
      </c>
      <c r="BE15" s="123">
        <v>0</v>
      </c>
      <c r="BF15" s="123">
        <v>0</v>
      </c>
      <c r="BG15" s="123">
        <v>0</v>
      </c>
    </row>
    <row r="16" spans="1:59" ht="15" x14ac:dyDescent="0.25">
      <c r="A16" s="199">
        <f>PowellInflow.Unregulated!A16</f>
        <v>45017</v>
      </c>
      <c r="B16" s="101">
        <v>1</v>
      </c>
      <c r="C16" s="101">
        <v>1</v>
      </c>
      <c r="D16" s="101">
        <v>1</v>
      </c>
      <c r="E16" s="108">
        <v>0</v>
      </c>
      <c r="F16" s="108">
        <v>0</v>
      </c>
      <c r="G16" s="108">
        <v>0</v>
      </c>
      <c r="H16" s="108">
        <v>0</v>
      </c>
      <c r="I16" s="108">
        <v>0</v>
      </c>
      <c r="J16" s="108">
        <v>0</v>
      </c>
      <c r="K16" s="108">
        <v>0</v>
      </c>
      <c r="L16" s="108">
        <v>0</v>
      </c>
      <c r="M16" s="108">
        <v>0</v>
      </c>
      <c r="N16" s="108">
        <v>0</v>
      </c>
      <c r="O16" s="108">
        <v>0</v>
      </c>
      <c r="P16" s="108">
        <v>0</v>
      </c>
      <c r="Q16" s="108">
        <v>0</v>
      </c>
      <c r="R16" s="108">
        <v>0</v>
      </c>
      <c r="S16" s="108">
        <v>0</v>
      </c>
      <c r="T16" s="108">
        <v>0</v>
      </c>
      <c r="U16" s="108">
        <v>0</v>
      </c>
      <c r="V16" s="108">
        <v>0</v>
      </c>
      <c r="W16" s="108">
        <v>0</v>
      </c>
      <c r="X16" s="108">
        <v>0</v>
      </c>
      <c r="Y16" s="108">
        <v>0</v>
      </c>
      <c r="Z16" s="108">
        <v>0</v>
      </c>
      <c r="AA16" s="108">
        <v>0</v>
      </c>
      <c r="AB16" s="108">
        <v>0</v>
      </c>
      <c r="AC16" s="108">
        <v>0</v>
      </c>
      <c r="AD16" s="108">
        <v>0</v>
      </c>
      <c r="AE16" s="108">
        <v>0</v>
      </c>
      <c r="AF16" s="108">
        <v>0</v>
      </c>
      <c r="AG16" s="108">
        <v>0</v>
      </c>
      <c r="AH16" s="123">
        <v>0</v>
      </c>
      <c r="AI16" s="123">
        <v>0</v>
      </c>
      <c r="AJ16" s="123">
        <v>0</v>
      </c>
      <c r="AK16" s="123">
        <v>0</v>
      </c>
      <c r="AL16" s="123">
        <v>0</v>
      </c>
      <c r="AM16" s="123">
        <v>0</v>
      </c>
      <c r="AN16" s="123">
        <v>0</v>
      </c>
      <c r="AO16" s="123">
        <v>0</v>
      </c>
      <c r="AP16" s="123">
        <v>0</v>
      </c>
      <c r="AQ16" s="123">
        <v>0</v>
      </c>
      <c r="AR16" s="123">
        <v>0</v>
      </c>
      <c r="AS16" s="123">
        <v>0</v>
      </c>
      <c r="AT16" s="123">
        <v>0</v>
      </c>
      <c r="AU16" s="123">
        <v>0</v>
      </c>
      <c r="AV16" s="123">
        <v>0</v>
      </c>
      <c r="AW16" s="123">
        <v>0</v>
      </c>
      <c r="AX16" s="123">
        <v>0</v>
      </c>
      <c r="AY16" s="123">
        <v>0</v>
      </c>
      <c r="AZ16" s="123">
        <v>0</v>
      </c>
      <c r="BA16" s="123">
        <v>0</v>
      </c>
      <c r="BB16" s="123">
        <v>0</v>
      </c>
      <c r="BC16" s="123">
        <v>0</v>
      </c>
      <c r="BD16" s="123">
        <v>0</v>
      </c>
      <c r="BE16" s="123">
        <v>0</v>
      </c>
      <c r="BF16" s="123">
        <v>0</v>
      </c>
      <c r="BG16" s="123">
        <v>0</v>
      </c>
    </row>
    <row r="17" spans="1:59" ht="15" x14ac:dyDescent="0.25">
      <c r="A17" s="199">
        <f>PowellInflow.Unregulated!A17</f>
        <v>45047</v>
      </c>
      <c r="B17" s="101">
        <v>1</v>
      </c>
      <c r="C17" s="101">
        <v>1</v>
      </c>
      <c r="D17" s="101">
        <v>1</v>
      </c>
      <c r="E17" s="108">
        <v>0</v>
      </c>
      <c r="F17" s="108">
        <v>0</v>
      </c>
      <c r="G17" s="108">
        <v>0</v>
      </c>
      <c r="H17" s="108">
        <v>0</v>
      </c>
      <c r="I17" s="108">
        <v>0</v>
      </c>
      <c r="J17" s="108">
        <v>0</v>
      </c>
      <c r="K17" s="108">
        <v>0</v>
      </c>
      <c r="L17" s="108">
        <v>0</v>
      </c>
      <c r="M17" s="108">
        <v>0</v>
      </c>
      <c r="N17" s="108">
        <v>0</v>
      </c>
      <c r="O17" s="108">
        <v>0</v>
      </c>
      <c r="P17" s="108">
        <v>0</v>
      </c>
      <c r="Q17" s="108">
        <v>0</v>
      </c>
      <c r="R17" s="108">
        <v>0</v>
      </c>
      <c r="S17" s="108">
        <v>0</v>
      </c>
      <c r="T17" s="108">
        <v>0</v>
      </c>
      <c r="U17" s="108">
        <v>0</v>
      </c>
      <c r="V17" s="108">
        <v>0</v>
      </c>
      <c r="W17" s="108">
        <v>0</v>
      </c>
      <c r="X17" s="108">
        <v>0</v>
      </c>
      <c r="Y17" s="108">
        <v>0</v>
      </c>
      <c r="Z17" s="108">
        <v>0</v>
      </c>
      <c r="AA17" s="108">
        <v>0</v>
      </c>
      <c r="AB17" s="108">
        <v>0</v>
      </c>
      <c r="AC17" s="108">
        <v>0</v>
      </c>
      <c r="AD17" s="108">
        <v>0</v>
      </c>
      <c r="AE17" s="108">
        <v>0</v>
      </c>
      <c r="AF17" s="108">
        <v>0</v>
      </c>
      <c r="AG17" s="108">
        <v>0</v>
      </c>
      <c r="AH17" s="123">
        <v>0</v>
      </c>
      <c r="AI17" s="123">
        <v>0</v>
      </c>
      <c r="AJ17" s="123">
        <v>0</v>
      </c>
      <c r="AK17" s="123">
        <v>0</v>
      </c>
      <c r="AL17" s="123">
        <v>0</v>
      </c>
      <c r="AM17" s="123">
        <v>0</v>
      </c>
      <c r="AN17" s="123">
        <v>0</v>
      </c>
      <c r="AO17" s="123">
        <v>0</v>
      </c>
      <c r="AP17" s="123">
        <v>0</v>
      </c>
      <c r="AQ17" s="123">
        <v>0</v>
      </c>
      <c r="AR17" s="123">
        <v>0</v>
      </c>
      <c r="AS17" s="123">
        <v>0</v>
      </c>
      <c r="AT17" s="123">
        <v>0</v>
      </c>
      <c r="AU17" s="123">
        <v>0</v>
      </c>
      <c r="AV17" s="123">
        <v>0</v>
      </c>
      <c r="AW17" s="123">
        <v>0</v>
      </c>
      <c r="AX17" s="123">
        <v>0</v>
      </c>
      <c r="AY17" s="123">
        <v>0</v>
      </c>
      <c r="AZ17" s="123">
        <v>0</v>
      </c>
      <c r="BA17" s="123">
        <v>0</v>
      </c>
      <c r="BB17" s="123">
        <v>0</v>
      </c>
      <c r="BC17" s="123">
        <v>0</v>
      </c>
      <c r="BD17" s="123">
        <v>0</v>
      </c>
      <c r="BE17" s="123">
        <v>0</v>
      </c>
      <c r="BF17" s="123">
        <v>0</v>
      </c>
      <c r="BG17" s="123">
        <v>0</v>
      </c>
    </row>
    <row r="18" spans="1:59" ht="15" x14ac:dyDescent="0.25">
      <c r="A18" s="199">
        <f>PowellInflow.Unregulated!A18</f>
        <v>45078</v>
      </c>
      <c r="B18" s="101">
        <v>1</v>
      </c>
      <c r="C18" s="101">
        <v>1</v>
      </c>
      <c r="D18" s="101">
        <v>1</v>
      </c>
      <c r="E18" s="108">
        <v>0</v>
      </c>
      <c r="F18" s="108">
        <v>0</v>
      </c>
      <c r="G18" s="108">
        <v>0</v>
      </c>
      <c r="H18" s="108">
        <v>0</v>
      </c>
      <c r="I18" s="108">
        <v>0</v>
      </c>
      <c r="J18" s="108">
        <v>0</v>
      </c>
      <c r="K18" s="108">
        <v>0</v>
      </c>
      <c r="L18" s="108">
        <v>0</v>
      </c>
      <c r="M18" s="108">
        <v>0</v>
      </c>
      <c r="N18" s="108">
        <v>0</v>
      </c>
      <c r="O18" s="108">
        <v>0</v>
      </c>
      <c r="P18" s="108">
        <v>0</v>
      </c>
      <c r="Q18" s="108">
        <v>0</v>
      </c>
      <c r="R18" s="108">
        <v>0</v>
      </c>
      <c r="S18" s="108">
        <v>0</v>
      </c>
      <c r="T18" s="108">
        <v>0</v>
      </c>
      <c r="U18" s="108">
        <v>0</v>
      </c>
      <c r="V18" s="108">
        <v>0</v>
      </c>
      <c r="W18" s="108">
        <v>0</v>
      </c>
      <c r="X18" s="108">
        <v>0</v>
      </c>
      <c r="Y18" s="108">
        <v>0</v>
      </c>
      <c r="Z18" s="108">
        <v>0</v>
      </c>
      <c r="AA18" s="108">
        <v>0</v>
      </c>
      <c r="AB18" s="108">
        <v>0</v>
      </c>
      <c r="AC18" s="108">
        <v>0</v>
      </c>
      <c r="AD18" s="108">
        <v>0</v>
      </c>
      <c r="AE18" s="108">
        <v>0</v>
      </c>
      <c r="AF18" s="108">
        <v>0</v>
      </c>
      <c r="AG18" s="108">
        <v>0</v>
      </c>
      <c r="AH18" s="123">
        <v>0</v>
      </c>
      <c r="AI18" s="123">
        <v>0</v>
      </c>
      <c r="AJ18" s="123">
        <v>0</v>
      </c>
      <c r="AK18" s="123">
        <v>0</v>
      </c>
      <c r="AL18" s="123">
        <v>0</v>
      </c>
      <c r="AM18" s="123">
        <v>0</v>
      </c>
      <c r="AN18" s="123">
        <v>0</v>
      </c>
      <c r="AO18" s="123">
        <v>0</v>
      </c>
      <c r="AP18" s="123">
        <v>0</v>
      </c>
      <c r="AQ18" s="123">
        <v>0</v>
      </c>
      <c r="AR18" s="123">
        <v>0</v>
      </c>
      <c r="AS18" s="123">
        <v>0</v>
      </c>
      <c r="AT18" s="123">
        <v>0</v>
      </c>
      <c r="AU18" s="123">
        <v>0</v>
      </c>
      <c r="AV18" s="123">
        <v>0</v>
      </c>
      <c r="AW18" s="123">
        <v>0</v>
      </c>
      <c r="AX18" s="123">
        <v>0</v>
      </c>
      <c r="AY18" s="123">
        <v>0</v>
      </c>
      <c r="AZ18" s="123">
        <v>0</v>
      </c>
      <c r="BA18" s="123">
        <v>0</v>
      </c>
      <c r="BB18" s="123">
        <v>0</v>
      </c>
      <c r="BC18" s="123">
        <v>0</v>
      </c>
      <c r="BD18" s="123">
        <v>0</v>
      </c>
      <c r="BE18" s="123">
        <v>0</v>
      </c>
      <c r="BF18" s="123">
        <v>0</v>
      </c>
      <c r="BG18" s="123">
        <v>0</v>
      </c>
    </row>
    <row r="19" spans="1:59" ht="15" x14ac:dyDescent="0.25">
      <c r="A19" s="199">
        <f>PowellInflow.Unregulated!A19</f>
        <v>45108</v>
      </c>
      <c r="B19" s="101">
        <v>1</v>
      </c>
      <c r="C19" s="101">
        <v>1</v>
      </c>
      <c r="D19" s="101">
        <v>1</v>
      </c>
      <c r="E19" s="108">
        <v>0</v>
      </c>
      <c r="F19" s="108">
        <v>0</v>
      </c>
      <c r="G19" s="108">
        <v>0</v>
      </c>
      <c r="H19" s="108">
        <v>0</v>
      </c>
      <c r="I19" s="108">
        <v>0</v>
      </c>
      <c r="J19" s="108">
        <v>0</v>
      </c>
      <c r="K19" s="108">
        <v>0</v>
      </c>
      <c r="L19" s="108">
        <v>0</v>
      </c>
      <c r="M19" s="108">
        <v>0</v>
      </c>
      <c r="N19" s="108">
        <v>0</v>
      </c>
      <c r="O19" s="108">
        <v>0</v>
      </c>
      <c r="P19" s="108">
        <v>0</v>
      </c>
      <c r="Q19" s="108">
        <v>0</v>
      </c>
      <c r="R19" s="108">
        <v>0</v>
      </c>
      <c r="S19" s="108">
        <v>0</v>
      </c>
      <c r="T19" s="108">
        <v>0</v>
      </c>
      <c r="U19" s="108">
        <v>0</v>
      </c>
      <c r="V19" s="108">
        <v>0</v>
      </c>
      <c r="W19" s="108">
        <v>0</v>
      </c>
      <c r="X19" s="108">
        <v>0</v>
      </c>
      <c r="Y19" s="108">
        <v>0</v>
      </c>
      <c r="Z19" s="108">
        <v>0</v>
      </c>
      <c r="AA19" s="108">
        <v>0</v>
      </c>
      <c r="AB19" s="108">
        <v>0</v>
      </c>
      <c r="AC19" s="108">
        <v>0</v>
      </c>
      <c r="AD19" s="108">
        <v>0</v>
      </c>
      <c r="AE19" s="108">
        <v>0</v>
      </c>
      <c r="AF19" s="108">
        <v>0</v>
      </c>
      <c r="AG19" s="108">
        <v>0</v>
      </c>
      <c r="AH19" s="123">
        <v>0</v>
      </c>
      <c r="AI19" s="123">
        <v>0</v>
      </c>
      <c r="AJ19" s="123">
        <v>0</v>
      </c>
      <c r="AK19" s="123">
        <v>0</v>
      </c>
      <c r="AL19" s="123">
        <v>0</v>
      </c>
      <c r="AM19" s="123">
        <v>0</v>
      </c>
      <c r="AN19" s="123">
        <v>0</v>
      </c>
      <c r="AO19" s="123">
        <v>0</v>
      </c>
      <c r="AP19" s="123">
        <v>0</v>
      </c>
      <c r="AQ19" s="123">
        <v>0</v>
      </c>
      <c r="AR19" s="123">
        <v>0</v>
      </c>
      <c r="AS19" s="123">
        <v>0</v>
      </c>
      <c r="AT19" s="123">
        <v>0</v>
      </c>
      <c r="AU19" s="123">
        <v>0</v>
      </c>
      <c r="AV19" s="123">
        <v>0</v>
      </c>
      <c r="AW19" s="123">
        <v>0</v>
      </c>
      <c r="AX19" s="123">
        <v>0</v>
      </c>
      <c r="AY19" s="123">
        <v>0</v>
      </c>
      <c r="AZ19" s="123">
        <v>0</v>
      </c>
      <c r="BA19" s="123">
        <v>0</v>
      </c>
      <c r="BB19" s="123">
        <v>0</v>
      </c>
      <c r="BC19" s="123">
        <v>0</v>
      </c>
      <c r="BD19" s="123">
        <v>0</v>
      </c>
      <c r="BE19" s="123">
        <v>0</v>
      </c>
      <c r="BF19" s="123">
        <v>0</v>
      </c>
      <c r="BG19" s="123">
        <v>0</v>
      </c>
    </row>
    <row r="20" spans="1:59" ht="15" x14ac:dyDescent="0.25">
      <c r="A20" s="199">
        <f>PowellInflow.Unregulated!A20</f>
        <v>45139</v>
      </c>
      <c r="B20" s="101">
        <v>1</v>
      </c>
      <c r="C20" s="101">
        <v>1</v>
      </c>
      <c r="D20" s="101">
        <v>1</v>
      </c>
      <c r="E20" s="108">
        <v>0</v>
      </c>
      <c r="F20" s="108">
        <v>0</v>
      </c>
      <c r="G20" s="108">
        <v>0</v>
      </c>
      <c r="H20" s="108">
        <v>0</v>
      </c>
      <c r="I20" s="108">
        <v>0</v>
      </c>
      <c r="J20" s="108">
        <v>0</v>
      </c>
      <c r="K20" s="108">
        <v>0</v>
      </c>
      <c r="L20" s="108">
        <v>0</v>
      </c>
      <c r="M20" s="108">
        <v>0</v>
      </c>
      <c r="N20" s="108">
        <v>0</v>
      </c>
      <c r="O20" s="108">
        <v>0</v>
      </c>
      <c r="P20" s="108">
        <v>0</v>
      </c>
      <c r="Q20" s="108">
        <v>0</v>
      </c>
      <c r="R20" s="108">
        <v>0</v>
      </c>
      <c r="S20" s="108">
        <v>0</v>
      </c>
      <c r="T20" s="108">
        <v>0</v>
      </c>
      <c r="U20" s="108">
        <v>0</v>
      </c>
      <c r="V20" s="108">
        <v>0</v>
      </c>
      <c r="W20" s="108">
        <v>0</v>
      </c>
      <c r="X20" s="108">
        <v>0</v>
      </c>
      <c r="Y20" s="108">
        <v>0</v>
      </c>
      <c r="Z20" s="108">
        <v>0</v>
      </c>
      <c r="AA20" s="108">
        <v>0</v>
      </c>
      <c r="AB20" s="108">
        <v>0</v>
      </c>
      <c r="AC20" s="108">
        <v>0</v>
      </c>
      <c r="AD20" s="108">
        <v>0</v>
      </c>
      <c r="AE20" s="108">
        <v>0</v>
      </c>
      <c r="AF20" s="108">
        <v>0</v>
      </c>
      <c r="AG20" s="108">
        <v>0</v>
      </c>
      <c r="AH20" s="123">
        <v>0</v>
      </c>
      <c r="AI20" s="123">
        <v>0</v>
      </c>
      <c r="AJ20" s="123">
        <v>0</v>
      </c>
      <c r="AK20" s="123">
        <v>0</v>
      </c>
      <c r="AL20" s="123">
        <v>0</v>
      </c>
      <c r="AM20" s="123">
        <v>0</v>
      </c>
      <c r="AN20" s="123">
        <v>0</v>
      </c>
      <c r="AO20" s="123">
        <v>0</v>
      </c>
      <c r="AP20" s="123">
        <v>0</v>
      </c>
      <c r="AQ20" s="123">
        <v>0</v>
      </c>
      <c r="AR20" s="123">
        <v>0</v>
      </c>
      <c r="AS20" s="123">
        <v>0</v>
      </c>
      <c r="AT20" s="123">
        <v>0</v>
      </c>
      <c r="AU20" s="123">
        <v>0</v>
      </c>
      <c r="AV20" s="123">
        <v>0</v>
      </c>
      <c r="AW20" s="123">
        <v>0</v>
      </c>
      <c r="AX20" s="123">
        <v>0</v>
      </c>
      <c r="AY20" s="123">
        <v>0</v>
      </c>
      <c r="AZ20" s="123">
        <v>0</v>
      </c>
      <c r="BA20" s="123">
        <v>0</v>
      </c>
      <c r="BB20" s="123">
        <v>0</v>
      </c>
      <c r="BC20" s="123">
        <v>0</v>
      </c>
      <c r="BD20" s="123">
        <v>0</v>
      </c>
      <c r="BE20" s="123">
        <v>0</v>
      </c>
      <c r="BF20" s="123">
        <v>0</v>
      </c>
      <c r="BG20" s="123">
        <v>0</v>
      </c>
    </row>
    <row r="21" spans="1:59" ht="15" x14ac:dyDescent="0.25">
      <c r="A21" s="199">
        <f>PowellInflow.Unregulated!A21</f>
        <v>45170</v>
      </c>
      <c r="B21" s="101">
        <v>1</v>
      </c>
      <c r="C21" s="101">
        <v>1</v>
      </c>
      <c r="D21" s="101">
        <v>1</v>
      </c>
      <c r="E21" s="108">
        <v>0</v>
      </c>
      <c r="F21" s="108">
        <v>0</v>
      </c>
      <c r="G21" s="108">
        <v>0</v>
      </c>
      <c r="H21" s="108">
        <v>0</v>
      </c>
      <c r="I21" s="108">
        <v>0</v>
      </c>
      <c r="J21" s="108">
        <v>0</v>
      </c>
      <c r="K21" s="108">
        <v>0</v>
      </c>
      <c r="L21" s="108">
        <v>0</v>
      </c>
      <c r="M21" s="108">
        <v>0</v>
      </c>
      <c r="N21" s="108">
        <v>0</v>
      </c>
      <c r="O21" s="108">
        <v>0</v>
      </c>
      <c r="P21" s="108">
        <v>0</v>
      </c>
      <c r="Q21" s="108">
        <v>0</v>
      </c>
      <c r="R21" s="108">
        <v>0</v>
      </c>
      <c r="S21" s="108">
        <v>0</v>
      </c>
      <c r="T21" s="108">
        <v>0</v>
      </c>
      <c r="U21" s="108">
        <v>0</v>
      </c>
      <c r="V21" s="108">
        <v>0</v>
      </c>
      <c r="W21" s="108">
        <v>0</v>
      </c>
      <c r="X21" s="108">
        <v>0</v>
      </c>
      <c r="Y21" s="108">
        <v>0</v>
      </c>
      <c r="Z21" s="108">
        <v>0</v>
      </c>
      <c r="AA21" s="108">
        <v>0</v>
      </c>
      <c r="AB21" s="108">
        <v>0</v>
      </c>
      <c r="AC21" s="108">
        <v>0</v>
      </c>
      <c r="AD21" s="108">
        <v>0</v>
      </c>
      <c r="AE21" s="108">
        <v>0</v>
      </c>
      <c r="AF21" s="108">
        <v>0</v>
      </c>
      <c r="AG21" s="108">
        <v>0</v>
      </c>
      <c r="AH21" s="123">
        <v>0</v>
      </c>
      <c r="AI21" s="123">
        <v>0</v>
      </c>
      <c r="AJ21" s="123">
        <v>0</v>
      </c>
      <c r="AK21" s="123">
        <v>0</v>
      </c>
      <c r="AL21" s="123">
        <v>0</v>
      </c>
      <c r="AM21" s="123">
        <v>0</v>
      </c>
      <c r="AN21" s="123">
        <v>0</v>
      </c>
      <c r="AO21" s="123">
        <v>0</v>
      </c>
      <c r="AP21" s="123">
        <v>0</v>
      </c>
      <c r="AQ21" s="123">
        <v>0</v>
      </c>
      <c r="AR21" s="123">
        <v>0</v>
      </c>
      <c r="AS21" s="123">
        <v>0</v>
      </c>
      <c r="AT21" s="123">
        <v>0</v>
      </c>
      <c r="AU21" s="123">
        <v>0</v>
      </c>
      <c r="AV21" s="123">
        <v>0</v>
      </c>
      <c r="AW21" s="123">
        <v>0</v>
      </c>
      <c r="AX21" s="123">
        <v>0</v>
      </c>
      <c r="AY21" s="123">
        <v>0</v>
      </c>
      <c r="AZ21" s="123">
        <v>0</v>
      </c>
      <c r="BA21" s="123">
        <v>0</v>
      </c>
      <c r="BB21" s="123">
        <v>0</v>
      </c>
      <c r="BC21" s="123">
        <v>0</v>
      </c>
      <c r="BD21" s="123">
        <v>0</v>
      </c>
      <c r="BE21" s="123">
        <v>0</v>
      </c>
      <c r="BF21" s="123">
        <v>0</v>
      </c>
      <c r="BG21" s="123">
        <v>0</v>
      </c>
    </row>
    <row r="22" spans="1:59" ht="15" x14ac:dyDescent="0.25">
      <c r="A22" s="199">
        <f>PowellInflow.Unregulated!A22</f>
        <v>45200</v>
      </c>
      <c r="B22" s="101">
        <v>1</v>
      </c>
      <c r="C22" s="101">
        <v>1</v>
      </c>
      <c r="D22" s="101">
        <v>1</v>
      </c>
      <c r="E22" s="108">
        <v>0</v>
      </c>
      <c r="F22" s="108">
        <v>0</v>
      </c>
      <c r="G22" s="108">
        <v>0</v>
      </c>
      <c r="H22" s="108">
        <v>0</v>
      </c>
      <c r="I22" s="108">
        <v>0</v>
      </c>
      <c r="J22" s="108">
        <v>0</v>
      </c>
      <c r="K22" s="108">
        <v>0</v>
      </c>
      <c r="L22" s="108">
        <v>0</v>
      </c>
      <c r="M22" s="108">
        <v>0</v>
      </c>
      <c r="N22" s="108">
        <v>0</v>
      </c>
      <c r="O22" s="108">
        <v>0</v>
      </c>
      <c r="P22" s="108">
        <v>0</v>
      </c>
      <c r="Q22" s="108">
        <v>0</v>
      </c>
      <c r="R22" s="108">
        <v>0</v>
      </c>
      <c r="S22" s="108">
        <v>0</v>
      </c>
      <c r="T22" s="108">
        <v>0</v>
      </c>
      <c r="U22" s="108">
        <v>0</v>
      </c>
      <c r="V22" s="108">
        <v>0</v>
      </c>
      <c r="W22" s="108">
        <v>0</v>
      </c>
      <c r="X22" s="108">
        <v>0</v>
      </c>
      <c r="Y22" s="108">
        <v>0</v>
      </c>
      <c r="Z22" s="108">
        <v>0</v>
      </c>
      <c r="AA22" s="108">
        <v>0</v>
      </c>
      <c r="AB22" s="108">
        <v>0</v>
      </c>
      <c r="AC22" s="108">
        <v>0</v>
      </c>
      <c r="AD22" s="108">
        <v>0</v>
      </c>
      <c r="AE22" s="108">
        <v>0</v>
      </c>
      <c r="AF22" s="108">
        <v>0</v>
      </c>
      <c r="AG22" s="108">
        <v>0</v>
      </c>
      <c r="AH22" s="123">
        <v>0</v>
      </c>
      <c r="AI22" s="123">
        <v>0</v>
      </c>
      <c r="AJ22" s="123">
        <v>0</v>
      </c>
      <c r="AK22" s="123">
        <v>0</v>
      </c>
      <c r="AL22" s="123">
        <v>0</v>
      </c>
      <c r="AM22" s="123">
        <v>0</v>
      </c>
      <c r="AN22" s="123">
        <v>0</v>
      </c>
      <c r="AO22" s="123">
        <v>0</v>
      </c>
      <c r="AP22" s="123">
        <v>0</v>
      </c>
      <c r="AQ22" s="123">
        <v>0</v>
      </c>
      <c r="AR22" s="123">
        <v>0</v>
      </c>
      <c r="AS22" s="123">
        <v>0</v>
      </c>
      <c r="AT22" s="123">
        <v>0</v>
      </c>
      <c r="AU22" s="123">
        <v>0</v>
      </c>
      <c r="AV22" s="123">
        <v>0</v>
      </c>
      <c r="AW22" s="123">
        <v>0</v>
      </c>
      <c r="AX22" s="123">
        <v>0</v>
      </c>
      <c r="AY22" s="123">
        <v>0</v>
      </c>
      <c r="AZ22" s="123">
        <v>0</v>
      </c>
      <c r="BA22" s="123">
        <v>0</v>
      </c>
      <c r="BB22" s="123">
        <v>0</v>
      </c>
      <c r="BC22" s="123">
        <v>0</v>
      </c>
      <c r="BD22" s="123">
        <v>0</v>
      </c>
      <c r="BE22" s="123">
        <v>0</v>
      </c>
      <c r="BF22" s="123">
        <v>0</v>
      </c>
      <c r="BG22" s="123">
        <v>0</v>
      </c>
    </row>
    <row r="23" spans="1:59" ht="15" x14ac:dyDescent="0.25">
      <c r="A23" s="199">
        <f>PowellInflow.Unregulated!A23</f>
        <v>45231</v>
      </c>
      <c r="B23" s="101">
        <v>1</v>
      </c>
      <c r="C23" s="101">
        <v>1</v>
      </c>
      <c r="D23" s="101">
        <v>1</v>
      </c>
      <c r="E23" s="108">
        <v>0</v>
      </c>
      <c r="F23" s="108">
        <v>0</v>
      </c>
      <c r="G23" s="108">
        <v>0</v>
      </c>
      <c r="H23" s="108">
        <v>0</v>
      </c>
      <c r="I23" s="108">
        <v>0</v>
      </c>
      <c r="J23" s="108">
        <v>0</v>
      </c>
      <c r="K23" s="108">
        <v>0</v>
      </c>
      <c r="L23" s="108">
        <v>0</v>
      </c>
      <c r="M23" s="108">
        <v>0</v>
      </c>
      <c r="N23" s="108">
        <v>0</v>
      </c>
      <c r="O23" s="108">
        <v>0</v>
      </c>
      <c r="P23" s="108">
        <v>0</v>
      </c>
      <c r="Q23" s="108">
        <v>0</v>
      </c>
      <c r="R23" s="108">
        <v>0</v>
      </c>
      <c r="S23" s="108">
        <v>0</v>
      </c>
      <c r="T23" s="108">
        <v>0</v>
      </c>
      <c r="U23" s="108">
        <v>0</v>
      </c>
      <c r="V23" s="108">
        <v>0</v>
      </c>
      <c r="W23" s="108">
        <v>0</v>
      </c>
      <c r="X23" s="108">
        <v>0</v>
      </c>
      <c r="Y23" s="108">
        <v>0</v>
      </c>
      <c r="Z23" s="108">
        <v>0</v>
      </c>
      <c r="AA23" s="108">
        <v>0</v>
      </c>
      <c r="AB23" s="108">
        <v>0</v>
      </c>
      <c r="AC23" s="108">
        <v>0</v>
      </c>
      <c r="AD23" s="108">
        <v>0</v>
      </c>
      <c r="AE23" s="108">
        <v>0</v>
      </c>
      <c r="AF23" s="108">
        <v>0</v>
      </c>
      <c r="AG23" s="108">
        <v>0</v>
      </c>
      <c r="AH23" s="123">
        <v>0</v>
      </c>
      <c r="AI23" s="123">
        <v>0</v>
      </c>
      <c r="AJ23" s="123">
        <v>0</v>
      </c>
      <c r="AK23" s="123">
        <v>0</v>
      </c>
      <c r="AL23" s="123">
        <v>0</v>
      </c>
      <c r="AM23" s="123">
        <v>0</v>
      </c>
      <c r="AN23" s="123">
        <v>0</v>
      </c>
      <c r="AO23" s="123">
        <v>0</v>
      </c>
      <c r="AP23" s="123">
        <v>0</v>
      </c>
      <c r="AQ23" s="123">
        <v>0</v>
      </c>
      <c r="AR23" s="123">
        <v>0</v>
      </c>
      <c r="AS23" s="123">
        <v>0</v>
      </c>
      <c r="AT23" s="123">
        <v>0</v>
      </c>
      <c r="AU23" s="123">
        <v>0</v>
      </c>
      <c r="AV23" s="123">
        <v>0</v>
      </c>
      <c r="AW23" s="123">
        <v>0</v>
      </c>
      <c r="AX23" s="123">
        <v>0</v>
      </c>
      <c r="AY23" s="123">
        <v>0</v>
      </c>
      <c r="AZ23" s="123">
        <v>0</v>
      </c>
      <c r="BA23" s="123">
        <v>0</v>
      </c>
      <c r="BB23" s="123">
        <v>0</v>
      </c>
      <c r="BC23" s="123">
        <v>0</v>
      </c>
      <c r="BD23" s="123">
        <v>0</v>
      </c>
      <c r="BE23" s="123">
        <v>0</v>
      </c>
      <c r="BF23" s="123">
        <v>0</v>
      </c>
      <c r="BG23" s="123">
        <v>0</v>
      </c>
    </row>
    <row r="24" spans="1:59" ht="15" x14ac:dyDescent="0.25">
      <c r="A24" s="199">
        <f>PowellInflow.Unregulated!A24</f>
        <v>45261</v>
      </c>
      <c r="B24" s="101">
        <v>1</v>
      </c>
      <c r="C24" s="101">
        <v>1</v>
      </c>
      <c r="D24" s="101">
        <v>1</v>
      </c>
      <c r="E24" s="108">
        <v>0</v>
      </c>
      <c r="F24" s="108">
        <v>0</v>
      </c>
      <c r="G24" s="108">
        <v>0</v>
      </c>
      <c r="H24" s="108">
        <v>0</v>
      </c>
      <c r="I24" s="108">
        <v>0</v>
      </c>
      <c r="J24" s="108">
        <v>0</v>
      </c>
      <c r="K24" s="108">
        <v>0</v>
      </c>
      <c r="L24" s="108">
        <v>0</v>
      </c>
      <c r="M24" s="108">
        <v>0</v>
      </c>
      <c r="N24" s="108">
        <v>0</v>
      </c>
      <c r="O24" s="108">
        <v>0</v>
      </c>
      <c r="P24" s="108">
        <v>0</v>
      </c>
      <c r="Q24" s="108">
        <v>0</v>
      </c>
      <c r="R24" s="108">
        <v>0</v>
      </c>
      <c r="S24" s="108">
        <v>0</v>
      </c>
      <c r="T24" s="108">
        <v>0</v>
      </c>
      <c r="U24" s="108">
        <v>0</v>
      </c>
      <c r="V24" s="108">
        <v>0</v>
      </c>
      <c r="W24" s="108">
        <v>0</v>
      </c>
      <c r="X24" s="108">
        <v>0</v>
      </c>
      <c r="Y24" s="108">
        <v>0</v>
      </c>
      <c r="Z24" s="108">
        <v>0</v>
      </c>
      <c r="AA24" s="108">
        <v>0</v>
      </c>
      <c r="AB24" s="108">
        <v>0</v>
      </c>
      <c r="AC24" s="108">
        <v>0</v>
      </c>
      <c r="AD24" s="108">
        <v>0</v>
      </c>
      <c r="AE24" s="108">
        <v>0</v>
      </c>
      <c r="AF24" s="108">
        <v>0</v>
      </c>
      <c r="AG24" s="108">
        <v>0</v>
      </c>
      <c r="AH24" s="123">
        <v>0</v>
      </c>
      <c r="AI24" s="123">
        <v>0</v>
      </c>
      <c r="AJ24" s="123">
        <v>0</v>
      </c>
      <c r="AK24" s="123">
        <v>0</v>
      </c>
      <c r="AL24" s="123">
        <v>0</v>
      </c>
      <c r="AM24" s="123">
        <v>0</v>
      </c>
      <c r="AN24" s="123">
        <v>0</v>
      </c>
      <c r="AO24" s="123">
        <v>0</v>
      </c>
      <c r="AP24" s="123">
        <v>0</v>
      </c>
      <c r="AQ24" s="123">
        <v>0</v>
      </c>
      <c r="AR24" s="123">
        <v>0</v>
      </c>
      <c r="AS24" s="123">
        <v>0</v>
      </c>
      <c r="AT24" s="123">
        <v>0</v>
      </c>
      <c r="AU24" s="123">
        <v>0</v>
      </c>
      <c r="AV24" s="123">
        <v>0</v>
      </c>
      <c r="AW24" s="123">
        <v>0</v>
      </c>
      <c r="AX24" s="123">
        <v>0</v>
      </c>
      <c r="AY24" s="123">
        <v>0</v>
      </c>
      <c r="AZ24" s="123">
        <v>0</v>
      </c>
      <c r="BA24" s="123">
        <v>0</v>
      </c>
      <c r="BB24" s="123">
        <v>0</v>
      </c>
      <c r="BC24" s="123">
        <v>0</v>
      </c>
      <c r="BD24" s="123">
        <v>0</v>
      </c>
      <c r="BE24" s="123">
        <v>0</v>
      </c>
      <c r="BF24" s="123">
        <v>0</v>
      </c>
      <c r="BG24" s="123">
        <v>0</v>
      </c>
    </row>
    <row r="25" spans="1:59" ht="15" x14ac:dyDescent="0.25">
      <c r="A25" s="199">
        <f>PowellInflow.Unregulated!A25</f>
        <v>45292</v>
      </c>
      <c r="B25" s="101">
        <v>1</v>
      </c>
      <c r="C25" s="101">
        <v>1</v>
      </c>
      <c r="D25" s="101">
        <v>1</v>
      </c>
      <c r="E25" s="108">
        <v>0</v>
      </c>
      <c r="F25" s="108">
        <v>0</v>
      </c>
      <c r="G25" s="108">
        <v>0</v>
      </c>
      <c r="H25" s="108">
        <v>0</v>
      </c>
      <c r="I25" s="108">
        <v>0</v>
      </c>
      <c r="J25" s="108">
        <v>0</v>
      </c>
      <c r="K25" s="108">
        <v>0</v>
      </c>
      <c r="L25" s="108">
        <v>0</v>
      </c>
      <c r="M25" s="108">
        <v>0</v>
      </c>
      <c r="N25" s="108">
        <v>0</v>
      </c>
      <c r="O25" s="108">
        <v>0</v>
      </c>
      <c r="P25" s="108">
        <v>0</v>
      </c>
      <c r="Q25" s="108">
        <v>0</v>
      </c>
      <c r="R25" s="108">
        <v>0</v>
      </c>
      <c r="S25" s="108">
        <v>0</v>
      </c>
      <c r="T25" s="108">
        <v>0</v>
      </c>
      <c r="U25" s="108">
        <v>0</v>
      </c>
      <c r="V25" s="108">
        <v>0</v>
      </c>
      <c r="W25" s="108">
        <v>0</v>
      </c>
      <c r="X25" s="108">
        <v>0</v>
      </c>
      <c r="Y25" s="108">
        <v>0</v>
      </c>
      <c r="Z25" s="108">
        <v>0</v>
      </c>
      <c r="AA25" s="108">
        <v>0</v>
      </c>
      <c r="AB25" s="108">
        <v>0</v>
      </c>
      <c r="AC25" s="108">
        <v>0</v>
      </c>
      <c r="AD25" s="108">
        <v>0</v>
      </c>
      <c r="AE25" s="108">
        <v>0</v>
      </c>
      <c r="AF25" s="108">
        <v>0</v>
      </c>
      <c r="AG25" s="108">
        <v>0</v>
      </c>
      <c r="AH25" s="123">
        <v>0</v>
      </c>
      <c r="AI25" s="123">
        <v>0</v>
      </c>
      <c r="AJ25" s="123">
        <v>0</v>
      </c>
      <c r="AK25" s="123">
        <v>0</v>
      </c>
      <c r="AL25" s="123">
        <v>0</v>
      </c>
      <c r="AM25" s="123">
        <v>0</v>
      </c>
      <c r="AN25" s="123">
        <v>0</v>
      </c>
      <c r="AO25" s="123">
        <v>0</v>
      </c>
      <c r="AP25" s="123">
        <v>0</v>
      </c>
      <c r="AQ25" s="123">
        <v>0</v>
      </c>
      <c r="AR25" s="123">
        <v>0</v>
      </c>
      <c r="AS25" s="123">
        <v>0</v>
      </c>
      <c r="AT25" s="123">
        <v>0</v>
      </c>
      <c r="AU25" s="123">
        <v>0</v>
      </c>
      <c r="AV25" s="123">
        <v>0</v>
      </c>
      <c r="AW25" s="123">
        <v>0</v>
      </c>
      <c r="AX25" s="123">
        <v>0</v>
      </c>
      <c r="AY25" s="123">
        <v>0</v>
      </c>
      <c r="AZ25" s="123">
        <v>0</v>
      </c>
      <c r="BA25" s="123">
        <v>0</v>
      </c>
      <c r="BB25" s="123">
        <v>0</v>
      </c>
      <c r="BC25" s="123">
        <v>0</v>
      </c>
      <c r="BD25" s="123">
        <v>0</v>
      </c>
      <c r="BE25" s="123">
        <v>0</v>
      </c>
      <c r="BF25" s="123">
        <v>0</v>
      </c>
      <c r="BG25" s="123">
        <v>0</v>
      </c>
    </row>
    <row r="26" spans="1:59" ht="15" x14ac:dyDescent="0.25">
      <c r="A26" s="199">
        <f>PowellInflow.Unregulated!A26</f>
        <v>45323</v>
      </c>
      <c r="B26" s="101">
        <v>1</v>
      </c>
      <c r="C26" s="101">
        <v>1</v>
      </c>
      <c r="D26" s="101">
        <v>1</v>
      </c>
      <c r="E26" s="108">
        <v>0</v>
      </c>
      <c r="F26" s="108">
        <v>0</v>
      </c>
      <c r="G26" s="108">
        <v>0</v>
      </c>
      <c r="H26" s="108">
        <v>0</v>
      </c>
      <c r="I26" s="108">
        <v>0</v>
      </c>
      <c r="J26" s="108">
        <v>0</v>
      </c>
      <c r="K26" s="108">
        <v>0</v>
      </c>
      <c r="L26" s="108">
        <v>0</v>
      </c>
      <c r="M26" s="108">
        <v>0</v>
      </c>
      <c r="N26" s="108">
        <v>0</v>
      </c>
      <c r="O26" s="108">
        <v>0</v>
      </c>
      <c r="P26" s="108">
        <v>0</v>
      </c>
      <c r="Q26" s="108">
        <v>0</v>
      </c>
      <c r="R26" s="108">
        <v>0</v>
      </c>
      <c r="S26" s="108">
        <v>0</v>
      </c>
      <c r="T26" s="108">
        <v>0</v>
      </c>
      <c r="U26" s="108">
        <v>0</v>
      </c>
      <c r="V26" s="108">
        <v>0</v>
      </c>
      <c r="W26" s="108">
        <v>0</v>
      </c>
      <c r="X26" s="108">
        <v>0</v>
      </c>
      <c r="Y26" s="108">
        <v>0</v>
      </c>
      <c r="Z26" s="108">
        <v>0</v>
      </c>
      <c r="AA26" s="108">
        <v>0</v>
      </c>
      <c r="AB26" s="108">
        <v>0</v>
      </c>
      <c r="AC26" s="108">
        <v>0</v>
      </c>
      <c r="AD26" s="108">
        <v>0</v>
      </c>
      <c r="AE26" s="108">
        <v>0</v>
      </c>
      <c r="AF26" s="108">
        <v>0</v>
      </c>
      <c r="AG26" s="108">
        <v>0</v>
      </c>
      <c r="AH26" s="123">
        <v>0</v>
      </c>
      <c r="AI26" s="123">
        <v>0</v>
      </c>
      <c r="AJ26" s="123">
        <v>0</v>
      </c>
      <c r="AK26" s="123">
        <v>0</v>
      </c>
      <c r="AL26" s="123">
        <v>0</v>
      </c>
      <c r="AM26" s="123">
        <v>0</v>
      </c>
      <c r="AN26" s="123">
        <v>0</v>
      </c>
      <c r="AO26" s="123">
        <v>0</v>
      </c>
      <c r="AP26" s="123">
        <v>0</v>
      </c>
      <c r="AQ26" s="123">
        <v>0</v>
      </c>
      <c r="AR26" s="123">
        <v>0</v>
      </c>
      <c r="AS26" s="123">
        <v>0</v>
      </c>
      <c r="AT26" s="123">
        <v>0</v>
      </c>
      <c r="AU26" s="123">
        <v>0</v>
      </c>
      <c r="AV26" s="123">
        <v>0</v>
      </c>
      <c r="AW26" s="123">
        <v>0</v>
      </c>
      <c r="AX26" s="123">
        <v>0</v>
      </c>
      <c r="AY26" s="123">
        <v>0</v>
      </c>
      <c r="AZ26" s="123">
        <v>0</v>
      </c>
      <c r="BA26" s="123">
        <v>0</v>
      </c>
      <c r="BB26" s="123">
        <v>0</v>
      </c>
      <c r="BC26" s="123">
        <v>0</v>
      </c>
      <c r="BD26" s="123">
        <v>0</v>
      </c>
      <c r="BE26" s="123">
        <v>0</v>
      </c>
      <c r="BF26" s="123">
        <v>0</v>
      </c>
      <c r="BG26" s="123">
        <v>0</v>
      </c>
    </row>
    <row r="27" spans="1:59" ht="15" x14ac:dyDescent="0.25">
      <c r="A27" s="199">
        <f>PowellInflow.Unregulated!A27</f>
        <v>45352</v>
      </c>
      <c r="B27" s="101">
        <v>1</v>
      </c>
      <c r="C27" s="101">
        <v>1</v>
      </c>
      <c r="D27" s="101">
        <v>1</v>
      </c>
      <c r="E27" s="108">
        <v>0</v>
      </c>
      <c r="F27" s="108">
        <v>0</v>
      </c>
      <c r="G27" s="108">
        <v>0</v>
      </c>
      <c r="H27" s="108">
        <v>0</v>
      </c>
      <c r="I27" s="108">
        <v>0</v>
      </c>
      <c r="J27" s="108">
        <v>0</v>
      </c>
      <c r="K27" s="108">
        <v>0</v>
      </c>
      <c r="L27" s="108">
        <v>0</v>
      </c>
      <c r="M27" s="108">
        <v>0</v>
      </c>
      <c r="N27" s="108">
        <v>0</v>
      </c>
      <c r="O27" s="108">
        <v>0</v>
      </c>
      <c r="P27" s="108">
        <v>0</v>
      </c>
      <c r="Q27" s="108">
        <v>0</v>
      </c>
      <c r="R27" s="108">
        <v>0</v>
      </c>
      <c r="S27" s="108">
        <v>0</v>
      </c>
      <c r="T27" s="108">
        <v>0</v>
      </c>
      <c r="U27" s="108">
        <v>0</v>
      </c>
      <c r="V27" s="108">
        <v>0</v>
      </c>
      <c r="W27" s="108">
        <v>0</v>
      </c>
      <c r="X27" s="108">
        <v>0</v>
      </c>
      <c r="Y27" s="108">
        <v>0</v>
      </c>
      <c r="Z27" s="108">
        <v>0</v>
      </c>
      <c r="AA27" s="108">
        <v>0</v>
      </c>
      <c r="AB27" s="108">
        <v>0</v>
      </c>
      <c r="AC27" s="108">
        <v>0</v>
      </c>
      <c r="AD27" s="108">
        <v>0</v>
      </c>
      <c r="AE27" s="108">
        <v>0</v>
      </c>
      <c r="AF27" s="108">
        <v>0</v>
      </c>
      <c r="AG27" s="108">
        <v>0</v>
      </c>
      <c r="AH27" s="123">
        <v>0</v>
      </c>
      <c r="AI27" s="123">
        <v>0</v>
      </c>
      <c r="AJ27" s="123">
        <v>0</v>
      </c>
      <c r="AK27" s="123">
        <v>0</v>
      </c>
      <c r="AL27" s="123">
        <v>0</v>
      </c>
      <c r="AM27" s="123">
        <v>0</v>
      </c>
      <c r="AN27" s="123">
        <v>0</v>
      </c>
      <c r="AO27" s="123">
        <v>0</v>
      </c>
      <c r="AP27" s="123">
        <v>0</v>
      </c>
      <c r="AQ27" s="123">
        <v>0</v>
      </c>
      <c r="AR27" s="123">
        <v>0</v>
      </c>
      <c r="AS27" s="123">
        <v>0</v>
      </c>
      <c r="AT27" s="123">
        <v>0</v>
      </c>
      <c r="AU27" s="123">
        <v>0</v>
      </c>
      <c r="AV27" s="123">
        <v>0</v>
      </c>
      <c r="AW27" s="123">
        <v>0</v>
      </c>
      <c r="AX27" s="123">
        <v>0</v>
      </c>
      <c r="AY27" s="123">
        <v>0</v>
      </c>
      <c r="AZ27" s="123">
        <v>0</v>
      </c>
      <c r="BA27" s="123">
        <v>0</v>
      </c>
      <c r="BB27" s="123">
        <v>0</v>
      </c>
      <c r="BC27" s="123">
        <v>0</v>
      </c>
      <c r="BD27" s="123">
        <v>0</v>
      </c>
      <c r="BE27" s="123">
        <v>0</v>
      </c>
      <c r="BF27" s="123">
        <v>0</v>
      </c>
      <c r="BG27" s="123">
        <v>0</v>
      </c>
    </row>
    <row r="28" spans="1:59" ht="15" x14ac:dyDescent="0.25">
      <c r="A28" s="199">
        <f>PowellInflow.Unregulated!A28</f>
        <v>45383</v>
      </c>
      <c r="B28" s="101">
        <v>1</v>
      </c>
      <c r="C28" s="101">
        <v>1</v>
      </c>
      <c r="D28" s="101">
        <v>1</v>
      </c>
      <c r="E28" s="108">
        <v>0</v>
      </c>
      <c r="F28" s="108">
        <v>0</v>
      </c>
      <c r="G28" s="108">
        <v>0</v>
      </c>
      <c r="H28" s="108">
        <v>0</v>
      </c>
      <c r="I28" s="108">
        <v>0</v>
      </c>
      <c r="J28" s="108">
        <v>0</v>
      </c>
      <c r="K28" s="108">
        <v>0</v>
      </c>
      <c r="L28" s="108">
        <v>0</v>
      </c>
      <c r="M28" s="108">
        <v>0</v>
      </c>
      <c r="N28" s="108">
        <v>0</v>
      </c>
      <c r="O28" s="108">
        <v>0</v>
      </c>
      <c r="P28" s="108">
        <v>0</v>
      </c>
      <c r="Q28" s="108">
        <v>0</v>
      </c>
      <c r="R28" s="108">
        <v>0</v>
      </c>
      <c r="S28" s="108">
        <v>0</v>
      </c>
      <c r="T28" s="108">
        <v>0</v>
      </c>
      <c r="U28" s="108">
        <v>0</v>
      </c>
      <c r="V28" s="108">
        <v>0</v>
      </c>
      <c r="W28" s="108">
        <v>0</v>
      </c>
      <c r="X28" s="108">
        <v>0</v>
      </c>
      <c r="Y28" s="108">
        <v>0</v>
      </c>
      <c r="Z28" s="108">
        <v>0</v>
      </c>
      <c r="AA28" s="108">
        <v>0</v>
      </c>
      <c r="AB28" s="108">
        <v>0</v>
      </c>
      <c r="AC28" s="108">
        <v>0</v>
      </c>
      <c r="AD28" s="108">
        <v>0</v>
      </c>
      <c r="AE28" s="108">
        <v>0</v>
      </c>
      <c r="AF28" s="108">
        <v>0</v>
      </c>
      <c r="AG28" s="108">
        <v>0</v>
      </c>
      <c r="AH28" s="123">
        <v>0</v>
      </c>
      <c r="AI28" s="123">
        <v>0</v>
      </c>
      <c r="AJ28" s="123">
        <v>0</v>
      </c>
      <c r="AK28" s="123">
        <v>0</v>
      </c>
      <c r="AL28" s="123">
        <v>0</v>
      </c>
      <c r="AM28" s="123">
        <v>0</v>
      </c>
      <c r="AN28" s="123">
        <v>0</v>
      </c>
      <c r="AO28" s="123">
        <v>0</v>
      </c>
      <c r="AP28" s="123">
        <v>0</v>
      </c>
      <c r="AQ28" s="123">
        <v>0</v>
      </c>
      <c r="AR28" s="123">
        <v>0</v>
      </c>
      <c r="AS28" s="123">
        <v>0</v>
      </c>
      <c r="AT28" s="123">
        <v>0</v>
      </c>
      <c r="AU28" s="123">
        <v>0</v>
      </c>
      <c r="AV28" s="123">
        <v>0</v>
      </c>
      <c r="AW28" s="123">
        <v>0</v>
      </c>
      <c r="AX28" s="123">
        <v>0</v>
      </c>
      <c r="AY28" s="123">
        <v>0</v>
      </c>
      <c r="AZ28" s="123">
        <v>0</v>
      </c>
      <c r="BA28" s="123">
        <v>0</v>
      </c>
      <c r="BB28" s="123">
        <v>0</v>
      </c>
      <c r="BC28" s="123">
        <v>0</v>
      </c>
      <c r="BD28" s="123">
        <v>0</v>
      </c>
      <c r="BE28" s="123">
        <v>0</v>
      </c>
      <c r="BF28" s="123">
        <v>0</v>
      </c>
      <c r="BG28" s="123">
        <v>0</v>
      </c>
    </row>
    <row r="29" spans="1:59" ht="15" x14ac:dyDescent="0.25">
      <c r="A29" s="199">
        <f>PowellInflow.Unregulated!A29</f>
        <v>45413</v>
      </c>
      <c r="B29" s="101">
        <v>1</v>
      </c>
      <c r="C29" s="101">
        <v>1</v>
      </c>
      <c r="D29" s="101">
        <v>1</v>
      </c>
      <c r="E29" s="108">
        <v>0</v>
      </c>
      <c r="F29" s="108">
        <v>0</v>
      </c>
      <c r="G29" s="108">
        <v>0</v>
      </c>
      <c r="H29" s="108">
        <v>0</v>
      </c>
      <c r="I29" s="108">
        <v>0</v>
      </c>
      <c r="J29" s="108">
        <v>0</v>
      </c>
      <c r="K29" s="108">
        <v>0</v>
      </c>
      <c r="L29" s="108">
        <v>0</v>
      </c>
      <c r="M29" s="108">
        <v>0</v>
      </c>
      <c r="N29" s="108">
        <v>0</v>
      </c>
      <c r="O29" s="108">
        <v>0</v>
      </c>
      <c r="P29" s="108">
        <v>0</v>
      </c>
      <c r="Q29" s="108">
        <v>0</v>
      </c>
      <c r="R29" s="108">
        <v>0</v>
      </c>
      <c r="S29" s="108">
        <v>0</v>
      </c>
      <c r="T29" s="108">
        <v>0</v>
      </c>
      <c r="U29" s="108">
        <v>0</v>
      </c>
      <c r="V29" s="108">
        <v>0</v>
      </c>
      <c r="W29" s="108">
        <v>0</v>
      </c>
      <c r="X29" s="108">
        <v>0</v>
      </c>
      <c r="Y29" s="108">
        <v>0</v>
      </c>
      <c r="Z29" s="108">
        <v>0</v>
      </c>
      <c r="AA29" s="108">
        <v>0</v>
      </c>
      <c r="AB29" s="108">
        <v>0</v>
      </c>
      <c r="AC29" s="108">
        <v>0</v>
      </c>
      <c r="AD29" s="108">
        <v>0</v>
      </c>
      <c r="AE29" s="108">
        <v>0</v>
      </c>
      <c r="AF29" s="108">
        <v>0</v>
      </c>
      <c r="AG29" s="108">
        <v>0</v>
      </c>
      <c r="AH29" s="123">
        <v>0</v>
      </c>
      <c r="AI29" s="123">
        <v>0</v>
      </c>
      <c r="AJ29" s="123">
        <v>0</v>
      </c>
      <c r="AK29" s="123">
        <v>0</v>
      </c>
      <c r="AL29" s="123">
        <v>0</v>
      </c>
      <c r="AM29" s="123">
        <v>0</v>
      </c>
      <c r="AN29" s="123">
        <v>0</v>
      </c>
      <c r="AO29" s="123">
        <v>0</v>
      </c>
      <c r="AP29" s="123">
        <v>0</v>
      </c>
      <c r="AQ29" s="123">
        <v>0</v>
      </c>
      <c r="AR29" s="123">
        <v>0</v>
      </c>
      <c r="AS29" s="123">
        <v>0</v>
      </c>
      <c r="AT29" s="123">
        <v>0</v>
      </c>
      <c r="AU29" s="123">
        <v>0</v>
      </c>
      <c r="AV29" s="123">
        <v>0</v>
      </c>
      <c r="AW29" s="123">
        <v>0</v>
      </c>
      <c r="AX29" s="123">
        <v>0</v>
      </c>
      <c r="AY29" s="123">
        <v>0</v>
      </c>
      <c r="AZ29" s="123">
        <v>0</v>
      </c>
      <c r="BA29" s="123">
        <v>0</v>
      </c>
      <c r="BB29" s="123">
        <v>0</v>
      </c>
      <c r="BC29" s="123">
        <v>0</v>
      </c>
      <c r="BD29" s="123">
        <v>0</v>
      </c>
      <c r="BE29" s="123">
        <v>0</v>
      </c>
      <c r="BF29" s="123">
        <v>0</v>
      </c>
      <c r="BG29" s="123">
        <v>0</v>
      </c>
    </row>
    <row r="30" spans="1:59" ht="15" x14ac:dyDescent="0.25">
      <c r="A30" s="199">
        <f>PowellInflow.Unregulated!A30</f>
        <v>45444</v>
      </c>
      <c r="B30" s="101">
        <v>1</v>
      </c>
      <c r="C30" s="101">
        <v>1</v>
      </c>
      <c r="D30" s="101">
        <v>1</v>
      </c>
      <c r="E30" s="108">
        <v>0</v>
      </c>
      <c r="F30" s="108">
        <v>0</v>
      </c>
      <c r="G30" s="108">
        <v>0</v>
      </c>
      <c r="H30" s="108">
        <v>0</v>
      </c>
      <c r="I30" s="108">
        <v>0</v>
      </c>
      <c r="J30" s="108">
        <v>0</v>
      </c>
      <c r="K30" s="108">
        <v>0</v>
      </c>
      <c r="L30" s="108">
        <v>0</v>
      </c>
      <c r="M30" s="108">
        <v>0</v>
      </c>
      <c r="N30" s="108">
        <v>0</v>
      </c>
      <c r="O30" s="108">
        <v>0</v>
      </c>
      <c r="P30" s="108">
        <v>0</v>
      </c>
      <c r="Q30" s="108">
        <v>0</v>
      </c>
      <c r="R30" s="108">
        <v>0</v>
      </c>
      <c r="S30" s="108">
        <v>0</v>
      </c>
      <c r="T30" s="108">
        <v>0</v>
      </c>
      <c r="U30" s="108">
        <v>0</v>
      </c>
      <c r="V30" s="108">
        <v>0</v>
      </c>
      <c r="W30" s="108">
        <v>0</v>
      </c>
      <c r="X30" s="108">
        <v>0</v>
      </c>
      <c r="Y30" s="108">
        <v>0</v>
      </c>
      <c r="Z30" s="108">
        <v>0</v>
      </c>
      <c r="AA30" s="108">
        <v>0</v>
      </c>
      <c r="AB30" s="108">
        <v>0</v>
      </c>
      <c r="AC30" s="108">
        <v>0</v>
      </c>
      <c r="AD30" s="108">
        <v>0</v>
      </c>
      <c r="AE30" s="108">
        <v>0</v>
      </c>
      <c r="AF30" s="108">
        <v>0</v>
      </c>
      <c r="AG30" s="108">
        <v>0</v>
      </c>
      <c r="AH30" s="123">
        <v>0</v>
      </c>
      <c r="AI30" s="123">
        <v>0</v>
      </c>
      <c r="AJ30" s="123">
        <v>0</v>
      </c>
      <c r="AK30" s="123">
        <v>0</v>
      </c>
      <c r="AL30" s="123">
        <v>0</v>
      </c>
      <c r="AM30" s="123">
        <v>0</v>
      </c>
      <c r="AN30" s="123">
        <v>0</v>
      </c>
      <c r="AO30" s="123">
        <v>0</v>
      </c>
      <c r="AP30" s="123">
        <v>0</v>
      </c>
      <c r="AQ30" s="123">
        <v>0</v>
      </c>
      <c r="AR30" s="123">
        <v>0</v>
      </c>
      <c r="AS30" s="123">
        <v>0</v>
      </c>
      <c r="AT30" s="123">
        <v>0</v>
      </c>
      <c r="AU30" s="123">
        <v>0</v>
      </c>
      <c r="AV30" s="123">
        <v>0</v>
      </c>
      <c r="AW30" s="123">
        <v>0</v>
      </c>
      <c r="AX30" s="123">
        <v>0</v>
      </c>
      <c r="AY30" s="123">
        <v>0</v>
      </c>
      <c r="AZ30" s="123">
        <v>0</v>
      </c>
      <c r="BA30" s="123">
        <v>0</v>
      </c>
      <c r="BB30" s="123">
        <v>0</v>
      </c>
      <c r="BC30" s="123">
        <v>0</v>
      </c>
      <c r="BD30" s="123">
        <v>0</v>
      </c>
      <c r="BE30" s="123">
        <v>0</v>
      </c>
      <c r="BF30" s="123">
        <v>0</v>
      </c>
      <c r="BG30" s="123">
        <v>0</v>
      </c>
    </row>
    <row r="31" spans="1:59" ht="15" x14ac:dyDescent="0.25">
      <c r="A31" s="199">
        <f>PowellInflow.Unregulated!A31</f>
        <v>45474</v>
      </c>
      <c r="B31" s="101">
        <v>1</v>
      </c>
      <c r="C31" s="101">
        <v>1</v>
      </c>
      <c r="D31" s="101">
        <v>1</v>
      </c>
      <c r="E31" s="108">
        <v>0</v>
      </c>
      <c r="F31" s="108">
        <v>0</v>
      </c>
      <c r="G31" s="108">
        <v>0</v>
      </c>
      <c r="H31" s="108">
        <v>0</v>
      </c>
      <c r="I31" s="108">
        <v>0</v>
      </c>
      <c r="J31" s="108">
        <v>0</v>
      </c>
      <c r="K31" s="108">
        <v>0</v>
      </c>
      <c r="L31" s="108">
        <v>0</v>
      </c>
      <c r="M31" s="108">
        <v>0</v>
      </c>
      <c r="N31" s="108">
        <v>0</v>
      </c>
      <c r="O31" s="108">
        <v>0</v>
      </c>
      <c r="P31" s="108">
        <v>0</v>
      </c>
      <c r="Q31" s="108">
        <v>0</v>
      </c>
      <c r="R31" s="108">
        <v>0</v>
      </c>
      <c r="S31" s="108">
        <v>0</v>
      </c>
      <c r="T31" s="108">
        <v>0</v>
      </c>
      <c r="U31" s="108">
        <v>0</v>
      </c>
      <c r="V31" s="108">
        <v>0</v>
      </c>
      <c r="W31" s="108">
        <v>0</v>
      </c>
      <c r="X31" s="108">
        <v>0</v>
      </c>
      <c r="Y31" s="108">
        <v>0</v>
      </c>
      <c r="Z31" s="108">
        <v>0</v>
      </c>
      <c r="AA31" s="108">
        <v>0</v>
      </c>
      <c r="AB31" s="108">
        <v>0</v>
      </c>
      <c r="AC31" s="108">
        <v>0</v>
      </c>
      <c r="AD31" s="108">
        <v>0</v>
      </c>
      <c r="AE31" s="108">
        <v>0</v>
      </c>
      <c r="AF31" s="108">
        <v>0</v>
      </c>
      <c r="AG31" s="108">
        <v>0</v>
      </c>
      <c r="AH31" s="123">
        <v>0</v>
      </c>
      <c r="AI31" s="123">
        <v>0</v>
      </c>
      <c r="AJ31" s="123">
        <v>0</v>
      </c>
      <c r="AK31" s="123">
        <v>0</v>
      </c>
      <c r="AL31" s="123">
        <v>0</v>
      </c>
      <c r="AM31" s="123">
        <v>0</v>
      </c>
      <c r="AN31" s="123">
        <v>0</v>
      </c>
      <c r="AO31" s="123">
        <v>0</v>
      </c>
      <c r="AP31" s="123">
        <v>0</v>
      </c>
      <c r="AQ31" s="123">
        <v>0</v>
      </c>
      <c r="AR31" s="123">
        <v>0</v>
      </c>
      <c r="AS31" s="123">
        <v>0</v>
      </c>
      <c r="AT31" s="123">
        <v>0</v>
      </c>
      <c r="AU31" s="123">
        <v>0</v>
      </c>
      <c r="AV31" s="123">
        <v>0</v>
      </c>
      <c r="AW31" s="123">
        <v>0</v>
      </c>
      <c r="AX31" s="123">
        <v>0</v>
      </c>
      <c r="AY31" s="123">
        <v>0</v>
      </c>
      <c r="AZ31" s="123">
        <v>0</v>
      </c>
      <c r="BA31" s="123">
        <v>0</v>
      </c>
      <c r="BB31" s="123">
        <v>0</v>
      </c>
      <c r="BC31" s="123">
        <v>0</v>
      </c>
      <c r="BD31" s="123">
        <v>0</v>
      </c>
      <c r="BE31" s="123">
        <v>0</v>
      </c>
      <c r="BF31" s="123">
        <v>0</v>
      </c>
      <c r="BG31" s="123">
        <v>0</v>
      </c>
    </row>
    <row r="32" spans="1:59" ht="15" x14ac:dyDescent="0.25">
      <c r="A32" s="199">
        <f>PowellInflow.Unregulated!A32</f>
        <v>45505</v>
      </c>
      <c r="B32" s="101">
        <v>1</v>
      </c>
      <c r="C32" s="101">
        <v>1</v>
      </c>
      <c r="D32" s="101">
        <v>1</v>
      </c>
      <c r="E32" s="108">
        <v>0</v>
      </c>
      <c r="F32" s="108">
        <v>0</v>
      </c>
      <c r="G32" s="108">
        <v>0</v>
      </c>
      <c r="H32" s="108">
        <v>0</v>
      </c>
      <c r="I32" s="108">
        <v>0</v>
      </c>
      <c r="J32" s="108">
        <v>0</v>
      </c>
      <c r="K32" s="108">
        <v>0</v>
      </c>
      <c r="L32" s="108">
        <v>0</v>
      </c>
      <c r="M32" s="108">
        <v>0</v>
      </c>
      <c r="N32" s="108">
        <v>0</v>
      </c>
      <c r="O32" s="108">
        <v>0</v>
      </c>
      <c r="P32" s="108">
        <v>0</v>
      </c>
      <c r="Q32" s="108">
        <v>0</v>
      </c>
      <c r="R32" s="108">
        <v>0</v>
      </c>
      <c r="S32" s="108">
        <v>0</v>
      </c>
      <c r="T32" s="108">
        <v>0</v>
      </c>
      <c r="U32" s="108">
        <v>0</v>
      </c>
      <c r="V32" s="108">
        <v>0</v>
      </c>
      <c r="W32" s="108">
        <v>0</v>
      </c>
      <c r="X32" s="108">
        <v>0</v>
      </c>
      <c r="Y32" s="108">
        <v>0</v>
      </c>
      <c r="Z32" s="108">
        <v>0</v>
      </c>
      <c r="AA32" s="108">
        <v>0</v>
      </c>
      <c r="AB32" s="108">
        <v>0</v>
      </c>
      <c r="AC32" s="108">
        <v>0</v>
      </c>
      <c r="AD32" s="108">
        <v>0</v>
      </c>
      <c r="AE32" s="108">
        <v>0</v>
      </c>
      <c r="AF32" s="108">
        <v>0</v>
      </c>
      <c r="AG32" s="108">
        <v>0</v>
      </c>
      <c r="AH32" s="123">
        <v>0</v>
      </c>
      <c r="AI32" s="123">
        <v>0</v>
      </c>
      <c r="AJ32" s="123">
        <v>0</v>
      </c>
      <c r="AK32" s="123">
        <v>0</v>
      </c>
      <c r="AL32" s="123">
        <v>0</v>
      </c>
      <c r="AM32" s="123">
        <v>0</v>
      </c>
      <c r="AN32" s="123">
        <v>0</v>
      </c>
      <c r="AO32" s="123">
        <v>0</v>
      </c>
      <c r="AP32" s="123">
        <v>0</v>
      </c>
      <c r="AQ32" s="123">
        <v>0</v>
      </c>
      <c r="AR32" s="123">
        <v>0</v>
      </c>
      <c r="AS32" s="123">
        <v>0</v>
      </c>
      <c r="AT32" s="123">
        <v>0</v>
      </c>
      <c r="AU32" s="123">
        <v>0</v>
      </c>
      <c r="AV32" s="123">
        <v>0</v>
      </c>
      <c r="AW32" s="123">
        <v>0</v>
      </c>
      <c r="AX32" s="123">
        <v>0</v>
      </c>
      <c r="AY32" s="123">
        <v>0</v>
      </c>
      <c r="AZ32" s="123">
        <v>0</v>
      </c>
      <c r="BA32" s="123">
        <v>0</v>
      </c>
      <c r="BB32" s="123">
        <v>0</v>
      </c>
      <c r="BC32" s="123">
        <v>0</v>
      </c>
      <c r="BD32" s="123">
        <v>0</v>
      </c>
      <c r="BE32" s="123">
        <v>0</v>
      </c>
      <c r="BF32" s="123">
        <v>0</v>
      </c>
      <c r="BG32" s="123">
        <v>0</v>
      </c>
    </row>
    <row r="33" spans="1:59" ht="15" x14ac:dyDescent="0.25">
      <c r="A33" s="199">
        <f>PowellInflow.Unregulated!A33</f>
        <v>45536</v>
      </c>
      <c r="B33" s="101">
        <v>1</v>
      </c>
      <c r="C33" s="101">
        <v>1</v>
      </c>
      <c r="D33" s="101">
        <v>1</v>
      </c>
      <c r="E33" s="108">
        <v>0</v>
      </c>
      <c r="F33" s="108">
        <v>0</v>
      </c>
      <c r="G33" s="108">
        <v>0</v>
      </c>
      <c r="H33" s="108">
        <v>0</v>
      </c>
      <c r="I33" s="108">
        <v>0</v>
      </c>
      <c r="J33" s="108">
        <v>0</v>
      </c>
      <c r="K33" s="108">
        <v>0</v>
      </c>
      <c r="L33" s="108">
        <v>0</v>
      </c>
      <c r="M33" s="108">
        <v>0</v>
      </c>
      <c r="N33" s="108">
        <v>0</v>
      </c>
      <c r="O33" s="108">
        <v>0</v>
      </c>
      <c r="P33" s="108">
        <v>0</v>
      </c>
      <c r="Q33" s="108">
        <v>0</v>
      </c>
      <c r="R33" s="108">
        <v>0</v>
      </c>
      <c r="S33" s="108">
        <v>0</v>
      </c>
      <c r="T33" s="108">
        <v>0</v>
      </c>
      <c r="U33" s="108">
        <v>0</v>
      </c>
      <c r="V33" s="108">
        <v>0</v>
      </c>
      <c r="W33" s="108">
        <v>0</v>
      </c>
      <c r="X33" s="108">
        <v>0</v>
      </c>
      <c r="Y33" s="108">
        <v>0</v>
      </c>
      <c r="Z33" s="108">
        <v>0</v>
      </c>
      <c r="AA33" s="108">
        <v>0</v>
      </c>
      <c r="AB33" s="108">
        <v>0</v>
      </c>
      <c r="AC33" s="108">
        <v>0</v>
      </c>
      <c r="AD33" s="108">
        <v>0</v>
      </c>
      <c r="AE33" s="108">
        <v>0</v>
      </c>
      <c r="AF33" s="108">
        <v>0</v>
      </c>
      <c r="AG33" s="108">
        <v>0</v>
      </c>
      <c r="AH33" s="123">
        <v>0</v>
      </c>
      <c r="AI33" s="123">
        <v>0</v>
      </c>
      <c r="AJ33" s="123">
        <v>0</v>
      </c>
      <c r="AK33" s="123">
        <v>0</v>
      </c>
      <c r="AL33" s="123">
        <v>0</v>
      </c>
      <c r="AM33" s="123">
        <v>0</v>
      </c>
      <c r="AN33" s="123">
        <v>0</v>
      </c>
      <c r="AO33" s="123">
        <v>0</v>
      </c>
      <c r="AP33" s="123">
        <v>0</v>
      </c>
      <c r="AQ33" s="123">
        <v>0</v>
      </c>
      <c r="AR33" s="123">
        <v>0</v>
      </c>
      <c r="AS33" s="123">
        <v>0</v>
      </c>
      <c r="AT33" s="123">
        <v>0</v>
      </c>
      <c r="AU33" s="123">
        <v>0</v>
      </c>
      <c r="AV33" s="123">
        <v>0</v>
      </c>
      <c r="AW33" s="123">
        <v>0</v>
      </c>
      <c r="AX33" s="123">
        <v>0</v>
      </c>
      <c r="AY33" s="123">
        <v>0</v>
      </c>
      <c r="AZ33" s="123">
        <v>0</v>
      </c>
      <c r="BA33" s="123">
        <v>0</v>
      </c>
      <c r="BB33" s="123">
        <v>0</v>
      </c>
      <c r="BC33" s="123">
        <v>0</v>
      </c>
      <c r="BD33" s="123">
        <v>0</v>
      </c>
      <c r="BE33" s="123">
        <v>0</v>
      </c>
      <c r="BF33" s="123">
        <v>0</v>
      </c>
      <c r="BG33" s="123">
        <v>0</v>
      </c>
    </row>
    <row r="34" spans="1:59" ht="15" x14ac:dyDescent="0.25">
      <c r="A34" s="199">
        <f>PowellInflow.Unregulated!A34</f>
        <v>45566</v>
      </c>
      <c r="B34" s="101">
        <v>1</v>
      </c>
      <c r="C34" s="101">
        <v>1</v>
      </c>
      <c r="D34" s="101">
        <v>1</v>
      </c>
      <c r="E34" s="108">
        <v>0</v>
      </c>
      <c r="F34" s="108">
        <v>0</v>
      </c>
      <c r="G34" s="108">
        <v>0</v>
      </c>
      <c r="H34" s="108">
        <v>0</v>
      </c>
      <c r="I34" s="108">
        <v>0</v>
      </c>
      <c r="J34" s="108">
        <v>0</v>
      </c>
      <c r="K34" s="108">
        <v>0</v>
      </c>
      <c r="L34" s="108">
        <v>0</v>
      </c>
      <c r="M34" s="108">
        <v>0</v>
      </c>
      <c r="N34" s="108">
        <v>0</v>
      </c>
      <c r="O34" s="108">
        <v>0</v>
      </c>
      <c r="P34" s="108">
        <v>0</v>
      </c>
      <c r="Q34" s="108">
        <v>0</v>
      </c>
      <c r="R34" s="108">
        <v>0</v>
      </c>
      <c r="S34" s="108">
        <v>0</v>
      </c>
      <c r="T34" s="108">
        <v>0</v>
      </c>
      <c r="U34" s="108">
        <v>0</v>
      </c>
      <c r="V34" s="108">
        <v>0</v>
      </c>
      <c r="W34" s="108">
        <v>0</v>
      </c>
      <c r="X34" s="108">
        <v>0</v>
      </c>
      <c r="Y34" s="108">
        <v>0</v>
      </c>
      <c r="Z34" s="108">
        <v>0</v>
      </c>
      <c r="AA34" s="108">
        <v>0</v>
      </c>
      <c r="AB34" s="108">
        <v>0</v>
      </c>
      <c r="AC34" s="108">
        <v>0</v>
      </c>
      <c r="AD34" s="108">
        <v>0</v>
      </c>
      <c r="AE34" s="108">
        <v>0</v>
      </c>
      <c r="AF34" s="108">
        <v>0</v>
      </c>
      <c r="AG34" s="108">
        <v>0</v>
      </c>
      <c r="AH34" s="123">
        <v>0</v>
      </c>
      <c r="AI34" s="123">
        <v>0</v>
      </c>
      <c r="AJ34" s="123">
        <v>0</v>
      </c>
      <c r="AK34" s="123">
        <v>0</v>
      </c>
      <c r="AL34" s="123">
        <v>0</v>
      </c>
      <c r="AM34" s="123">
        <v>0</v>
      </c>
      <c r="AN34" s="123">
        <v>0</v>
      </c>
      <c r="AO34" s="123">
        <v>0</v>
      </c>
      <c r="AP34" s="123">
        <v>0</v>
      </c>
      <c r="AQ34" s="123">
        <v>0</v>
      </c>
      <c r="AR34" s="123">
        <v>0</v>
      </c>
      <c r="AS34" s="123">
        <v>0</v>
      </c>
      <c r="AT34" s="123">
        <v>0</v>
      </c>
      <c r="AU34" s="123">
        <v>0</v>
      </c>
      <c r="AV34" s="123">
        <v>0</v>
      </c>
      <c r="AW34" s="123">
        <v>0</v>
      </c>
      <c r="AX34" s="123">
        <v>0</v>
      </c>
      <c r="AY34" s="123">
        <v>0</v>
      </c>
      <c r="AZ34" s="123">
        <v>0</v>
      </c>
      <c r="BA34" s="123">
        <v>0</v>
      </c>
      <c r="BB34" s="123">
        <v>0</v>
      </c>
      <c r="BC34" s="123">
        <v>0</v>
      </c>
      <c r="BD34" s="123">
        <v>0</v>
      </c>
      <c r="BE34" s="123">
        <v>0</v>
      </c>
      <c r="BF34" s="123">
        <v>0</v>
      </c>
      <c r="BG34" s="123">
        <v>0</v>
      </c>
    </row>
    <row r="35" spans="1:59" ht="15" x14ac:dyDescent="0.25">
      <c r="A35" s="199">
        <f>PowellInflow.Unregulated!A35</f>
        <v>45597</v>
      </c>
      <c r="B35" s="101">
        <v>1</v>
      </c>
      <c r="C35" s="101">
        <v>1</v>
      </c>
      <c r="D35" s="101">
        <v>1</v>
      </c>
      <c r="E35" s="108">
        <v>0</v>
      </c>
      <c r="F35" s="108">
        <v>0</v>
      </c>
      <c r="G35" s="108">
        <v>0</v>
      </c>
      <c r="H35" s="108">
        <v>0</v>
      </c>
      <c r="I35" s="108">
        <v>0</v>
      </c>
      <c r="J35" s="108">
        <v>0</v>
      </c>
      <c r="K35" s="108">
        <v>0</v>
      </c>
      <c r="L35" s="108">
        <v>0</v>
      </c>
      <c r="M35" s="108">
        <v>0</v>
      </c>
      <c r="N35" s="108">
        <v>0</v>
      </c>
      <c r="O35" s="108">
        <v>0</v>
      </c>
      <c r="P35" s="108">
        <v>0</v>
      </c>
      <c r="Q35" s="108">
        <v>0</v>
      </c>
      <c r="R35" s="108">
        <v>0</v>
      </c>
      <c r="S35" s="108">
        <v>0</v>
      </c>
      <c r="T35" s="108">
        <v>0</v>
      </c>
      <c r="U35" s="108">
        <v>0</v>
      </c>
      <c r="V35" s="108">
        <v>0</v>
      </c>
      <c r="W35" s="108">
        <v>0</v>
      </c>
      <c r="X35" s="108">
        <v>0</v>
      </c>
      <c r="Y35" s="108">
        <v>0</v>
      </c>
      <c r="Z35" s="108">
        <v>0</v>
      </c>
      <c r="AA35" s="108">
        <v>0</v>
      </c>
      <c r="AB35" s="108">
        <v>0</v>
      </c>
      <c r="AC35" s="108">
        <v>0</v>
      </c>
      <c r="AD35" s="108">
        <v>0</v>
      </c>
      <c r="AE35" s="108">
        <v>0</v>
      </c>
      <c r="AF35" s="108">
        <v>0</v>
      </c>
      <c r="AG35" s="108">
        <v>0</v>
      </c>
      <c r="AH35" s="123">
        <v>0</v>
      </c>
      <c r="AI35" s="123">
        <v>0</v>
      </c>
      <c r="AJ35" s="123">
        <v>0</v>
      </c>
      <c r="AK35" s="123">
        <v>0</v>
      </c>
      <c r="AL35" s="123">
        <v>0</v>
      </c>
      <c r="AM35" s="123">
        <v>0</v>
      </c>
      <c r="AN35" s="123">
        <v>0</v>
      </c>
      <c r="AO35" s="123">
        <v>0</v>
      </c>
      <c r="AP35" s="123">
        <v>0</v>
      </c>
      <c r="AQ35" s="123">
        <v>0</v>
      </c>
      <c r="AR35" s="123">
        <v>0</v>
      </c>
      <c r="AS35" s="123">
        <v>0</v>
      </c>
      <c r="AT35" s="123">
        <v>0</v>
      </c>
      <c r="AU35" s="123">
        <v>0</v>
      </c>
      <c r="AV35" s="123">
        <v>0</v>
      </c>
      <c r="AW35" s="123">
        <v>0</v>
      </c>
      <c r="AX35" s="123">
        <v>0</v>
      </c>
      <c r="AY35" s="123">
        <v>0</v>
      </c>
      <c r="AZ35" s="123">
        <v>0</v>
      </c>
      <c r="BA35" s="123">
        <v>0</v>
      </c>
      <c r="BB35" s="123">
        <v>0</v>
      </c>
      <c r="BC35" s="123">
        <v>0</v>
      </c>
      <c r="BD35" s="123">
        <v>0</v>
      </c>
      <c r="BE35" s="123">
        <v>0</v>
      </c>
      <c r="BF35" s="123">
        <v>0</v>
      </c>
      <c r="BG35" s="123">
        <v>0</v>
      </c>
    </row>
    <row r="36" spans="1:59" ht="15" x14ac:dyDescent="0.25">
      <c r="A36" s="199">
        <f>PowellInflow.Unregulated!A36</f>
        <v>45627</v>
      </c>
      <c r="B36" s="101">
        <v>1</v>
      </c>
      <c r="C36" s="101">
        <v>1</v>
      </c>
      <c r="D36" s="101">
        <v>1</v>
      </c>
      <c r="E36" s="108">
        <v>0</v>
      </c>
      <c r="F36" s="108">
        <v>0</v>
      </c>
      <c r="G36" s="108">
        <v>0</v>
      </c>
      <c r="H36" s="108">
        <v>0</v>
      </c>
      <c r="I36" s="108">
        <v>0</v>
      </c>
      <c r="J36" s="108">
        <v>0</v>
      </c>
      <c r="K36" s="108">
        <v>0</v>
      </c>
      <c r="L36" s="108">
        <v>0</v>
      </c>
      <c r="M36" s="108">
        <v>0</v>
      </c>
      <c r="N36" s="108">
        <v>0</v>
      </c>
      <c r="O36" s="108">
        <v>0</v>
      </c>
      <c r="P36" s="108">
        <v>0</v>
      </c>
      <c r="Q36" s="108">
        <v>0</v>
      </c>
      <c r="R36" s="108">
        <v>0</v>
      </c>
      <c r="S36" s="108">
        <v>0</v>
      </c>
      <c r="T36" s="108">
        <v>0</v>
      </c>
      <c r="U36" s="108">
        <v>0</v>
      </c>
      <c r="V36" s="108">
        <v>0</v>
      </c>
      <c r="W36" s="108">
        <v>0</v>
      </c>
      <c r="X36" s="108">
        <v>0</v>
      </c>
      <c r="Y36" s="108">
        <v>0</v>
      </c>
      <c r="Z36" s="108">
        <v>0</v>
      </c>
      <c r="AA36" s="108">
        <v>0</v>
      </c>
      <c r="AB36" s="108">
        <v>0</v>
      </c>
      <c r="AC36" s="108">
        <v>0</v>
      </c>
      <c r="AD36" s="108">
        <v>0</v>
      </c>
      <c r="AE36" s="108">
        <v>0</v>
      </c>
      <c r="AF36" s="108">
        <v>0</v>
      </c>
      <c r="AG36" s="108">
        <v>0</v>
      </c>
      <c r="AH36" s="123">
        <v>0</v>
      </c>
      <c r="AI36" s="123">
        <v>0</v>
      </c>
      <c r="AJ36" s="123">
        <v>0</v>
      </c>
      <c r="AK36" s="123">
        <v>0</v>
      </c>
      <c r="AL36" s="123">
        <v>0</v>
      </c>
      <c r="AM36" s="123">
        <v>0</v>
      </c>
      <c r="AN36" s="123">
        <v>0</v>
      </c>
      <c r="AO36" s="123">
        <v>0</v>
      </c>
      <c r="AP36" s="123">
        <v>0</v>
      </c>
      <c r="AQ36" s="123">
        <v>0</v>
      </c>
      <c r="AR36" s="123">
        <v>0</v>
      </c>
      <c r="AS36" s="123">
        <v>0</v>
      </c>
      <c r="AT36" s="123">
        <v>0</v>
      </c>
      <c r="AU36" s="123">
        <v>0</v>
      </c>
      <c r="AV36" s="123">
        <v>0</v>
      </c>
      <c r="AW36" s="123">
        <v>0</v>
      </c>
      <c r="AX36" s="123">
        <v>0</v>
      </c>
      <c r="AY36" s="123">
        <v>0</v>
      </c>
      <c r="AZ36" s="123">
        <v>0</v>
      </c>
      <c r="BA36" s="123">
        <v>0</v>
      </c>
      <c r="BB36" s="123">
        <v>0</v>
      </c>
      <c r="BC36" s="123">
        <v>0</v>
      </c>
      <c r="BD36" s="123">
        <v>0</v>
      </c>
      <c r="BE36" s="123">
        <v>0</v>
      </c>
      <c r="BF36" s="123">
        <v>0</v>
      </c>
      <c r="BG36" s="123">
        <v>0</v>
      </c>
    </row>
    <row r="37" spans="1:59" ht="15" x14ac:dyDescent="0.25">
      <c r="A37" s="199">
        <f>PowellInflow.Unregulated!A37</f>
        <v>45658</v>
      </c>
      <c r="B37" s="101">
        <v>1</v>
      </c>
      <c r="C37" s="101">
        <v>1</v>
      </c>
      <c r="D37" s="101">
        <v>1</v>
      </c>
      <c r="E37" s="108">
        <v>0</v>
      </c>
      <c r="F37" s="108">
        <v>0</v>
      </c>
      <c r="G37" s="108">
        <v>0</v>
      </c>
      <c r="H37" s="108">
        <v>0</v>
      </c>
      <c r="I37" s="108">
        <v>0</v>
      </c>
      <c r="J37" s="108">
        <v>0</v>
      </c>
      <c r="K37" s="108">
        <v>0</v>
      </c>
      <c r="L37" s="108">
        <v>0</v>
      </c>
      <c r="M37" s="108">
        <v>0</v>
      </c>
      <c r="N37" s="108">
        <v>0</v>
      </c>
      <c r="O37" s="108">
        <v>0</v>
      </c>
      <c r="P37" s="108">
        <v>0</v>
      </c>
      <c r="Q37" s="108">
        <v>0</v>
      </c>
      <c r="R37" s="108">
        <v>0</v>
      </c>
      <c r="S37" s="108">
        <v>0</v>
      </c>
      <c r="T37" s="108">
        <v>0</v>
      </c>
      <c r="U37" s="108">
        <v>0</v>
      </c>
      <c r="V37" s="108">
        <v>0</v>
      </c>
      <c r="W37" s="108">
        <v>0</v>
      </c>
      <c r="X37" s="108">
        <v>0</v>
      </c>
      <c r="Y37" s="108">
        <v>0</v>
      </c>
      <c r="Z37" s="108">
        <v>0</v>
      </c>
      <c r="AA37" s="108">
        <v>0</v>
      </c>
      <c r="AB37" s="108">
        <v>0</v>
      </c>
      <c r="AC37" s="108">
        <v>0</v>
      </c>
      <c r="AD37" s="108">
        <v>0</v>
      </c>
      <c r="AE37" s="108">
        <v>0</v>
      </c>
      <c r="AF37" s="108">
        <v>0</v>
      </c>
      <c r="AG37" s="108">
        <v>0</v>
      </c>
      <c r="AH37" s="123">
        <v>0</v>
      </c>
      <c r="AI37" s="123">
        <v>0</v>
      </c>
      <c r="AJ37" s="123">
        <v>0</v>
      </c>
      <c r="AK37" s="123">
        <v>0</v>
      </c>
      <c r="AL37" s="123">
        <v>0</v>
      </c>
      <c r="AM37" s="123">
        <v>0</v>
      </c>
      <c r="AN37" s="123">
        <v>0</v>
      </c>
      <c r="AO37" s="123">
        <v>0</v>
      </c>
      <c r="AP37" s="123">
        <v>0</v>
      </c>
      <c r="AQ37" s="123">
        <v>0</v>
      </c>
      <c r="AR37" s="123">
        <v>0</v>
      </c>
      <c r="AS37" s="123">
        <v>0</v>
      </c>
      <c r="AT37" s="123">
        <v>0</v>
      </c>
      <c r="AU37" s="123">
        <v>0</v>
      </c>
      <c r="AV37" s="123">
        <v>0</v>
      </c>
      <c r="AW37" s="123">
        <v>0</v>
      </c>
      <c r="AX37" s="123">
        <v>0</v>
      </c>
      <c r="AY37" s="123">
        <v>0</v>
      </c>
      <c r="AZ37" s="123">
        <v>0</v>
      </c>
      <c r="BA37" s="123">
        <v>0</v>
      </c>
      <c r="BB37" s="123">
        <v>0</v>
      </c>
      <c r="BC37" s="123">
        <v>0</v>
      </c>
      <c r="BD37" s="123">
        <v>0</v>
      </c>
      <c r="BE37" s="123">
        <v>0</v>
      </c>
      <c r="BF37" s="123">
        <v>0</v>
      </c>
      <c r="BG37" s="123">
        <v>0</v>
      </c>
    </row>
    <row r="38" spans="1:59" ht="15" x14ac:dyDescent="0.25">
      <c r="A38" s="199">
        <f>PowellInflow.Unregulated!A38</f>
        <v>45689</v>
      </c>
      <c r="B38" s="101">
        <v>1</v>
      </c>
      <c r="C38" s="101">
        <v>1</v>
      </c>
      <c r="D38" s="101">
        <v>1</v>
      </c>
      <c r="E38" s="108">
        <v>0</v>
      </c>
      <c r="F38" s="108">
        <v>0</v>
      </c>
      <c r="G38" s="108">
        <v>0</v>
      </c>
      <c r="H38" s="108">
        <v>0</v>
      </c>
      <c r="I38" s="108">
        <v>0</v>
      </c>
      <c r="J38" s="108">
        <v>0</v>
      </c>
      <c r="K38" s="108">
        <v>0</v>
      </c>
      <c r="L38" s="108">
        <v>0</v>
      </c>
      <c r="M38" s="108">
        <v>0</v>
      </c>
      <c r="N38" s="108">
        <v>0</v>
      </c>
      <c r="O38" s="108">
        <v>0</v>
      </c>
      <c r="P38" s="108">
        <v>0</v>
      </c>
      <c r="Q38" s="108">
        <v>0</v>
      </c>
      <c r="R38" s="108">
        <v>0</v>
      </c>
      <c r="S38" s="108">
        <v>0</v>
      </c>
      <c r="T38" s="108">
        <v>0</v>
      </c>
      <c r="U38" s="108">
        <v>0</v>
      </c>
      <c r="V38" s="108">
        <v>0</v>
      </c>
      <c r="W38" s="108">
        <v>0</v>
      </c>
      <c r="X38" s="108">
        <v>0</v>
      </c>
      <c r="Y38" s="108">
        <v>0</v>
      </c>
      <c r="Z38" s="108">
        <v>0</v>
      </c>
      <c r="AA38" s="108">
        <v>0</v>
      </c>
      <c r="AB38" s="108">
        <v>0</v>
      </c>
      <c r="AC38" s="108">
        <v>0</v>
      </c>
      <c r="AD38" s="108">
        <v>0</v>
      </c>
      <c r="AE38" s="108">
        <v>0</v>
      </c>
      <c r="AF38" s="108">
        <v>0</v>
      </c>
      <c r="AG38" s="108">
        <v>0</v>
      </c>
      <c r="AH38" s="123">
        <v>0</v>
      </c>
      <c r="AI38" s="123">
        <v>0</v>
      </c>
      <c r="AJ38" s="123">
        <v>0</v>
      </c>
      <c r="AK38" s="123">
        <v>0</v>
      </c>
      <c r="AL38" s="123">
        <v>0</v>
      </c>
      <c r="AM38" s="123">
        <v>0</v>
      </c>
      <c r="AN38" s="123">
        <v>0</v>
      </c>
      <c r="AO38" s="123">
        <v>0</v>
      </c>
      <c r="AP38" s="123">
        <v>0</v>
      </c>
      <c r="AQ38" s="123">
        <v>0</v>
      </c>
      <c r="AR38" s="123">
        <v>0</v>
      </c>
      <c r="AS38" s="123">
        <v>0</v>
      </c>
      <c r="AT38" s="123">
        <v>0</v>
      </c>
      <c r="AU38" s="123">
        <v>0</v>
      </c>
      <c r="AV38" s="123">
        <v>0</v>
      </c>
      <c r="AW38" s="123">
        <v>0</v>
      </c>
      <c r="AX38" s="123">
        <v>0</v>
      </c>
      <c r="AY38" s="123">
        <v>0</v>
      </c>
      <c r="AZ38" s="123">
        <v>0</v>
      </c>
      <c r="BA38" s="123">
        <v>0</v>
      </c>
      <c r="BB38" s="123">
        <v>0</v>
      </c>
      <c r="BC38" s="123">
        <v>0</v>
      </c>
      <c r="BD38" s="123">
        <v>0</v>
      </c>
      <c r="BE38" s="123">
        <v>0</v>
      </c>
      <c r="BF38" s="123">
        <v>0</v>
      </c>
      <c r="BG38" s="123">
        <v>0</v>
      </c>
    </row>
    <row r="39" spans="1:59" ht="15" x14ac:dyDescent="0.25">
      <c r="A39" s="199">
        <f>PowellInflow.Unregulated!A39</f>
        <v>45717</v>
      </c>
      <c r="B39" s="101">
        <v>1</v>
      </c>
      <c r="C39" s="101">
        <v>1</v>
      </c>
      <c r="D39" s="101">
        <v>1</v>
      </c>
      <c r="E39" s="108">
        <v>0</v>
      </c>
      <c r="F39" s="108">
        <v>0</v>
      </c>
      <c r="G39" s="108">
        <v>0</v>
      </c>
      <c r="H39" s="108">
        <v>0</v>
      </c>
      <c r="I39" s="108">
        <v>0</v>
      </c>
      <c r="J39" s="108">
        <v>0</v>
      </c>
      <c r="K39" s="108">
        <v>0</v>
      </c>
      <c r="L39" s="108">
        <v>0</v>
      </c>
      <c r="M39" s="108">
        <v>0</v>
      </c>
      <c r="N39" s="108">
        <v>0</v>
      </c>
      <c r="O39" s="108">
        <v>0</v>
      </c>
      <c r="P39" s="108">
        <v>0</v>
      </c>
      <c r="Q39" s="108">
        <v>0</v>
      </c>
      <c r="R39" s="108">
        <v>0</v>
      </c>
      <c r="S39" s="108">
        <v>0</v>
      </c>
      <c r="T39" s="108">
        <v>0</v>
      </c>
      <c r="U39" s="108">
        <v>0</v>
      </c>
      <c r="V39" s="108">
        <v>0</v>
      </c>
      <c r="W39" s="108">
        <v>0</v>
      </c>
      <c r="X39" s="108">
        <v>0</v>
      </c>
      <c r="Y39" s="108">
        <v>0</v>
      </c>
      <c r="Z39" s="108">
        <v>0</v>
      </c>
      <c r="AA39" s="108">
        <v>0</v>
      </c>
      <c r="AB39" s="108">
        <v>0</v>
      </c>
      <c r="AC39" s="108">
        <v>0</v>
      </c>
      <c r="AD39" s="108">
        <v>0</v>
      </c>
      <c r="AE39" s="108">
        <v>0</v>
      </c>
      <c r="AF39" s="108">
        <v>0</v>
      </c>
      <c r="AG39" s="108">
        <v>0</v>
      </c>
      <c r="AH39" s="123">
        <v>0</v>
      </c>
      <c r="AI39" s="123">
        <v>0</v>
      </c>
      <c r="AJ39" s="123">
        <v>0</v>
      </c>
      <c r="AK39" s="123">
        <v>0</v>
      </c>
      <c r="AL39" s="123">
        <v>0</v>
      </c>
      <c r="AM39" s="123">
        <v>0</v>
      </c>
      <c r="AN39" s="123">
        <v>0</v>
      </c>
      <c r="AO39" s="123">
        <v>0</v>
      </c>
      <c r="AP39" s="123">
        <v>0</v>
      </c>
      <c r="AQ39" s="123">
        <v>0</v>
      </c>
      <c r="AR39" s="123">
        <v>0</v>
      </c>
      <c r="AS39" s="123">
        <v>0</v>
      </c>
      <c r="AT39" s="123">
        <v>0</v>
      </c>
      <c r="AU39" s="123">
        <v>0</v>
      </c>
      <c r="AV39" s="123">
        <v>0</v>
      </c>
      <c r="AW39" s="123">
        <v>0</v>
      </c>
      <c r="AX39" s="123">
        <v>0</v>
      </c>
      <c r="AY39" s="123">
        <v>0</v>
      </c>
      <c r="AZ39" s="123">
        <v>0</v>
      </c>
      <c r="BA39" s="123">
        <v>0</v>
      </c>
      <c r="BB39" s="123">
        <v>0</v>
      </c>
      <c r="BC39" s="123">
        <v>0</v>
      </c>
      <c r="BD39" s="123">
        <v>0</v>
      </c>
      <c r="BE39" s="123">
        <v>0</v>
      </c>
      <c r="BF39" s="123">
        <v>0</v>
      </c>
      <c r="BG39" s="123">
        <v>0</v>
      </c>
    </row>
    <row r="40" spans="1:59" ht="15" x14ac:dyDescent="0.25">
      <c r="A40" s="199">
        <f>PowellInflow.Unregulated!A40</f>
        <v>45748</v>
      </c>
      <c r="B40" s="101">
        <v>1</v>
      </c>
      <c r="C40" s="101">
        <v>1</v>
      </c>
      <c r="D40" s="101">
        <v>1</v>
      </c>
      <c r="E40" s="108">
        <v>0</v>
      </c>
      <c r="F40" s="108">
        <v>0</v>
      </c>
      <c r="G40" s="108">
        <v>0</v>
      </c>
      <c r="H40" s="108">
        <v>0</v>
      </c>
      <c r="I40" s="108">
        <v>0</v>
      </c>
      <c r="J40" s="108">
        <v>0</v>
      </c>
      <c r="K40" s="108">
        <v>0</v>
      </c>
      <c r="L40" s="108">
        <v>0</v>
      </c>
      <c r="M40" s="108">
        <v>0</v>
      </c>
      <c r="N40" s="108">
        <v>0</v>
      </c>
      <c r="O40" s="108">
        <v>0</v>
      </c>
      <c r="P40" s="108">
        <v>0</v>
      </c>
      <c r="Q40" s="108">
        <v>0</v>
      </c>
      <c r="R40" s="108">
        <v>0</v>
      </c>
      <c r="S40" s="108">
        <v>0</v>
      </c>
      <c r="T40" s="108">
        <v>0</v>
      </c>
      <c r="U40" s="108">
        <v>0</v>
      </c>
      <c r="V40" s="108">
        <v>0</v>
      </c>
      <c r="W40" s="108">
        <v>0</v>
      </c>
      <c r="X40" s="108">
        <v>0</v>
      </c>
      <c r="Y40" s="108">
        <v>0</v>
      </c>
      <c r="Z40" s="108">
        <v>0</v>
      </c>
      <c r="AA40" s="108">
        <v>0</v>
      </c>
      <c r="AB40" s="108">
        <v>0</v>
      </c>
      <c r="AC40" s="108">
        <v>0</v>
      </c>
      <c r="AD40" s="108">
        <v>0</v>
      </c>
      <c r="AE40" s="108">
        <v>0</v>
      </c>
      <c r="AF40" s="108">
        <v>0</v>
      </c>
      <c r="AG40" s="108">
        <v>0</v>
      </c>
      <c r="AH40" s="123">
        <v>0</v>
      </c>
      <c r="AI40" s="123">
        <v>0</v>
      </c>
      <c r="AJ40" s="123">
        <v>0</v>
      </c>
      <c r="AK40" s="123">
        <v>0</v>
      </c>
      <c r="AL40" s="123">
        <v>0</v>
      </c>
      <c r="AM40" s="123">
        <v>0</v>
      </c>
      <c r="AN40" s="123">
        <v>0</v>
      </c>
      <c r="AO40" s="123">
        <v>0</v>
      </c>
      <c r="AP40" s="123">
        <v>0</v>
      </c>
      <c r="AQ40" s="123">
        <v>0</v>
      </c>
      <c r="AR40" s="123">
        <v>0</v>
      </c>
      <c r="AS40" s="123">
        <v>0</v>
      </c>
      <c r="AT40" s="123">
        <v>0</v>
      </c>
      <c r="AU40" s="123">
        <v>0</v>
      </c>
      <c r="AV40" s="123">
        <v>0</v>
      </c>
      <c r="AW40" s="123">
        <v>0</v>
      </c>
      <c r="AX40" s="123">
        <v>0</v>
      </c>
      <c r="AY40" s="123">
        <v>0</v>
      </c>
      <c r="AZ40" s="123">
        <v>0</v>
      </c>
      <c r="BA40" s="123">
        <v>0</v>
      </c>
      <c r="BB40" s="123">
        <v>0</v>
      </c>
      <c r="BC40" s="123">
        <v>0</v>
      </c>
      <c r="BD40" s="123">
        <v>0</v>
      </c>
      <c r="BE40" s="123">
        <v>0</v>
      </c>
      <c r="BF40" s="123">
        <v>0</v>
      </c>
      <c r="BG40" s="123">
        <v>0</v>
      </c>
    </row>
    <row r="41" spans="1:59" ht="15" x14ac:dyDescent="0.25">
      <c r="A41" s="199">
        <f>PowellInflow.Unregulated!A41</f>
        <v>45778</v>
      </c>
      <c r="B41" s="101">
        <v>1</v>
      </c>
      <c r="C41" s="101">
        <v>1</v>
      </c>
      <c r="D41" s="101">
        <v>1</v>
      </c>
      <c r="E41" s="108">
        <v>0</v>
      </c>
      <c r="F41" s="108">
        <v>0</v>
      </c>
      <c r="G41" s="108">
        <v>0</v>
      </c>
      <c r="H41" s="108">
        <v>0</v>
      </c>
      <c r="I41" s="108">
        <v>0</v>
      </c>
      <c r="J41" s="108">
        <v>0</v>
      </c>
      <c r="K41" s="108">
        <v>0</v>
      </c>
      <c r="L41" s="108">
        <v>0</v>
      </c>
      <c r="M41" s="108">
        <v>0</v>
      </c>
      <c r="N41" s="108">
        <v>0</v>
      </c>
      <c r="O41" s="108">
        <v>0</v>
      </c>
      <c r="P41" s="108">
        <v>0</v>
      </c>
      <c r="Q41" s="108">
        <v>0</v>
      </c>
      <c r="R41" s="108">
        <v>0</v>
      </c>
      <c r="S41" s="108">
        <v>0</v>
      </c>
      <c r="T41" s="108">
        <v>0</v>
      </c>
      <c r="U41" s="108">
        <v>0</v>
      </c>
      <c r="V41" s="108">
        <v>0</v>
      </c>
      <c r="W41" s="108">
        <v>0</v>
      </c>
      <c r="X41" s="108">
        <v>0</v>
      </c>
      <c r="Y41" s="108">
        <v>0</v>
      </c>
      <c r="Z41" s="108">
        <v>0</v>
      </c>
      <c r="AA41" s="108">
        <v>0</v>
      </c>
      <c r="AB41" s="108">
        <v>0</v>
      </c>
      <c r="AC41" s="108">
        <v>0</v>
      </c>
      <c r="AD41" s="108">
        <v>0</v>
      </c>
      <c r="AE41" s="108">
        <v>0</v>
      </c>
      <c r="AF41" s="108">
        <v>0</v>
      </c>
      <c r="AG41" s="108">
        <v>0</v>
      </c>
      <c r="AH41" s="123">
        <v>0</v>
      </c>
      <c r="AI41" s="123">
        <v>0</v>
      </c>
      <c r="AJ41" s="123">
        <v>0</v>
      </c>
      <c r="AK41" s="123">
        <v>0</v>
      </c>
      <c r="AL41" s="123">
        <v>0</v>
      </c>
      <c r="AM41" s="123">
        <v>0</v>
      </c>
      <c r="AN41" s="123">
        <v>0</v>
      </c>
      <c r="AO41" s="123">
        <v>0</v>
      </c>
      <c r="AP41" s="123">
        <v>0</v>
      </c>
      <c r="AQ41" s="123">
        <v>0</v>
      </c>
      <c r="AR41" s="123">
        <v>0</v>
      </c>
      <c r="AS41" s="123">
        <v>0</v>
      </c>
      <c r="AT41" s="123">
        <v>0</v>
      </c>
      <c r="AU41" s="123">
        <v>0</v>
      </c>
      <c r="AV41" s="123">
        <v>0</v>
      </c>
      <c r="AW41" s="123">
        <v>0</v>
      </c>
      <c r="AX41" s="123">
        <v>0</v>
      </c>
      <c r="AY41" s="123">
        <v>0</v>
      </c>
      <c r="AZ41" s="123">
        <v>0</v>
      </c>
      <c r="BA41" s="123">
        <v>0</v>
      </c>
      <c r="BB41" s="123">
        <v>0</v>
      </c>
      <c r="BC41" s="123">
        <v>0</v>
      </c>
      <c r="BD41" s="123">
        <v>0</v>
      </c>
      <c r="BE41" s="123">
        <v>0</v>
      </c>
      <c r="BF41" s="123">
        <v>0</v>
      </c>
      <c r="BG41" s="123">
        <v>0</v>
      </c>
    </row>
    <row r="42" spans="1:59" ht="15" x14ac:dyDescent="0.25">
      <c r="A42" s="199">
        <f>PowellInflow.Unregulated!A42</f>
        <v>45809</v>
      </c>
      <c r="B42" s="101">
        <v>1</v>
      </c>
      <c r="C42" s="101">
        <v>1</v>
      </c>
      <c r="D42" s="101">
        <v>1</v>
      </c>
      <c r="E42" s="108">
        <v>0</v>
      </c>
      <c r="F42" s="108">
        <v>0</v>
      </c>
      <c r="G42" s="108">
        <v>0</v>
      </c>
      <c r="H42" s="108">
        <v>0</v>
      </c>
      <c r="I42" s="108">
        <v>0</v>
      </c>
      <c r="J42" s="108">
        <v>0</v>
      </c>
      <c r="K42" s="108">
        <v>0</v>
      </c>
      <c r="L42" s="108">
        <v>0</v>
      </c>
      <c r="M42" s="108">
        <v>0</v>
      </c>
      <c r="N42" s="108">
        <v>0</v>
      </c>
      <c r="O42" s="108">
        <v>0</v>
      </c>
      <c r="P42" s="108">
        <v>0</v>
      </c>
      <c r="Q42" s="108">
        <v>0</v>
      </c>
      <c r="R42" s="108">
        <v>0</v>
      </c>
      <c r="S42" s="108">
        <v>0</v>
      </c>
      <c r="T42" s="108">
        <v>0</v>
      </c>
      <c r="U42" s="108">
        <v>0</v>
      </c>
      <c r="V42" s="108">
        <v>0</v>
      </c>
      <c r="W42" s="108">
        <v>0</v>
      </c>
      <c r="X42" s="108">
        <v>0</v>
      </c>
      <c r="Y42" s="108">
        <v>0</v>
      </c>
      <c r="Z42" s="108">
        <v>0</v>
      </c>
      <c r="AA42" s="108">
        <v>0</v>
      </c>
      <c r="AB42" s="108">
        <v>0</v>
      </c>
      <c r="AC42" s="108">
        <v>0</v>
      </c>
      <c r="AD42" s="108">
        <v>0</v>
      </c>
      <c r="AE42" s="108">
        <v>0</v>
      </c>
      <c r="AF42" s="108">
        <v>0</v>
      </c>
      <c r="AG42" s="108">
        <v>0</v>
      </c>
      <c r="AH42" s="123">
        <v>0</v>
      </c>
      <c r="AI42" s="123">
        <v>0</v>
      </c>
      <c r="AJ42" s="123">
        <v>0</v>
      </c>
      <c r="AK42" s="123">
        <v>0</v>
      </c>
      <c r="AL42" s="123">
        <v>0</v>
      </c>
      <c r="AM42" s="123">
        <v>0</v>
      </c>
      <c r="AN42" s="123">
        <v>0</v>
      </c>
      <c r="AO42" s="123">
        <v>0</v>
      </c>
      <c r="AP42" s="123">
        <v>0</v>
      </c>
      <c r="AQ42" s="123">
        <v>0</v>
      </c>
      <c r="AR42" s="123">
        <v>0</v>
      </c>
      <c r="AS42" s="123">
        <v>0</v>
      </c>
      <c r="AT42" s="123">
        <v>0</v>
      </c>
      <c r="AU42" s="123">
        <v>0</v>
      </c>
      <c r="AV42" s="123">
        <v>0</v>
      </c>
      <c r="AW42" s="123">
        <v>0</v>
      </c>
      <c r="AX42" s="123">
        <v>0</v>
      </c>
      <c r="AY42" s="123">
        <v>0</v>
      </c>
      <c r="AZ42" s="123">
        <v>0</v>
      </c>
      <c r="BA42" s="123">
        <v>0</v>
      </c>
      <c r="BB42" s="123">
        <v>0</v>
      </c>
      <c r="BC42" s="123">
        <v>0</v>
      </c>
      <c r="BD42" s="123">
        <v>0</v>
      </c>
      <c r="BE42" s="123">
        <v>0</v>
      </c>
      <c r="BF42" s="123">
        <v>0</v>
      </c>
      <c r="BG42" s="123">
        <v>0</v>
      </c>
    </row>
    <row r="43" spans="1:59" ht="15" x14ac:dyDescent="0.25">
      <c r="A43" s="199">
        <f>PowellInflow.Unregulated!A43</f>
        <v>45839</v>
      </c>
      <c r="B43" s="101">
        <v>1</v>
      </c>
      <c r="C43" s="101">
        <v>1</v>
      </c>
      <c r="D43" s="101">
        <v>1</v>
      </c>
      <c r="E43" s="108">
        <v>0</v>
      </c>
      <c r="F43" s="108">
        <v>0</v>
      </c>
      <c r="G43" s="108">
        <v>0</v>
      </c>
      <c r="H43" s="108">
        <v>0</v>
      </c>
      <c r="I43" s="108">
        <v>0</v>
      </c>
      <c r="J43" s="108">
        <v>0</v>
      </c>
      <c r="K43" s="108">
        <v>0</v>
      </c>
      <c r="L43" s="108">
        <v>0</v>
      </c>
      <c r="M43" s="108">
        <v>0</v>
      </c>
      <c r="N43" s="108">
        <v>0</v>
      </c>
      <c r="O43" s="108">
        <v>0</v>
      </c>
      <c r="P43" s="108">
        <v>0</v>
      </c>
      <c r="Q43" s="108">
        <v>0</v>
      </c>
      <c r="R43" s="108">
        <v>0</v>
      </c>
      <c r="S43" s="108">
        <v>0</v>
      </c>
      <c r="T43" s="108">
        <v>0</v>
      </c>
      <c r="U43" s="108">
        <v>0</v>
      </c>
      <c r="V43" s="108">
        <v>0</v>
      </c>
      <c r="W43" s="108">
        <v>0</v>
      </c>
      <c r="X43" s="108">
        <v>0</v>
      </c>
      <c r="Y43" s="108">
        <v>0</v>
      </c>
      <c r="Z43" s="108">
        <v>0</v>
      </c>
      <c r="AA43" s="108">
        <v>0</v>
      </c>
      <c r="AB43" s="108">
        <v>0</v>
      </c>
      <c r="AC43" s="108">
        <v>0</v>
      </c>
      <c r="AD43" s="108">
        <v>0</v>
      </c>
      <c r="AE43" s="108">
        <v>0</v>
      </c>
      <c r="AF43" s="108">
        <v>0</v>
      </c>
      <c r="AG43" s="108">
        <v>0</v>
      </c>
      <c r="AH43" s="123">
        <v>0</v>
      </c>
      <c r="AI43" s="123">
        <v>0</v>
      </c>
      <c r="AJ43" s="123">
        <v>0</v>
      </c>
      <c r="AK43" s="123">
        <v>0</v>
      </c>
      <c r="AL43" s="123">
        <v>0</v>
      </c>
      <c r="AM43" s="123">
        <v>0</v>
      </c>
      <c r="AN43" s="123">
        <v>0</v>
      </c>
      <c r="AO43" s="123">
        <v>0</v>
      </c>
      <c r="AP43" s="123">
        <v>0</v>
      </c>
      <c r="AQ43" s="123">
        <v>0</v>
      </c>
      <c r="AR43" s="123">
        <v>0</v>
      </c>
      <c r="AS43" s="123">
        <v>0</v>
      </c>
      <c r="AT43" s="123">
        <v>0</v>
      </c>
      <c r="AU43" s="123">
        <v>0</v>
      </c>
      <c r="AV43" s="123">
        <v>0</v>
      </c>
      <c r="AW43" s="123">
        <v>0</v>
      </c>
      <c r="AX43" s="123">
        <v>0</v>
      </c>
      <c r="AY43" s="123">
        <v>0</v>
      </c>
      <c r="AZ43" s="123">
        <v>0</v>
      </c>
      <c r="BA43" s="123">
        <v>0</v>
      </c>
      <c r="BB43" s="123">
        <v>0</v>
      </c>
      <c r="BC43" s="123">
        <v>0</v>
      </c>
      <c r="BD43" s="123">
        <v>0</v>
      </c>
      <c r="BE43" s="123">
        <v>0</v>
      </c>
      <c r="BF43" s="123">
        <v>0</v>
      </c>
      <c r="BG43" s="123">
        <v>0</v>
      </c>
    </row>
    <row r="44" spans="1:59" ht="15" x14ac:dyDescent="0.25">
      <c r="A44" s="199">
        <f>PowellInflow.Unregulated!A44</f>
        <v>45870</v>
      </c>
      <c r="B44" s="101">
        <v>1</v>
      </c>
      <c r="C44" s="101">
        <v>1</v>
      </c>
      <c r="D44" s="101">
        <v>1</v>
      </c>
      <c r="E44" s="108">
        <v>0</v>
      </c>
      <c r="F44" s="108">
        <v>0</v>
      </c>
      <c r="G44" s="108">
        <v>0</v>
      </c>
      <c r="H44" s="108">
        <v>0</v>
      </c>
      <c r="I44" s="108">
        <v>0</v>
      </c>
      <c r="J44" s="108">
        <v>0</v>
      </c>
      <c r="K44" s="108">
        <v>0</v>
      </c>
      <c r="L44" s="108">
        <v>0</v>
      </c>
      <c r="M44" s="108">
        <v>0</v>
      </c>
      <c r="N44" s="108">
        <v>0</v>
      </c>
      <c r="O44" s="108">
        <v>0</v>
      </c>
      <c r="P44" s="108">
        <v>0</v>
      </c>
      <c r="Q44" s="108">
        <v>0</v>
      </c>
      <c r="R44" s="108">
        <v>0</v>
      </c>
      <c r="S44" s="108">
        <v>0</v>
      </c>
      <c r="T44" s="108">
        <v>0</v>
      </c>
      <c r="U44" s="108">
        <v>0</v>
      </c>
      <c r="V44" s="108">
        <v>0</v>
      </c>
      <c r="W44" s="108">
        <v>0</v>
      </c>
      <c r="X44" s="108">
        <v>0</v>
      </c>
      <c r="Y44" s="108">
        <v>0</v>
      </c>
      <c r="Z44" s="108">
        <v>0</v>
      </c>
      <c r="AA44" s="108">
        <v>0</v>
      </c>
      <c r="AB44" s="108">
        <v>0</v>
      </c>
      <c r="AC44" s="108">
        <v>0</v>
      </c>
      <c r="AD44" s="108">
        <v>0</v>
      </c>
      <c r="AE44" s="108">
        <v>0</v>
      </c>
      <c r="AF44" s="108">
        <v>0</v>
      </c>
      <c r="AG44" s="108">
        <v>0</v>
      </c>
      <c r="AH44" s="123">
        <v>0</v>
      </c>
      <c r="AI44" s="123">
        <v>0</v>
      </c>
      <c r="AJ44" s="123">
        <v>0</v>
      </c>
      <c r="AK44" s="123">
        <v>0</v>
      </c>
      <c r="AL44" s="123">
        <v>0</v>
      </c>
      <c r="AM44" s="123">
        <v>0</v>
      </c>
      <c r="AN44" s="123">
        <v>0</v>
      </c>
      <c r="AO44" s="123">
        <v>0</v>
      </c>
      <c r="AP44" s="123">
        <v>0</v>
      </c>
      <c r="AQ44" s="123">
        <v>0</v>
      </c>
      <c r="AR44" s="123">
        <v>0</v>
      </c>
      <c r="AS44" s="123">
        <v>0</v>
      </c>
      <c r="AT44" s="123">
        <v>0</v>
      </c>
      <c r="AU44" s="123">
        <v>0</v>
      </c>
      <c r="AV44" s="123">
        <v>0</v>
      </c>
      <c r="AW44" s="123">
        <v>0</v>
      </c>
      <c r="AX44" s="123">
        <v>0</v>
      </c>
      <c r="AY44" s="123">
        <v>0</v>
      </c>
      <c r="AZ44" s="123">
        <v>0</v>
      </c>
      <c r="BA44" s="123">
        <v>0</v>
      </c>
      <c r="BB44" s="123">
        <v>0</v>
      </c>
      <c r="BC44" s="123">
        <v>0</v>
      </c>
      <c r="BD44" s="123">
        <v>0</v>
      </c>
      <c r="BE44" s="123">
        <v>0</v>
      </c>
      <c r="BF44" s="123">
        <v>0</v>
      </c>
      <c r="BG44" s="123">
        <v>0</v>
      </c>
    </row>
    <row r="45" spans="1:59" ht="15" x14ac:dyDescent="0.25">
      <c r="A45" s="199">
        <f>PowellInflow.Unregulated!A45</f>
        <v>45901</v>
      </c>
      <c r="B45" s="101">
        <v>1</v>
      </c>
      <c r="C45" s="101">
        <v>1</v>
      </c>
      <c r="D45" s="101">
        <v>1</v>
      </c>
      <c r="E45" s="108">
        <v>0</v>
      </c>
      <c r="F45" s="108">
        <v>0</v>
      </c>
      <c r="G45" s="108">
        <v>0</v>
      </c>
      <c r="H45" s="108">
        <v>0</v>
      </c>
      <c r="I45" s="108">
        <v>0</v>
      </c>
      <c r="J45" s="108">
        <v>0</v>
      </c>
      <c r="K45" s="108">
        <v>0</v>
      </c>
      <c r="L45" s="108">
        <v>0</v>
      </c>
      <c r="M45" s="108">
        <v>0</v>
      </c>
      <c r="N45" s="108">
        <v>0</v>
      </c>
      <c r="O45" s="108">
        <v>0</v>
      </c>
      <c r="P45" s="108">
        <v>0</v>
      </c>
      <c r="Q45" s="108">
        <v>0</v>
      </c>
      <c r="R45" s="108">
        <v>0</v>
      </c>
      <c r="S45" s="108">
        <v>0</v>
      </c>
      <c r="T45" s="108">
        <v>0</v>
      </c>
      <c r="U45" s="108">
        <v>0</v>
      </c>
      <c r="V45" s="108">
        <v>0</v>
      </c>
      <c r="W45" s="108">
        <v>0</v>
      </c>
      <c r="X45" s="108">
        <v>0</v>
      </c>
      <c r="Y45" s="108">
        <v>0</v>
      </c>
      <c r="Z45" s="108">
        <v>0</v>
      </c>
      <c r="AA45" s="108">
        <v>0</v>
      </c>
      <c r="AB45" s="108">
        <v>0</v>
      </c>
      <c r="AC45" s="108">
        <v>0</v>
      </c>
      <c r="AD45" s="108">
        <v>0</v>
      </c>
      <c r="AE45" s="108">
        <v>0</v>
      </c>
      <c r="AF45" s="108">
        <v>0</v>
      </c>
      <c r="AG45" s="108">
        <v>0</v>
      </c>
      <c r="AH45" s="123">
        <v>0</v>
      </c>
      <c r="AI45" s="123">
        <v>0</v>
      </c>
      <c r="AJ45" s="123">
        <v>0</v>
      </c>
      <c r="AK45" s="123">
        <v>0</v>
      </c>
      <c r="AL45" s="123">
        <v>0</v>
      </c>
      <c r="AM45" s="123">
        <v>0</v>
      </c>
      <c r="AN45" s="123">
        <v>0</v>
      </c>
      <c r="AO45" s="123">
        <v>0</v>
      </c>
      <c r="AP45" s="123">
        <v>0</v>
      </c>
      <c r="AQ45" s="123">
        <v>0</v>
      </c>
      <c r="AR45" s="123">
        <v>0</v>
      </c>
      <c r="AS45" s="123">
        <v>0</v>
      </c>
      <c r="AT45" s="123">
        <v>0</v>
      </c>
      <c r="AU45" s="123">
        <v>0</v>
      </c>
      <c r="AV45" s="123">
        <v>0</v>
      </c>
      <c r="AW45" s="123">
        <v>0</v>
      </c>
      <c r="AX45" s="123">
        <v>0</v>
      </c>
      <c r="AY45" s="123">
        <v>0</v>
      </c>
      <c r="AZ45" s="123">
        <v>0</v>
      </c>
      <c r="BA45" s="123">
        <v>0</v>
      </c>
      <c r="BB45" s="123">
        <v>0</v>
      </c>
      <c r="BC45" s="123">
        <v>0</v>
      </c>
      <c r="BD45" s="123">
        <v>0</v>
      </c>
      <c r="BE45" s="123">
        <v>0</v>
      </c>
      <c r="BF45" s="123">
        <v>0</v>
      </c>
      <c r="BG45" s="123">
        <v>0</v>
      </c>
    </row>
    <row r="46" spans="1:59" ht="15" x14ac:dyDescent="0.25">
      <c r="A46" s="199">
        <f>PowellInflow.Unregulated!A46</f>
        <v>45931</v>
      </c>
      <c r="B46" s="101">
        <v>1</v>
      </c>
      <c r="C46" s="101">
        <v>1</v>
      </c>
      <c r="D46" s="101">
        <v>1</v>
      </c>
      <c r="E46" s="108">
        <v>0</v>
      </c>
      <c r="F46" s="108">
        <v>0</v>
      </c>
      <c r="G46" s="108">
        <v>0</v>
      </c>
      <c r="H46" s="108">
        <v>0</v>
      </c>
      <c r="I46" s="108">
        <v>0</v>
      </c>
      <c r="J46" s="108">
        <v>0</v>
      </c>
      <c r="K46" s="108">
        <v>0</v>
      </c>
      <c r="L46" s="108">
        <v>0</v>
      </c>
      <c r="M46" s="108">
        <v>0</v>
      </c>
      <c r="N46" s="108">
        <v>0</v>
      </c>
      <c r="O46" s="108">
        <v>0</v>
      </c>
      <c r="P46" s="108">
        <v>0</v>
      </c>
      <c r="Q46" s="108">
        <v>0</v>
      </c>
      <c r="R46" s="108">
        <v>0</v>
      </c>
      <c r="S46" s="108">
        <v>0</v>
      </c>
      <c r="T46" s="108">
        <v>0</v>
      </c>
      <c r="U46" s="108">
        <v>0</v>
      </c>
      <c r="V46" s="108">
        <v>0</v>
      </c>
      <c r="W46" s="108">
        <v>0</v>
      </c>
      <c r="X46" s="108">
        <v>0</v>
      </c>
      <c r="Y46" s="108">
        <v>0</v>
      </c>
      <c r="Z46" s="108">
        <v>0</v>
      </c>
      <c r="AA46" s="108">
        <v>0</v>
      </c>
      <c r="AB46" s="108">
        <v>0</v>
      </c>
      <c r="AC46" s="108">
        <v>0</v>
      </c>
      <c r="AD46" s="108">
        <v>0</v>
      </c>
      <c r="AE46" s="108">
        <v>0</v>
      </c>
      <c r="AF46" s="108">
        <v>0</v>
      </c>
      <c r="AG46" s="108">
        <v>0</v>
      </c>
      <c r="AH46" s="123">
        <v>0</v>
      </c>
      <c r="AI46" s="123">
        <v>0</v>
      </c>
      <c r="AJ46" s="123">
        <v>0</v>
      </c>
      <c r="AK46" s="123">
        <v>0</v>
      </c>
      <c r="AL46" s="123">
        <v>0</v>
      </c>
      <c r="AM46" s="123">
        <v>0</v>
      </c>
      <c r="AN46" s="123">
        <v>0</v>
      </c>
      <c r="AO46" s="123">
        <v>0</v>
      </c>
      <c r="AP46" s="123">
        <v>0</v>
      </c>
      <c r="AQ46" s="123">
        <v>0</v>
      </c>
      <c r="AR46" s="123">
        <v>0</v>
      </c>
      <c r="AS46" s="123">
        <v>0</v>
      </c>
      <c r="AT46" s="123">
        <v>0</v>
      </c>
      <c r="AU46" s="123">
        <v>0</v>
      </c>
      <c r="AV46" s="123">
        <v>0</v>
      </c>
      <c r="AW46" s="123">
        <v>0</v>
      </c>
      <c r="AX46" s="123">
        <v>0</v>
      </c>
      <c r="AY46" s="123">
        <v>0</v>
      </c>
      <c r="AZ46" s="123">
        <v>0</v>
      </c>
      <c r="BA46" s="123">
        <v>0</v>
      </c>
      <c r="BB46" s="123">
        <v>0</v>
      </c>
      <c r="BC46" s="123">
        <v>0</v>
      </c>
      <c r="BD46" s="123">
        <v>0</v>
      </c>
      <c r="BE46" s="123">
        <v>0</v>
      </c>
      <c r="BF46" s="123">
        <v>0</v>
      </c>
      <c r="BG46" s="123">
        <v>0</v>
      </c>
    </row>
    <row r="47" spans="1:59" ht="15" x14ac:dyDescent="0.25">
      <c r="A47" s="199">
        <f>PowellInflow.Unregulated!A47</f>
        <v>45962</v>
      </c>
      <c r="B47" s="101">
        <v>1</v>
      </c>
      <c r="C47" s="101">
        <v>1</v>
      </c>
      <c r="D47" s="101">
        <v>1</v>
      </c>
      <c r="E47" s="108">
        <v>0</v>
      </c>
      <c r="F47" s="108">
        <v>0</v>
      </c>
      <c r="G47" s="108">
        <v>0</v>
      </c>
      <c r="H47" s="108">
        <v>0</v>
      </c>
      <c r="I47" s="108">
        <v>0</v>
      </c>
      <c r="J47" s="108">
        <v>0</v>
      </c>
      <c r="K47" s="108">
        <v>0</v>
      </c>
      <c r="L47" s="108">
        <v>0</v>
      </c>
      <c r="M47" s="108">
        <v>0</v>
      </c>
      <c r="N47" s="108">
        <v>0</v>
      </c>
      <c r="O47" s="108">
        <v>0</v>
      </c>
      <c r="P47" s="108">
        <v>0</v>
      </c>
      <c r="Q47" s="108">
        <v>0</v>
      </c>
      <c r="R47" s="108">
        <v>0</v>
      </c>
      <c r="S47" s="108">
        <v>0</v>
      </c>
      <c r="T47" s="108">
        <v>0</v>
      </c>
      <c r="U47" s="108">
        <v>0</v>
      </c>
      <c r="V47" s="108">
        <v>0</v>
      </c>
      <c r="W47" s="108">
        <v>0</v>
      </c>
      <c r="X47" s="108">
        <v>0</v>
      </c>
      <c r="Y47" s="108">
        <v>0</v>
      </c>
      <c r="Z47" s="108">
        <v>0</v>
      </c>
      <c r="AA47" s="108">
        <v>0</v>
      </c>
      <c r="AB47" s="108">
        <v>0</v>
      </c>
      <c r="AC47" s="108">
        <v>0</v>
      </c>
      <c r="AD47" s="108">
        <v>0</v>
      </c>
      <c r="AE47" s="108">
        <v>0</v>
      </c>
      <c r="AF47" s="108">
        <v>0</v>
      </c>
      <c r="AG47" s="108">
        <v>0</v>
      </c>
      <c r="AH47" s="123">
        <v>0</v>
      </c>
      <c r="AI47" s="123">
        <v>0</v>
      </c>
      <c r="AJ47" s="123">
        <v>0</v>
      </c>
      <c r="AK47" s="123">
        <v>0</v>
      </c>
      <c r="AL47" s="123">
        <v>0</v>
      </c>
      <c r="AM47" s="123">
        <v>0</v>
      </c>
      <c r="AN47" s="123">
        <v>0</v>
      </c>
      <c r="AO47" s="123">
        <v>0</v>
      </c>
      <c r="AP47" s="123">
        <v>0</v>
      </c>
      <c r="AQ47" s="123">
        <v>0</v>
      </c>
      <c r="AR47" s="123">
        <v>0</v>
      </c>
      <c r="AS47" s="123">
        <v>0</v>
      </c>
      <c r="AT47" s="123">
        <v>0</v>
      </c>
      <c r="AU47" s="123">
        <v>0</v>
      </c>
      <c r="AV47" s="123">
        <v>0</v>
      </c>
      <c r="AW47" s="123">
        <v>0</v>
      </c>
      <c r="AX47" s="123">
        <v>0</v>
      </c>
      <c r="AY47" s="123">
        <v>0</v>
      </c>
      <c r="AZ47" s="123">
        <v>0</v>
      </c>
      <c r="BA47" s="123">
        <v>0</v>
      </c>
      <c r="BB47" s="123">
        <v>0</v>
      </c>
      <c r="BC47" s="123">
        <v>0</v>
      </c>
      <c r="BD47" s="123">
        <v>0</v>
      </c>
      <c r="BE47" s="123">
        <v>0</v>
      </c>
      <c r="BF47" s="123">
        <v>0</v>
      </c>
      <c r="BG47" s="123">
        <v>0</v>
      </c>
    </row>
    <row r="48" spans="1:59" ht="15" x14ac:dyDescent="0.25">
      <c r="A48" s="199">
        <f>PowellInflow.Unregulated!A48</f>
        <v>45992</v>
      </c>
      <c r="B48" s="101">
        <v>1</v>
      </c>
      <c r="C48" s="101">
        <v>1</v>
      </c>
      <c r="D48" s="101">
        <v>1</v>
      </c>
      <c r="E48" s="108">
        <v>0</v>
      </c>
      <c r="F48" s="108">
        <v>0</v>
      </c>
      <c r="G48" s="108">
        <v>0</v>
      </c>
      <c r="H48" s="108">
        <v>0</v>
      </c>
      <c r="I48" s="108">
        <v>0</v>
      </c>
      <c r="J48" s="108">
        <v>0</v>
      </c>
      <c r="K48" s="108">
        <v>0</v>
      </c>
      <c r="L48" s="108">
        <v>0</v>
      </c>
      <c r="M48" s="108">
        <v>0</v>
      </c>
      <c r="N48" s="108">
        <v>0</v>
      </c>
      <c r="O48" s="108">
        <v>0</v>
      </c>
      <c r="P48" s="108">
        <v>0</v>
      </c>
      <c r="Q48" s="108">
        <v>0</v>
      </c>
      <c r="R48" s="108">
        <v>0</v>
      </c>
      <c r="S48" s="108">
        <v>0</v>
      </c>
      <c r="T48" s="108">
        <v>0</v>
      </c>
      <c r="U48" s="108">
        <v>0</v>
      </c>
      <c r="V48" s="108">
        <v>0</v>
      </c>
      <c r="W48" s="108">
        <v>0</v>
      </c>
      <c r="X48" s="108">
        <v>0</v>
      </c>
      <c r="Y48" s="108">
        <v>0</v>
      </c>
      <c r="Z48" s="108">
        <v>0</v>
      </c>
      <c r="AA48" s="108">
        <v>0</v>
      </c>
      <c r="AB48" s="108">
        <v>0</v>
      </c>
      <c r="AC48" s="108">
        <v>0</v>
      </c>
      <c r="AD48" s="108">
        <v>0</v>
      </c>
      <c r="AE48" s="108">
        <v>0</v>
      </c>
      <c r="AF48" s="108">
        <v>0</v>
      </c>
      <c r="AG48" s="108">
        <v>0</v>
      </c>
      <c r="AH48" s="123">
        <v>0</v>
      </c>
      <c r="AI48" s="123">
        <v>0</v>
      </c>
      <c r="AJ48" s="123">
        <v>0</v>
      </c>
      <c r="AK48" s="123">
        <v>0</v>
      </c>
      <c r="AL48" s="123">
        <v>0</v>
      </c>
      <c r="AM48" s="123">
        <v>0</v>
      </c>
      <c r="AN48" s="123">
        <v>0</v>
      </c>
      <c r="AO48" s="123">
        <v>0</v>
      </c>
      <c r="AP48" s="123">
        <v>0</v>
      </c>
      <c r="AQ48" s="123">
        <v>0</v>
      </c>
      <c r="AR48" s="123">
        <v>0</v>
      </c>
      <c r="AS48" s="123">
        <v>0</v>
      </c>
      <c r="AT48" s="123">
        <v>0</v>
      </c>
      <c r="AU48" s="123">
        <v>0</v>
      </c>
      <c r="AV48" s="123">
        <v>0</v>
      </c>
      <c r="AW48" s="123">
        <v>0</v>
      </c>
      <c r="AX48" s="123">
        <v>0</v>
      </c>
      <c r="AY48" s="123">
        <v>0</v>
      </c>
      <c r="AZ48" s="123">
        <v>0</v>
      </c>
      <c r="BA48" s="123">
        <v>0</v>
      </c>
      <c r="BB48" s="123">
        <v>0</v>
      </c>
      <c r="BC48" s="123">
        <v>0</v>
      </c>
      <c r="BD48" s="123">
        <v>0</v>
      </c>
      <c r="BE48" s="123">
        <v>0</v>
      </c>
      <c r="BF48" s="123">
        <v>0</v>
      </c>
      <c r="BG48" s="123">
        <v>0</v>
      </c>
    </row>
    <row r="49" spans="1:59" ht="15" x14ac:dyDescent="0.25">
      <c r="A49" s="199">
        <f>PowellInflow.Unregulated!A49</f>
        <v>46023</v>
      </c>
      <c r="B49" s="101">
        <v>1</v>
      </c>
      <c r="C49" s="101">
        <v>1</v>
      </c>
      <c r="D49" s="101">
        <v>1</v>
      </c>
      <c r="E49" s="108">
        <v>0</v>
      </c>
      <c r="F49" s="108">
        <v>0</v>
      </c>
      <c r="G49" s="108">
        <v>0</v>
      </c>
      <c r="H49" s="108">
        <v>0</v>
      </c>
      <c r="I49" s="108">
        <v>0</v>
      </c>
      <c r="J49" s="108">
        <v>0</v>
      </c>
      <c r="K49" s="108">
        <v>0</v>
      </c>
      <c r="L49" s="108">
        <v>0</v>
      </c>
      <c r="M49" s="108">
        <v>0</v>
      </c>
      <c r="N49" s="108">
        <v>0</v>
      </c>
      <c r="O49" s="108">
        <v>0</v>
      </c>
      <c r="P49" s="108">
        <v>0</v>
      </c>
      <c r="Q49" s="108">
        <v>0</v>
      </c>
      <c r="R49" s="108">
        <v>0</v>
      </c>
      <c r="S49" s="108">
        <v>0</v>
      </c>
      <c r="T49" s="108">
        <v>0</v>
      </c>
      <c r="U49" s="108">
        <v>0</v>
      </c>
      <c r="V49" s="108">
        <v>0</v>
      </c>
      <c r="W49" s="108">
        <v>0</v>
      </c>
      <c r="X49" s="108">
        <v>0</v>
      </c>
      <c r="Y49" s="108">
        <v>0</v>
      </c>
      <c r="Z49" s="108">
        <v>0</v>
      </c>
      <c r="AA49" s="108">
        <v>0</v>
      </c>
      <c r="AB49" s="108">
        <v>0</v>
      </c>
      <c r="AC49" s="108">
        <v>0</v>
      </c>
      <c r="AD49" s="108">
        <v>0</v>
      </c>
      <c r="AE49" s="108">
        <v>0</v>
      </c>
      <c r="AF49" s="108">
        <v>0</v>
      </c>
      <c r="AG49" s="108">
        <v>0</v>
      </c>
      <c r="AH49" s="123">
        <v>0</v>
      </c>
      <c r="AI49" s="123">
        <v>0</v>
      </c>
      <c r="AJ49" s="123">
        <v>0</v>
      </c>
      <c r="AK49" s="123">
        <v>0</v>
      </c>
      <c r="AL49" s="123">
        <v>0</v>
      </c>
      <c r="AM49" s="123">
        <v>0</v>
      </c>
      <c r="AN49" s="123">
        <v>0</v>
      </c>
      <c r="AO49" s="123">
        <v>0</v>
      </c>
      <c r="AP49" s="123">
        <v>0</v>
      </c>
      <c r="AQ49" s="123">
        <v>0</v>
      </c>
      <c r="AR49" s="123">
        <v>0</v>
      </c>
      <c r="AS49" s="123">
        <v>0</v>
      </c>
      <c r="AT49" s="123">
        <v>0</v>
      </c>
      <c r="AU49" s="123">
        <v>0</v>
      </c>
      <c r="AV49" s="123">
        <v>0</v>
      </c>
      <c r="AW49" s="123">
        <v>0</v>
      </c>
      <c r="AX49" s="123">
        <v>0</v>
      </c>
      <c r="AY49" s="123">
        <v>0</v>
      </c>
      <c r="AZ49" s="123">
        <v>0</v>
      </c>
      <c r="BA49" s="123">
        <v>0</v>
      </c>
      <c r="BB49" s="123">
        <v>0</v>
      </c>
      <c r="BC49" s="123">
        <v>0</v>
      </c>
      <c r="BD49" s="123">
        <v>0</v>
      </c>
      <c r="BE49" s="123">
        <v>0</v>
      </c>
      <c r="BF49" s="123">
        <v>0</v>
      </c>
      <c r="BG49" s="123">
        <v>0</v>
      </c>
    </row>
    <row r="50" spans="1:59" ht="15" x14ac:dyDescent="0.25">
      <c r="A50" s="199">
        <f>PowellInflow.Unregulated!A50</f>
        <v>46054</v>
      </c>
      <c r="B50" s="101">
        <v>1</v>
      </c>
      <c r="C50" s="101">
        <v>1</v>
      </c>
      <c r="D50" s="101">
        <v>1</v>
      </c>
      <c r="E50" s="108">
        <v>0</v>
      </c>
      <c r="F50" s="108">
        <v>0</v>
      </c>
      <c r="G50" s="108">
        <v>0</v>
      </c>
      <c r="H50" s="108">
        <v>0</v>
      </c>
      <c r="I50" s="108">
        <v>0</v>
      </c>
      <c r="J50" s="108">
        <v>0</v>
      </c>
      <c r="K50" s="108">
        <v>0</v>
      </c>
      <c r="L50" s="108">
        <v>0</v>
      </c>
      <c r="M50" s="108">
        <v>0</v>
      </c>
      <c r="N50" s="108">
        <v>0</v>
      </c>
      <c r="O50" s="108">
        <v>0</v>
      </c>
      <c r="P50" s="108">
        <v>0</v>
      </c>
      <c r="Q50" s="108">
        <v>0</v>
      </c>
      <c r="R50" s="108">
        <v>0</v>
      </c>
      <c r="S50" s="108">
        <v>0</v>
      </c>
      <c r="T50" s="108">
        <v>0</v>
      </c>
      <c r="U50" s="108">
        <v>0</v>
      </c>
      <c r="V50" s="108">
        <v>0</v>
      </c>
      <c r="W50" s="108">
        <v>0</v>
      </c>
      <c r="X50" s="108">
        <v>0</v>
      </c>
      <c r="Y50" s="108">
        <v>0</v>
      </c>
      <c r="Z50" s="108">
        <v>0</v>
      </c>
      <c r="AA50" s="108">
        <v>0</v>
      </c>
      <c r="AB50" s="108">
        <v>0</v>
      </c>
      <c r="AC50" s="108">
        <v>0</v>
      </c>
      <c r="AD50" s="108">
        <v>0</v>
      </c>
      <c r="AE50" s="108">
        <v>0</v>
      </c>
      <c r="AF50" s="108">
        <v>0</v>
      </c>
      <c r="AG50" s="108">
        <v>0</v>
      </c>
      <c r="AH50" s="123">
        <v>0</v>
      </c>
      <c r="AI50" s="123">
        <v>0</v>
      </c>
      <c r="AJ50" s="123">
        <v>0</v>
      </c>
      <c r="AK50" s="123">
        <v>0</v>
      </c>
      <c r="AL50" s="123">
        <v>0</v>
      </c>
      <c r="AM50" s="123">
        <v>0</v>
      </c>
      <c r="AN50" s="123">
        <v>0</v>
      </c>
      <c r="AO50" s="123">
        <v>0</v>
      </c>
      <c r="AP50" s="123">
        <v>0</v>
      </c>
      <c r="AQ50" s="123">
        <v>0</v>
      </c>
      <c r="AR50" s="123">
        <v>0</v>
      </c>
      <c r="AS50" s="123">
        <v>0</v>
      </c>
      <c r="AT50" s="123">
        <v>0</v>
      </c>
      <c r="AU50" s="123">
        <v>0</v>
      </c>
      <c r="AV50" s="123">
        <v>0</v>
      </c>
      <c r="AW50" s="123">
        <v>0</v>
      </c>
      <c r="AX50" s="123">
        <v>0</v>
      </c>
      <c r="AY50" s="123">
        <v>0</v>
      </c>
      <c r="AZ50" s="123">
        <v>0</v>
      </c>
      <c r="BA50" s="123">
        <v>0</v>
      </c>
      <c r="BB50" s="123">
        <v>0</v>
      </c>
      <c r="BC50" s="123">
        <v>0</v>
      </c>
      <c r="BD50" s="123">
        <v>0</v>
      </c>
      <c r="BE50" s="123">
        <v>0</v>
      </c>
      <c r="BF50" s="123">
        <v>0</v>
      </c>
      <c r="BG50" s="123">
        <v>0</v>
      </c>
    </row>
    <row r="51" spans="1:59" ht="15" x14ac:dyDescent="0.25">
      <c r="A51" s="199">
        <f>PowellInflow.Unregulated!A51</f>
        <v>46082</v>
      </c>
      <c r="B51" s="101">
        <v>1</v>
      </c>
      <c r="C51" s="101">
        <v>1</v>
      </c>
      <c r="D51" s="101">
        <v>1</v>
      </c>
      <c r="E51" s="108">
        <v>0</v>
      </c>
      <c r="F51" s="108">
        <v>0</v>
      </c>
      <c r="G51" s="108">
        <v>0</v>
      </c>
      <c r="H51" s="108">
        <v>0</v>
      </c>
      <c r="I51" s="108">
        <v>0</v>
      </c>
      <c r="J51" s="108">
        <v>0</v>
      </c>
      <c r="K51" s="108">
        <v>0</v>
      </c>
      <c r="L51" s="108">
        <v>0</v>
      </c>
      <c r="M51" s="108">
        <v>0</v>
      </c>
      <c r="N51" s="108">
        <v>0</v>
      </c>
      <c r="O51" s="108">
        <v>0</v>
      </c>
      <c r="P51" s="108">
        <v>0</v>
      </c>
      <c r="Q51" s="108">
        <v>0</v>
      </c>
      <c r="R51" s="108">
        <v>0</v>
      </c>
      <c r="S51" s="108">
        <v>0</v>
      </c>
      <c r="T51" s="108">
        <v>0</v>
      </c>
      <c r="U51" s="108">
        <v>0</v>
      </c>
      <c r="V51" s="108">
        <v>0</v>
      </c>
      <c r="W51" s="108">
        <v>0</v>
      </c>
      <c r="X51" s="108">
        <v>0</v>
      </c>
      <c r="Y51" s="108">
        <v>0</v>
      </c>
      <c r="Z51" s="108">
        <v>0</v>
      </c>
      <c r="AA51" s="108">
        <v>0</v>
      </c>
      <c r="AB51" s="108">
        <v>0</v>
      </c>
      <c r="AC51" s="108">
        <v>0</v>
      </c>
      <c r="AD51" s="108">
        <v>0</v>
      </c>
      <c r="AE51" s="108">
        <v>0</v>
      </c>
      <c r="AF51" s="108">
        <v>0</v>
      </c>
      <c r="AG51" s="108">
        <v>0</v>
      </c>
      <c r="AH51" s="123">
        <v>0</v>
      </c>
      <c r="AI51" s="123">
        <v>0</v>
      </c>
      <c r="AJ51" s="123">
        <v>0</v>
      </c>
      <c r="AK51" s="123">
        <v>0</v>
      </c>
      <c r="AL51" s="123">
        <v>0</v>
      </c>
      <c r="AM51" s="123">
        <v>0</v>
      </c>
      <c r="AN51" s="123">
        <v>0</v>
      </c>
      <c r="AO51" s="123">
        <v>0</v>
      </c>
      <c r="AP51" s="123">
        <v>0</v>
      </c>
      <c r="AQ51" s="123">
        <v>0</v>
      </c>
      <c r="AR51" s="123">
        <v>0</v>
      </c>
      <c r="AS51" s="123">
        <v>0</v>
      </c>
      <c r="AT51" s="123">
        <v>0</v>
      </c>
      <c r="AU51" s="123">
        <v>0</v>
      </c>
      <c r="AV51" s="123">
        <v>0</v>
      </c>
      <c r="AW51" s="123">
        <v>0</v>
      </c>
      <c r="AX51" s="123">
        <v>0</v>
      </c>
      <c r="AY51" s="123">
        <v>0</v>
      </c>
      <c r="AZ51" s="123">
        <v>0</v>
      </c>
      <c r="BA51" s="123">
        <v>0</v>
      </c>
      <c r="BB51" s="123">
        <v>0</v>
      </c>
      <c r="BC51" s="123">
        <v>0</v>
      </c>
      <c r="BD51" s="123">
        <v>0</v>
      </c>
      <c r="BE51" s="123">
        <v>0</v>
      </c>
      <c r="BF51" s="123">
        <v>0</v>
      </c>
      <c r="BG51" s="123">
        <v>0</v>
      </c>
    </row>
    <row r="52" spans="1:59" ht="15" x14ac:dyDescent="0.25">
      <c r="A52" s="199">
        <f>PowellInflow.Unregulated!A52</f>
        <v>46113</v>
      </c>
      <c r="B52" s="101">
        <v>1</v>
      </c>
      <c r="C52" s="101">
        <v>1</v>
      </c>
      <c r="D52" s="101">
        <v>1</v>
      </c>
      <c r="E52" s="108">
        <v>0</v>
      </c>
      <c r="F52" s="108">
        <v>0</v>
      </c>
      <c r="G52" s="108">
        <v>0</v>
      </c>
      <c r="H52" s="108">
        <v>0</v>
      </c>
      <c r="I52" s="108">
        <v>0</v>
      </c>
      <c r="J52" s="108">
        <v>0</v>
      </c>
      <c r="K52" s="108">
        <v>0</v>
      </c>
      <c r="L52" s="108">
        <v>0</v>
      </c>
      <c r="M52" s="108">
        <v>0</v>
      </c>
      <c r="N52" s="108">
        <v>0</v>
      </c>
      <c r="O52" s="108">
        <v>0</v>
      </c>
      <c r="P52" s="108">
        <v>0</v>
      </c>
      <c r="Q52" s="108">
        <v>0</v>
      </c>
      <c r="R52" s="108">
        <v>0</v>
      </c>
      <c r="S52" s="108">
        <v>0</v>
      </c>
      <c r="T52" s="108">
        <v>0</v>
      </c>
      <c r="U52" s="108">
        <v>0</v>
      </c>
      <c r="V52" s="108">
        <v>0</v>
      </c>
      <c r="W52" s="108">
        <v>0</v>
      </c>
      <c r="X52" s="108">
        <v>0</v>
      </c>
      <c r="Y52" s="108">
        <v>0</v>
      </c>
      <c r="Z52" s="108">
        <v>0</v>
      </c>
      <c r="AA52" s="108">
        <v>0</v>
      </c>
      <c r="AB52" s="108">
        <v>0</v>
      </c>
      <c r="AC52" s="108">
        <v>0</v>
      </c>
      <c r="AD52" s="108">
        <v>0</v>
      </c>
      <c r="AE52" s="108">
        <v>0</v>
      </c>
      <c r="AF52" s="108">
        <v>0</v>
      </c>
      <c r="AG52" s="108">
        <v>0</v>
      </c>
      <c r="AH52" s="123">
        <v>0</v>
      </c>
      <c r="AI52" s="123">
        <v>0</v>
      </c>
      <c r="AJ52" s="123">
        <v>0</v>
      </c>
      <c r="AK52" s="123">
        <v>0</v>
      </c>
      <c r="AL52" s="123">
        <v>0</v>
      </c>
      <c r="AM52" s="123">
        <v>0</v>
      </c>
      <c r="AN52" s="123">
        <v>0</v>
      </c>
      <c r="AO52" s="123">
        <v>0</v>
      </c>
      <c r="AP52" s="123">
        <v>0</v>
      </c>
      <c r="AQ52" s="123">
        <v>0</v>
      </c>
      <c r="AR52" s="123">
        <v>0</v>
      </c>
      <c r="AS52" s="123">
        <v>0</v>
      </c>
      <c r="AT52" s="123">
        <v>0</v>
      </c>
      <c r="AU52" s="123">
        <v>0</v>
      </c>
      <c r="AV52" s="123">
        <v>0</v>
      </c>
      <c r="AW52" s="123">
        <v>0</v>
      </c>
      <c r="AX52" s="123">
        <v>0</v>
      </c>
      <c r="AY52" s="123">
        <v>0</v>
      </c>
      <c r="AZ52" s="123">
        <v>0</v>
      </c>
      <c r="BA52" s="123">
        <v>0</v>
      </c>
      <c r="BB52" s="123">
        <v>0</v>
      </c>
      <c r="BC52" s="123">
        <v>0</v>
      </c>
      <c r="BD52" s="123">
        <v>0</v>
      </c>
      <c r="BE52" s="123">
        <v>0</v>
      </c>
      <c r="BF52" s="123">
        <v>0</v>
      </c>
      <c r="BG52" s="123">
        <v>0</v>
      </c>
    </row>
    <row r="53" spans="1:59" ht="15" x14ac:dyDescent="0.25">
      <c r="A53" s="199">
        <f>PowellInflow.Unregulated!A53</f>
        <v>46143</v>
      </c>
      <c r="B53" s="101">
        <v>1</v>
      </c>
      <c r="C53" s="101">
        <v>1</v>
      </c>
      <c r="D53" s="101">
        <v>1</v>
      </c>
      <c r="E53" s="108">
        <v>0</v>
      </c>
      <c r="F53" s="108">
        <v>0</v>
      </c>
      <c r="G53" s="108">
        <v>0</v>
      </c>
      <c r="H53" s="108">
        <v>0</v>
      </c>
      <c r="I53" s="108">
        <v>0</v>
      </c>
      <c r="J53" s="108">
        <v>0</v>
      </c>
      <c r="K53" s="108">
        <v>0</v>
      </c>
      <c r="L53" s="108">
        <v>0</v>
      </c>
      <c r="M53" s="108">
        <v>0</v>
      </c>
      <c r="N53" s="108">
        <v>0</v>
      </c>
      <c r="O53" s="108">
        <v>0</v>
      </c>
      <c r="P53" s="108">
        <v>0</v>
      </c>
      <c r="Q53" s="108">
        <v>0</v>
      </c>
      <c r="R53" s="108">
        <v>0</v>
      </c>
      <c r="S53" s="108">
        <v>0</v>
      </c>
      <c r="T53" s="108">
        <v>0</v>
      </c>
      <c r="U53" s="108">
        <v>0</v>
      </c>
      <c r="V53" s="108">
        <v>0</v>
      </c>
      <c r="W53" s="108">
        <v>0</v>
      </c>
      <c r="X53" s="108">
        <v>0</v>
      </c>
      <c r="Y53" s="108">
        <v>0</v>
      </c>
      <c r="Z53" s="108">
        <v>0</v>
      </c>
      <c r="AA53" s="108">
        <v>0</v>
      </c>
      <c r="AB53" s="108">
        <v>0</v>
      </c>
      <c r="AC53" s="108">
        <v>0</v>
      </c>
      <c r="AD53" s="108">
        <v>0</v>
      </c>
      <c r="AE53" s="108">
        <v>0</v>
      </c>
      <c r="AF53" s="108">
        <v>0</v>
      </c>
      <c r="AG53" s="108">
        <v>0</v>
      </c>
      <c r="AH53" s="123">
        <v>0</v>
      </c>
      <c r="AI53" s="123">
        <v>0</v>
      </c>
      <c r="AJ53" s="123">
        <v>0</v>
      </c>
      <c r="AK53" s="123">
        <v>0</v>
      </c>
      <c r="AL53" s="123">
        <v>0</v>
      </c>
      <c r="AM53" s="123">
        <v>0</v>
      </c>
      <c r="AN53" s="123">
        <v>0</v>
      </c>
      <c r="AO53" s="123">
        <v>0</v>
      </c>
      <c r="AP53" s="123">
        <v>0</v>
      </c>
      <c r="AQ53" s="123">
        <v>0</v>
      </c>
      <c r="AR53" s="123">
        <v>0</v>
      </c>
      <c r="AS53" s="123">
        <v>0</v>
      </c>
      <c r="AT53" s="123">
        <v>0</v>
      </c>
      <c r="AU53" s="123">
        <v>0</v>
      </c>
      <c r="AV53" s="123">
        <v>0</v>
      </c>
      <c r="AW53" s="123">
        <v>0</v>
      </c>
      <c r="AX53" s="123">
        <v>0</v>
      </c>
      <c r="AY53" s="123">
        <v>0</v>
      </c>
      <c r="AZ53" s="123">
        <v>0</v>
      </c>
      <c r="BA53" s="123">
        <v>0</v>
      </c>
      <c r="BB53" s="123">
        <v>0</v>
      </c>
      <c r="BC53" s="123">
        <v>0</v>
      </c>
      <c r="BD53" s="123">
        <v>0</v>
      </c>
      <c r="BE53" s="123">
        <v>0</v>
      </c>
      <c r="BF53" s="123">
        <v>0</v>
      </c>
      <c r="BG53" s="123">
        <v>0</v>
      </c>
    </row>
    <row r="54" spans="1:59" ht="15" x14ac:dyDescent="0.25">
      <c r="A54" s="199">
        <f>PowellInflow.Unregulated!A54</f>
        <v>46174</v>
      </c>
      <c r="B54" s="101">
        <v>1</v>
      </c>
      <c r="C54" s="101">
        <v>1</v>
      </c>
      <c r="D54" s="101">
        <v>1</v>
      </c>
      <c r="E54" s="108">
        <v>0</v>
      </c>
      <c r="F54" s="108">
        <v>0</v>
      </c>
      <c r="G54" s="108">
        <v>0</v>
      </c>
      <c r="H54" s="108">
        <v>0</v>
      </c>
      <c r="I54" s="108">
        <v>0</v>
      </c>
      <c r="J54" s="108">
        <v>0</v>
      </c>
      <c r="K54" s="108">
        <v>0</v>
      </c>
      <c r="L54" s="108">
        <v>0</v>
      </c>
      <c r="M54" s="108">
        <v>0</v>
      </c>
      <c r="N54" s="108">
        <v>0</v>
      </c>
      <c r="O54" s="108">
        <v>0</v>
      </c>
      <c r="P54" s="108">
        <v>0</v>
      </c>
      <c r="Q54" s="108">
        <v>0</v>
      </c>
      <c r="R54" s="108">
        <v>0</v>
      </c>
      <c r="S54" s="108">
        <v>0</v>
      </c>
      <c r="T54" s="108">
        <v>0</v>
      </c>
      <c r="U54" s="108">
        <v>0</v>
      </c>
      <c r="V54" s="108">
        <v>0</v>
      </c>
      <c r="W54" s="108">
        <v>0</v>
      </c>
      <c r="X54" s="108">
        <v>0</v>
      </c>
      <c r="Y54" s="108">
        <v>0</v>
      </c>
      <c r="Z54" s="108">
        <v>0</v>
      </c>
      <c r="AA54" s="108">
        <v>0</v>
      </c>
      <c r="AB54" s="108">
        <v>0</v>
      </c>
      <c r="AC54" s="108">
        <v>0</v>
      </c>
      <c r="AD54" s="108">
        <v>0</v>
      </c>
      <c r="AE54" s="108">
        <v>0</v>
      </c>
      <c r="AF54" s="108">
        <v>0</v>
      </c>
      <c r="AG54" s="108">
        <v>0</v>
      </c>
      <c r="AH54" s="123">
        <v>0</v>
      </c>
      <c r="AI54" s="123">
        <v>0</v>
      </c>
      <c r="AJ54" s="123">
        <v>0</v>
      </c>
      <c r="AK54" s="123">
        <v>0</v>
      </c>
      <c r="AL54" s="123">
        <v>0</v>
      </c>
      <c r="AM54" s="123">
        <v>0</v>
      </c>
      <c r="AN54" s="123">
        <v>0</v>
      </c>
      <c r="AO54" s="123">
        <v>0</v>
      </c>
      <c r="AP54" s="123">
        <v>0</v>
      </c>
      <c r="AQ54" s="123">
        <v>0</v>
      </c>
      <c r="AR54" s="123">
        <v>0</v>
      </c>
      <c r="AS54" s="123">
        <v>0</v>
      </c>
      <c r="AT54" s="123">
        <v>0</v>
      </c>
      <c r="AU54" s="123">
        <v>0</v>
      </c>
      <c r="AV54" s="123">
        <v>0</v>
      </c>
      <c r="AW54" s="123">
        <v>0</v>
      </c>
      <c r="AX54" s="123">
        <v>0</v>
      </c>
      <c r="AY54" s="123">
        <v>0</v>
      </c>
      <c r="AZ54" s="123">
        <v>0</v>
      </c>
      <c r="BA54" s="123">
        <v>0</v>
      </c>
      <c r="BB54" s="123">
        <v>0</v>
      </c>
      <c r="BC54" s="123">
        <v>0</v>
      </c>
      <c r="BD54" s="123">
        <v>0</v>
      </c>
      <c r="BE54" s="123">
        <v>0</v>
      </c>
      <c r="BF54" s="123">
        <v>0</v>
      </c>
      <c r="BG54" s="123">
        <v>0</v>
      </c>
    </row>
    <row r="55" spans="1:59" ht="15" x14ac:dyDescent="0.25">
      <c r="A55" s="199">
        <f>PowellInflow.Unregulated!A55</f>
        <v>46204</v>
      </c>
      <c r="B55" s="101">
        <v>1</v>
      </c>
      <c r="C55" s="101">
        <v>1</v>
      </c>
      <c r="D55" s="101">
        <v>1</v>
      </c>
      <c r="E55" s="108">
        <v>0</v>
      </c>
      <c r="F55" s="108">
        <v>0</v>
      </c>
      <c r="G55" s="108">
        <v>0</v>
      </c>
      <c r="H55" s="108">
        <v>0</v>
      </c>
      <c r="I55" s="108">
        <v>0</v>
      </c>
      <c r="J55" s="108">
        <v>0</v>
      </c>
      <c r="K55" s="108">
        <v>0</v>
      </c>
      <c r="L55" s="108">
        <v>0</v>
      </c>
      <c r="M55" s="108">
        <v>0</v>
      </c>
      <c r="N55" s="108">
        <v>0</v>
      </c>
      <c r="O55" s="108">
        <v>0</v>
      </c>
      <c r="P55" s="108">
        <v>0</v>
      </c>
      <c r="Q55" s="108">
        <v>0</v>
      </c>
      <c r="R55" s="108">
        <v>0</v>
      </c>
      <c r="S55" s="108">
        <v>0</v>
      </c>
      <c r="T55" s="108">
        <v>0</v>
      </c>
      <c r="U55" s="108">
        <v>0</v>
      </c>
      <c r="V55" s="108">
        <v>0</v>
      </c>
      <c r="W55" s="108">
        <v>0</v>
      </c>
      <c r="X55" s="108">
        <v>0</v>
      </c>
      <c r="Y55" s="108">
        <v>0</v>
      </c>
      <c r="Z55" s="108">
        <v>0</v>
      </c>
      <c r="AA55" s="108">
        <v>0</v>
      </c>
      <c r="AB55" s="108">
        <v>0</v>
      </c>
      <c r="AC55" s="108">
        <v>0</v>
      </c>
      <c r="AD55" s="108">
        <v>0</v>
      </c>
      <c r="AE55" s="108">
        <v>0</v>
      </c>
      <c r="AF55" s="108">
        <v>0</v>
      </c>
      <c r="AG55" s="108">
        <v>0</v>
      </c>
      <c r="AH55" s="123">
        <v>0</v>
      </c>
      <c r="AI55" s="123">
        <v>0</v>
      </c>
      <c r="AJ55" s="123">
        <v>0</v>
      </c>
      <c r="AK55" s="123">
        <v>0</v>
      </c>
      <c r="AL55" s="123">
        <v>0</v>
      </c>
      <c r="AM55" s="123">
        <v>0</v>
      </c>
      <c r="AN55" s="123">
        <v>0</v>
      </c>
      <c r="AO55" s="123">
        <v>0</v>
      </c>
      <c r="AP55" s="123">
        <v>0</v>
      </c>
      <c r="AQ55" s="123">
        <v>0</v>
      </c>
      <c r="AR55" s="123">
        <v>0</v>
      </c>
      <c r="AS55" s="123">
        <v>0</v>
      </c>
      <c r="AT55" s="123">
        <v>0</v>
      </c>
      <c r="AU55" s="123">
        <v>0</v>
      </c>
      <c r="AV55" s="123">
        <v>0</v>
      </c>
      <c r="AW55" s="123">
        <v>0</v>
      </c>
      <c r="AX55" s="123">
        <v>0</v>
      </c>
      <c r="AY55" s="123">
        <v>0</v>
      </c>
      <c r="AZ55" s="123">
        <v>0</v>
      </c>
      <c r="BA55" s="123">
        <v>0</v>
      </c>
      <c r="BB55" s="123">
        <v>0</v>
      </c>
      <c r="BC55" s="123">
        <v>0</v>
      </c>
      <c r="BD55" s="123">
        <v>0</v>
      </c>
      <c r="BE55" s="123">
        <v>0</v>
      </c>
      <c r="BF55" s="123">
        <v>0</v>
      </c>
      <c r="BG55" s="123">
        <v>0</v>
      </c>
    </row>
    <row r="56" spans="1:59" ht="15" x14ac:dyDescent="0.25">
      <c r="A56" s="199">
        <f>PowellInflow.Unregulated!A56</f>
        <v>46235</v>
      </c>
      <c r="B56" s="101">
        <v>1</v>
      </c>
      <c r="C56" s="101">
        <v>1</v>
      </c>
      <c r="D56" s="101">
        <v>1</v>
      </c>
      <c r="E56" s="108">
        <v>0</v>
      </c>
      <c r="F56" s="108">
        <v>0</v>
      </c>
      <c r="G56" s="108">
        <v>0</v>
      </c>
      <c r="H56" s="108">
        <v>0</v>
      </c>
      <c r="I56" s="108">
        <v>0</v>
      </c>
      <c r="J56" s="108">
        <v>0</v>
      </c>
      <c r="K56" s="108">
        <v>0</v>
      </c>
      <c r="L56" s="108">
        <v>0</v>
      </c>
      <c r="M56" s="108">
        <v>0</v>
      </c>
      <c r="N56" s="108">
        <v>0</v>
      </c>
      <c r="O56" s="108">
        <v>0</v>
      </c>
      <c r="P56" s="108">
        <v>0</v>
      </c>
      <c r="Q56" s="108">
        <v>0</v>
      </c>
      <c r="R56" s="108">
        <v>0</v>
      </c>
      <c r="S56" s="108">
        <v>0</v>
      </c>
      <c r="T56" s="108">
        <v>0</v>
      </c>
      <c r="U56" s="108">
        <v>0</v>
      </c>
      <c r="V56" s="108">
        <v>0</v>
      </c>
      <c r="W56" s="108">
        <v>0</v>
      </c>
      <c r="X56" s="108">
        <v>0</v>
      </c>
      <c r="Y56" s="108">
        <v>0</v>
      </c>
      <c r="Z56" s="108">
        <v>0</v>
      </c>
      <c r="AA56" s="108">
        <v>0</v>
      </c>
      <c r="AB56" s="108">
        <v>0</v>
      </c>
      <c r="AC56" s="108">
        <v>0</v>
      </c>
      <c r="AD56" s="108">
        <v>0</v>
      </c>
      <c r="AE56" s="108">
        <v>0</v>
      </c>
      <c r="AF56" s="108">
        <v>0</v>
      </c>
      <c r="AG56" s="108">
        <v>0</v>
      </c>
      <c r="AH56" s="123">
        <v>0</v>
      </c>
      <c r="AI56" s="123">
        <v>0</v>
      </c>
      <c r="AJ56" s="123">
        <v>0</v>
      </c>
      <c r="AK56" s="123">
        <v>0</v>
      </c>
      <c r="AL56" s="123">
        <v>0</v>
      </c>
      <c r="AM56" s="123">
        <v>0</v>
      </c>
      <c r="AN56" s="123">
        <v>0</v>
      </c>
      <c r="AO56" s="123">
        <v>0</v>
      </c>
      <c r="AP56" s="123">
        <v>0</v>
      </c>
      <c r="AQ56" s="123">
        <v>0</v>
      </c>
      <c r="AR56" s="123">
        <v>0</v>
      </c>
      <c r="AS56" s="123">
        <v>0</v>
      </c>
      <c r="AT56" s="123">
        <v>0</v>
      </c>
      <c r="AU56" s="123">
        <v>0</v>
      </c>
      <c r="AV56" s="123">
        <v>0</v>
      </c>
      <c r="AW56" s="123">
        <v>0</v>
      </c>
      <c r="AX56" s="123">
        <v>0</v>
      </c>
      <c r="AY56" s="123">
        <v>0</v>
      </c>
      <c r="AZ56" s="123">
        <v>0</v>
      </c>
      <c r="BA56" s="123">
        <v>0</v>
      </c>
      <c r="BB56" s="123">
        <v>0</v>
      </c>
      <c r="BC56" s="123">
        <v>0</v>
      </c>
      <c r="BD56" s="123">
        <v>0</v>
      </c>
      <c r="BE56" s="123">
        <v>0</v>
      </c>
      <c r="BF56" s="123">
        <v>0</v>
      </c>
      <c r="BG56" s="123">
        <v>0</v>
      </c>
    </row>
    <row r="57" spans="1:59" ht="15" x14ac:dyDescent="0.25">
      <c r="A57" s="199">
        <f>PowellInflow.Unregulated!A57</f>
        <v>46266</v>
      </c>
      <c r="B57" s="101">
        <v>1</v>
      </c>
      <c r="C57" s="101">
        <v>1</v>
      </c>
      <c r="D57" s="101">
        <v>1</v>
      </c>
      <c r="E57" s="108">
        <v>0</v>
      </c>
      <c r="F57" s="108">
        <v>0</v>
      </c>
      <c r="G57" s="108">
        <v>0</v>
      </c>
      <c r="H57" s="108">
        <v>0</v>
      </c>
      <c r="I57" s="108">
        <v>0</v>
      </c>
      <c r="J57" s="108">
        <v>0</v>
      </c>
      <c r="K57" s="108">
        <v>0</v>
      </c>
      <c r="L57" s="108">
        <v>0</v>
      </c>
      <c r="M57" s="108">
        <v>0</v>
      </c>
      <c r="N57" s="108">
        <v>0</v>
      </c>
      <c r="O57" s="108">
        <v>0</v>
      </c>
      <c r="P57" s="108">
        <v>0</v>
      </c>
      <c r="Q57" s="108">
        <v>0</v>
      </c>
      <c r="R57" s="108">
        <v>0</v>
      </c>
      <c r="S57" s="108">
        <v>0</v>
      </c>
      <c r="T57" s="108">
        <v>0</v>
      </c>
      <c r="U57" s="108">
        <v>0</v>
      </c>
      <c r="V57" s="108">
        <v>0</v>
      </c>
      <c r="W57" s="108">
        <v>0</v>
      </c>
      <c r="X57" s="108">
        <v>0</v>
      </c>
      <c r="Y57" s="108">
        <v>0</v>
      </c>
      <c r="Z57" s="108">
        <v>0</v>
      </c>
      <c r="AA57" s="108">
        <v>0</v>
      </c>
      <c r="AB57" s="108">
        <v>0</v>
      </c>
      <c r="AC57" s="108">
        <v>0</v>
      </c>
      <c r="AD57" s="108">
        <v>0</v>
      </c>
      <c r="AE57" s="108">
        <v>0</v>
      </c>
      <c r="AF57" s="108">
        <v>0</v>
      </c>
      <c r="AG57" s="108">
        <v>0</v>
      </c>
      <c r="AH57" s="123">
        <v>0</v>
      </c>
      <c r="AI57" s="123">
        <v>0</v>
      </c>
      <c r="AJ57" s="123">
        <v>0</v>
      </c>
      <c r="AK57" s="123">
        <v>0</v>
      </c>
      <c r="AL57" s="123">
        <v>0</v>
      </c>
      <c r="AM57" s="123">
        <v>0</v>
      </c>
      <c r="AN57" s="123">
        <v>0</v>
      </c>
      <c r="AO57" s="123">
        <v>0</v>
      </c>
      <c r="AP57" s="123">
        <v>0</v>
      </c>
      <c r="AQ57" s="123">
        <v>0</v>
      </c>
      <c r="AR57" s="123">
        <v>0</v>
      </c>
      <c r="AS57" s="123">
        <v>0</v>
      </c>
      <c r="AT57" s="123">
        <v>0</v>
      </c>
      <c r="AU57" s="123">
        <v>0</v>
      </c>
      <c r="AV57" s="123">
        <v>0</v>
      </c>
      <c r="AW57" s="123">
        <v>0</v>
      </c>
      <c r="AX57" s="123">
        <v>0</v>
      </c>
      <c r="AY57" s="123">
        <v>0</v>
      </c>
      <c r="AZ57" s="123">
        <v>0</v>
      </c>
      <c r="BA57" s="123">
        <v>0</v>
      </c>
      <c r="BB57" s="123">
        <v>0</v>
      </c>
      <c r="BC57" s="123">
        <v>0</v>
      </c>
      <c r="BD57" s="123">
        <v>0</v>
      </c>
      <c r="BE57" s="123">
        <v>0</v>
      </c>
      <c r="BF57" s="123">
        <v>0</v>
      </c>
      <c r="BG57" s="123">
        <v>0</v>
      </c>
    </row>
    <row r="58" spans="1:59" ht="15" x14ac:dyDescent="0.25">
      <c r="A58" s="199">
        <f>PowellInflow.Unregulated!A58</f>
        <v>46296</v>
      </c>
      <c r="B58" s="101">
        <v>1</v>
      </c>
      <c r="C58" s="101">
        <v>1</v>
      </c>
      <c r="D58" s="101">
        <v>1</v>
      </c>
      <c r="E58" s="108">
        <v>0</v>
      </c>
      <c r="F58" s="108">
        <v>0</v>
      </c>
      <c r="G58" s="108">
        <v>0</v>
      </c>
      <c r="H58" s="108">
        <v>0</v>
      </c>
      <c r="I58" s="108">
        <v>0</v>
      </c>
      <c r="J58" s="108">
        <v>0</v>
      </c>
      <c r="K58" s="108">
        <v>0</v>
      </c>
      <c r="L58" s="108">
        <v>0</v>
      </c>
      <c r="M58" s="108">
        <v>0</v>
      </c>
      <c r="N58" s="108">
        <v>0</v>
      </c>
      <c r="O58" s="108">
        <v>0</v>
      </c>
      <c r="P58" s="108">
        <v>0</v>
      </c>
      <c r="Q58" s="108">
        <v>0</v>
      </c>
      <c r="R58" s="108">
        <v>0</v>
      </c>
      <c r="S58" s="108">
        <v>0</v>
      </c>
      <c r="T58" s="108">
        <v>0</v>
      </c>
      <c r="U58" s="108">
        <v>0</v>
      </c>
      <c r="V58" s="108">
        <v>0</v>
      </c>
      <c r="W58" s="108">
        <v>0</v>
      </c>
      <c r="X58" s="108">
        <v>0</v>
      </c>
      <c r="Y58" s="108">
        <v>0</v>
      </c>
      <c r="Z58" s="108">
        <v>0</v>
      </c>
      <c r="AA58" s="108">
        <v>0</v>
      </c>
      <c r="AB58" s="108">
        <v>0</v>
      </c>
      <c r="AC58" s="108">
        <v>0</v>
      </c>
      <c r="AD58" s="108">
        <v>0</v>
      </c>
      <c r="AE58" s="108">
        <v>0</v>
      </c>
      <c r="AF58" s="108">
        <v>0</v>
      </c>
      <c r="AG58" s="108">
        <v>0</v>
      </c>
      <c r="AH58" s="123">
        <v>0</v>
      </c>
      <c r="AI58" s="123">
        <v>0</v>
      </c>
      <c r="AJ58" s="123">
        <v>0</v>
      </c>
      <c r="AK58" s="123">
        <v>0</v>
      </c>
      <c r="AL58" s="123">
        <v>0</v>
      </c>
      <c r="AM58" s="123">
        <v>0</v>
      </c>
      <c r="AN58" s="123">
        <v>0</v>
      </c>
      <c r="AO58" s="123">
        <v>0</v>
      </c>
      <c r="AP58" s="123">
        <v>0</v>
      </c>
      <c r="AQ58" s="123">
        <v>0</v>
      </c>
      <c r="AR58" s="123">
        <v>0</v>
      </c>
      <c r="AS58" s="123">
        <v>0</v>
      </c>
      <c r="AT58" s="123">
        <v>0</v>
      </c>
      <c r="AU58" s="123">
        <v>0</v>
      </c>
      <c r="AV58" s="123">
        <v>0</v>
      </c>
      <c r="AW58" s="123">
        <v>0</v>
      </c>
      <c r="AX58" s="123">
        <v>0</v>
      </c>
      <c r="AY58" s="123">
        <v>0</v>
      </c>
      <c r="AZ58" s="123">
        <v>0</v>
      </c>
      <c r="BA58" s="123">
        <v>0</v>
      </c>
      <c r="BB58" s="123">
        <v>0</v>
      </c>
      <c r="BC58" s="123">
        <v>0</v>
      </c>
      <c r="BD58" s="123">
        <v>0</v>
      </c>
      <c r="BE58" s="123">
        <v>0</v>
      </c>
      <c r="BF58" s="123">
        <v>0</v>
      </c>
      <c r="BG58" s="123">
        <v>0</v>
      </c>
    </row>
    <row r="59" spans="1:59" ht="15" x14ac:dyDescent="0.25">
      <c r="A59" s="199">
        <f>PowellInflow.Unregulated!A59</f>
        <v>46327</v>
      </c>
      <c r="B59" s="101">
        <v>1</v>
      </c>
      <c r="C59" s="101">
        <v>1</v>
      </c>
      <c r="D59" s="101">
        <v>1</v>
      </c>
      <c r="E59" s="108">
        <v>0</v>
      </c>
      <c r="F59" s="108">
        <v>0</v>
      </c>
      <c r="G59" s="108">
        <v>0</v>
      </c>
      <c r="H59" s="108">
        <v>0</v>
      </c>
      <c r="I59" s="108">
        <v>0</v>
      </c>
      <c r="J59" s="108">
        <v>0</v>
      </c>
      <c r="K59" s="108">
        <v>0</v>
      </c>
      <c r="L59" s="108">
        <v>0</v>
      </c>
      <c r="M59" s="108">
        <v>0</v>
      </c>
      <c r="N59" s="108">
        <v>0</v>
      </c>
      <c r="O59" s="108">
        <v>0</v>
      </c>
      <c r="P59" s="108">
        <v>0</v>
      </c>
      <c r="Q59" s="108">
        <v>0</v>
      </c>
      <c r="R59" s="108">
        <v>0</v>
      </c>
      <c r="S59" s="108">
        <v>0</v>
      </c>
      <c r="T59" s="108">
        <v>0</v>
      </c>
      <c r="U59" s="108">
        <v>0</v>
      </c>
      <c r="V59" s="108">
        <v>0</v>
      </c>
      <c r="W59" s="108">
        <v>0</v>
      </c>
      <c r="X59" s="108">
        <v>0</v>
      </c>
      <c r="Y59" s="108">
        <v>0</v>
      </c>
      <c r="Z59" s="108">
        <v>0</v>
      </c>
      <c r="AA59" s="108">
        <v>0</v>
      </c>
      <c r="AB59" s="108">
        <v>0</v>
      </c>
      <c r="AC59" s="108">
        <v>0</v>
      </c>
      <c r="AD59" s="108">
        <v>0</v>
      </c>
      <c r="AE59" s="108">
        <v>0</v>
      </c>
      <c r="AF59" s="108">
        <v>0</v>
      </c>
      <c r="AG59" s="108">
        <v>0</v>
      </c>
      <c r="AH59" s="123">
        <v>0</v>
      </c>
      <c r="AI59" s="123">
        <v>0</v>
      </c>
      <c r="AJ59" s="123">
        <v>0</v>
      </c>
      <c r="AK59" s="123">
        <v>0</v>
      </c>
      <c r="AL59" s="123">
        <v>0</v>
      </c>
      <c r="AM59" s="123">
        <v>0</v>
      </c>
      <c r="AN59" s="123">
        <v>0</v>
      </c>
      <c r="AO59" s="123">
        <v>0</v>
      </c>
      <c r="AP59" s="123">
        <v>0</v>
      </c>
      <c r="AQ59" s="123">
        <v>0</v>
      </c>
      <c r="AR59" s="123">
        <v>0</v>
      </c>
      <c r="AS59" s="123">
        <v>0</v>
      </c>
      <c r="AT59" s="123">
        <v>0</v>
      </c>
      <c r="AU59" s="123">
        <v>0</v>
      </c>
      <c r="AV59" s="123">
        <v>0</v>
      </c>
      <c r="AW59" s="123">
        <v>0</v>
      </c>
      <c r="AX59" s="123">
        <v>0</v>
      </c>
      <c r="AY59" s="123">
        <v>0</v>
      </c>
      <c r="AZ59" s="123">
        <v>0</v>
      </c>
      <c r="BA59" s="123">
        <v>0</v>
      </c>
      <c r="BB59" s="123">
        <v>0</v>
      </c>
      <c r="BC59" s="123">
        <v>0</v>
      </c>
      <c r="BD59" s="123">
        <v>0</v>
      </c>
      <c r="BE59" s="123">
        <v>0</v>
      </c>
      <c r="BF59" s="123">
        <v>0</v>
      </c>
      <c r="BG59" s="123">
        <v>0</v>
      </c>
    </row>
    <row r="60" spans="1:59" ht="15" x14ac:dyDescent="0.25">
      <c r="A60" s="199">
        <f>PowellInflow.Unregulated!A60</f>
        <v>46357</v>
      </c>
      <c r="B60" s="101">
        <v>1</v>
      </c>
      <c r="C60" s="101">
        <v>1</v>
      </c>
      <c r="D60" s="101">
        <v>1</v>
      </c>
      <c r="E60" s="108">
        <v>0</v>
      </c>
      <c r="F60" s="108">
        <v>0</v>
      </c>
      <c r="G60" s="108">
        <v>0</v>
      </c>
      <c r="H60" s="108">
        <v>0</v>
      </c>
      <c r="I60" s="108">
        <v>0</v>
      </c>
      <c r="J60" s="108">
        <v>0</v>
      </c>
      <c r="K60" s="108">
        <v>0</v>
      </c>
      <c r="L60" s="108">
        <v>0</v>
      </c>
      <c r="M60" s="108">
        <v>0</v>
      </c>
      <c r="N60" s="108">
        <v>0</v>
      </c>
      <c r="O60" s="108">
        <v>0</v>
      </c>
      <c r="P60" s="108">
        <v>0</v>
      </c>
      <c r="Q60" s="108">
        <v>0</v>
      </c>
      <c r="R60" s="108">
        <v>0</v>
      </c>
      <c r="S60" s="108">
        <v>0</v>
      </c>
      <c r="T60" s="108">
        <v>0</v>
      </c>
      <c r="U60" s="108">
        <v>0</v>
      </c>
      <c r="V60" s="108">
        <v>0</v>
      </c>
      <c r="W60" s="108">
        <v>0</v>
      </c>
      <c r="X60" s="108">
        <v>0</v>
      </c>
      <c r="Y60" s="108">
        <v>0</v>
      </c>
      <c r="Z60" s="108">
        <v>0</v>
      </c>
      <c r="AA60" s="108">
        <v>0</v>
      </c>
      <c r="AB60" s="108">
        <v>0</v>
      </c>
      <c r="AC60" s="108">
        <v>0</v>
      </c>
      <c r="AD60" s="108">
        <v>0</v>
      </c>
      <c r="AE60" s="108">
        <v>0</v>
      </c>
      <c r="AF60" s="108">
        <v>0</v>
      </c>
      <c r="AG60" s="108">
        <v>0</v>
      </c>
      <c r="AH60" s="123">
        <v>0</v>
      </c>
      <c r="AI60" s="123">
        <v>0</v>
      </c>
      <c r="AJ60" s="123">
        <v>0</v>
      </c>
      <c r="AK60" s="123">
        <v>0</v>
      </c>
      <c r="AL60" s="123">
        <v>0</v>
      </c>
      <c r="AM60" s="123">
        <v>0</v>
      </c>
      <c r="AN60" s="123">
        <v>0</v>
      </c>
      <c r="AO60" s="123">
        <v>0</v>
      </c>
      <c r="AP60" s="123">
        <v>0</v>
      </c>
      <c r="AQ60" s="123">
        <v>0</v>
      </c>
      <c r="AR60" s="123">
        <v>0</v>
      </c>
      <c r="AS60" s="123">
        <v>0</v>
      </c>
      <c r="AT60" s="123">
        <v>0</v>
      </c>
      <c r="AU60" s="123">
        <v>0</v>
      </c>
      <c r="AV60" s="123">
        <v>0</v>
      </c>
      <c r="AW60" s="123">
        <v>0</v>
      </c>
      <c r="AX60" s="123">
        <v>0</v>
      </c>
      <c r="AY60" s="123">
        <v>0</v>
      </c>
      <c r="AZ60" s="123">
        <v>0</v>
      </c>
      <c r="BA60" s="123">
        <v>0</v>
      </c>
      <c r="BB60" s="123">
        <v>0</v>
      </c>
      <c r="BC60" s="123">
        <v>0</v>
      </c>
      <c r="BD60" s="123">
        <v>0</v>
      </c>
      <c r="BE60" s="123">
        <v>0</v>
      </c>
      <c r="BF60" s="123">
        <v>0</v>
      </c>
      <c r="BG60" s="123">
        <v>0</v>
      </c>
    </row>
    <row r="61" spans="1:59" ht="15" x14ac:dyDescent="0.25">
      <c r="A61" s="199">
        <f>PowellInflow.Unregulated!A61</f>
        <v>46388</v>
      </c>
      <c r="B61" s="101">
        <v>1</v>
      </c>
      <c r="C61" s="101">
        <v>1</v>
      </c>
      <c r="D61" s="101">
        <v>1</v>
      </c>
      <c r="E61" s="108">
        <v>0</v>
      </c>
      <c r="F61" s="108">
        <v>0</v>
      </c>
      <c r="G61" s="108">
        <v>0</v>
      </c>
      <c r="H61" s="108">
        <v>0</v>
      </c>
      <c r="I61" s="108">
        <v>0</v>
      </c>
      <c r="J61" s="108">
        <v>0</v>
      </c>
      <c r="K61" s="108">
        <v>0</v>
      </c>
      <c r="L61" s="108">
        <v>0</v>
      </c>
      <c r="M61" s="108">
        <v>0</v>
      </c>
      <c r="N61" s="108">
        <v>0</v>
      </c>
      <c r="O61" s="108">
        <v>0</v>
      </c>
      <c r="P61" s="108">
        <v>0</v>
      </c>
      <c r="Q61" s="108">
        <v>0</v>
      </c>
      <c r="R61" s="108">
        <v>0</v>
      </c>
      <c r="S61" s="108">
        <v>0</v>
      </c>
      <c r="T61" s="108">
        <v>0</v>
      </c>
      <c r="U61" s="108">
        <v>0</v>
      </c>
      <c r="V61" s="108">
        <v>0</v>
      </c>
      <c r="W61" s="108">
        <v>0</v>
      </c>
      <c r="X61" s="108">
        <v>0</v>
      </c>
      <c r="Y61" s="108">
        <v>0</v>
      </c>
      <c r="Z61" s="108">
        <v>0</v>
      </c>
      <c r="AA61" s="108">
        <v>0</v>
      </c>
      <c r="AB61" s="108">
        <v>0</v>
      </c>
      <c r="AC61" s="108">
        <v>0</v>
      </c>
      <c r="AD61" s="108">
        <v>0</v>
      </c>
      <c r="AE61" s="108">
        <v>0</v>
      </c>
      <c r="AF61" s="108">
        <v>0</v>
      </c>
      <c r="AG61" s="108">
        <v>0</v>
      </c>
      <c r="AH61" s="123">
        <v>0</v>
      </c>
      <c r="AI61" s="123">
        <v>0</v>
      </c>
      <c r="AJ61" s="123">
        <v>0</v>
      </c>
      <c r="AK61" s="123">
        <v>0</v>
      </c>
      <c r="AL61" s="123">
        <v>0</v>
      </c>
      <c r="AM61" s="123">
        <v>0</v>
      </c>
      <c r="AN61" s="123">
        <v>0</v>
      </c>
      <c r="AO61" s="123">
        <v>0</v>
      </c>
      <c r="AP61" s="123">
        <v>0</v>
      </c>
      <c r="AQ61" s="123">
        <v>0</v>
      </c>
      <c r="AR61" s="123">
        <v>0</v>
      </c>
      <c r="AS61" s="123">
        <v>0</v>
      </c>
      <c r="AT61" s="123">
        <v>0</v>
      </c>
      <c r="AU61" s="123">
        <v>0</v>
      </c>
      <c r="AV61" s="123">
        <v>0</v>
      </c>
      <c r="AW61" s="123">
        <v>0</v>
      </c>
      <c r="AX61" s="123">
        <v>0</v>
      </c>
      <c r="AY61" s="123">
        <v>0</v>
      </c>
      <c r="AZ61" s="123">
        <v>0</v>
      </c>
      <c r="BA61" s="123">
        <v>0</v>
      </c>
      <c r="BB61" s="123">
        <v>0</v>
      </c>
      <c r="BC61" s="123">
        <v>0</v>
      </c>
      <c r="BD61" s="123">
        <v>0</v>
      </c>
      <c r="BE61" s="123">
        <v>0</v>
      </c>
      <c r="BF61" s="123">
        <v>0</v>
      </c>
      <c r="BG61" s="123">
        <v>0</v>
      </c>
    </row>
    <row r="62" spans="1:59" ht="15" x14ac:dyDescent="0.25">
      <c r="A62" s="199">
        <f>PowellInflow.Unregulated!A62</f>
        <v>46419</v>
      </c>
      <c r="B62" s="101">
        <v>1</v>
      </c>
      <c r="C62" s="101">
        <v>1</v>
      </c>
      <c r="D62" s="101">
        <v>1</v>
      </c>
      <c r="E62" s="108">
        <v>0</v>
      </c>
      <c r="F62" s="108">
        <v>0</v>
      </c>
      <c r="G62" s="108">
        <v>0</v>
      </c>
      <c r="H62" s="108">
        <v>0</v>
      </c>
      <c r="I62" s="108">
        <v>0</v>
      </c>
      <c r="J62" s="108">
        <v>0</v>
      </c>
      <c r="K62" s="108">
        <v>0</v>
      </c>
      <c r="L62" s="108">
        <v>0</v>
      </c>
      <c r="M62" s="108">
        <v>0</v>
      </c>
      <c r="N62" s="108">
        <v>0</v>
      </c>
      <c r="O62" s="108">
        <v>0</v>
      </c>
      <c r="P62" s="108">
        <v>0</v>
      </c>
      <c r="Q62" s="108">
        <v>0</v>
      </c>
      <c r="R62" s="108">
        <v>0</v>
      </c>
      <c r="S62" s="108">
        <v>0</v>
      </c>
      <c r="T62" s="108">
        <v>0</v>
      </c>
      <c r="U62" s="108">
        <v>0</v>
      </c>
      <c r="V62" s="108">
        <v>0</v>
      </c>
      <c r="W62" s="108">
        <v>0</v>
      </c>
      <c r="X62" s="108">
        <v>0</v>
      </c>
      <c r="Y62" s="108">
        <v>0</v>
      </c>
      <c r="Z62" s="108">
        <v>0</v>
      </c>
      <c r="AA62" s="108">
        <v>0</v>
      </c>
      <c r="AB62" s="108">
        <v>0</v>
      </c>
      <c r="AC62" s="108">
        <v>0</v>
      </c>
      <c r="AD62" s="108">
        <v>0</v>
      </c>
      <c r="AE62" s="108">
        <v>0</v>
      </c>
      <c r="AF62" s="108">
        <v>0</v>
      </c>
      <c r="AG62" s="108">
        <v>0</v>
      </c>
      <c r="AH62" s="123">
        <v>0</v>
      </c>
      <c r="AI62" s="123">
        <v>0</v>
      </c>
      <c r="AJ62" s="123">
        <v>0</v>
      </c>
      <c r="AK62" s="123">
        <v>0</v>
      </c>
      <c r="AL62" s="123">
        <v>0</v>
      </c>
      <c r="AM62" s="123">
        <v>0</v>
      </c>
      <c r="AN62" s="123">
        <v>0</v>
      </c>
      <c r="AO62" s="123">
        <v>0</v>
      </c>
      <c r="AP62" s="123">
        <v>0</v>
      </c>
      <c r="AQ62" s="123">
        <v>0</v>
      </c>
      <c r="AR62" s="123">
        <v>0</v>
      </c>
      <c r="AS62" s="123">
        <v>0</v>
      </c>
      <c r="AT62" s="123">
        <v>0</v>
      </c>
      <c r="AU62" s="123">
        <v>0</v>
      </c>
      <c r="AV62" s="123">
        <v>0</v>
      </c>
      <c r="AW62" s="123">
        <v>0</v>
      </c>
      <c r="AX62" s="123">
        <v>0</v>
      </c>
      <c r="AY62" s="123">
        <v>0</v>
      </c>
      <c r="AZ62" s="123">
        <v>0</v>
      </c>
      <c r="BA62" s="123">
        <v>0</v>
      </c>
      <c r="BB62" s="123">
        <v>0</v>
      </c>
      <c r="BC62" s="123">
        <v>0</v>
      </c>
      <c r="BD62" s="123">
        <v>0</v>
      </c>
      <c r="BE62" s="123">
        <v>0</v>
      </c>
      <c r="BF62" s="123">
        <v>0</v>
      </c>
      <c r="BG62" s="123">
        <v>0</v>
      </c>
    </row>
    <row r="63" spans="1:59" ht="15" x14ac:dyDescent="0.25">
      <c r="A63" s="199">
        <f>PowellInflow.Unregulated!A63</f>
        <v>46447</v>
      </c>
      <c r="B63" s="101">
        <v>1</v>
      </c>
      <c r="C63" s="101">
        <v>1</v>
      </c>
      <c r="D63" s="101">
        <v>1</v>
      </c>
      <c r="E63" s="108">
        <v>0</v>
      </c>
      <c r="F63" s="108">
        <v>0</v>
      </c>
      <c r="G63" s="108">
        <v>0</v>
      </c>
      <c r="H63" s="108">
        <v>0</v>
      </c>
      <c r="I63" s="108">
        <v>0</v>
      </c>
      <c r="J63" s="108">
        <v>0</v>
      </c>
      <c r="K63" s="108">
        <v>0</v>
      </c>
      <c r="L63" s="108">
        <v>0</v>
      </c>
      <c r="M63" s="108">
        <v>0</v>
      </c>
      <c r="N63" s="108">
        <v>0</v>
      </c>
      <c r="O63" s="108">
        <v>0</v>
      </c>
      <c r="P63" s="108">
        <v>0</v>
      </c>
      <c r="Q63" s="108">
        <v>0</v>
      </c>
      <c r="R63" s="108">
        <v>0</v>
      </c>
      <c r="S63" s="108">
        <v>0</v>
      </c>
      <c r="T63" s="108">
        <v>0</v>
      </c>
      <c r="U63" s="108">
        <v>0</v>
      </c>
      <c r="V63" s="108">
        <v>0</v>
      </c>
      <c r="W63" s="108">
        <v>0</v>
      </c>
      <c r="X63" s="108">
        <v>0</v>
      </c>
      <c r="Y63" s="108">
        <v>0</v>
      </c>
      <c r="Z63" s="108">
        <v>0</v>
      </c>
      <c r="AA63" s="108">
        <v>0</v>
      </c>
      <c r="AB63" s="108">
        <v>0</v>
      </c>
      <c r="AC63" s="108">
        <v>0</v>
      </c>
      <c r="AD63" s="108">
        <v>0</v>
      </c>
      <c r="AE63" s="108">
        <v>0</v>
      </c>
      <c r="AF63" s="108">
        <v>0</v>
      </c>
      <c r="AG63" s="108">
        <v>0</v>
      </c>
      <c r="AH63" s="123">
        <v>0</v>
      </c>
      <c r="AI63" s="123">
        <v>0</v>
      </c>
      <c r="AJ63" s="123">
        <v>0</v>
      </c>
      <c r="AK63" s="123">
        <v>0</v>
      </c>
      <c r="AL63" s="123">
        <v>0</v>
      </c>
      <c r="AM63" s="123">
        <v>0</v>
      </c>
      <c r="AN63" s="123">
        <v>0</v>
      </c>
      <c r="AO63" s="123">
        <v>0</v>
      </c>
      <c r="AP63" s="123">
        <v>0</v>
      </c>
      <c r="AQ63" s="123">
        <v>0</v>
      </c>
      <c r="AR63" s="123">
        <v>0</v>
      </c>
      <c r="AS63" s="123">
        <v>0</v>
      </c>
      <c r="AT63" s="123">
        <v>0</v>
      </c>
      <c r="AU63" s="123">
        <v>0</v>
      </c>
      <c r="AV63" s="123">
        <v>0</v>
      </c>
      <c r="AW63" s="123">
        <v>0</v>
      </c>
      <c r="AX63" s="123">
        <v>0</v>
      </c>
      <c r="AY63" s="123">
        <v>0</v>
      </c>
      <c r="AZ63" s="123">
        <v>0</v>
      </c>
      <c r="BA63" s="123">
        <v>0</v>
      </c>
      <c r="BB63" s="123">
        <v>0</v>
      </c>
      <c r="BC63" s="123">
        <v>0</v>
      </c>
      <c r="BD63" s="123">
        <v>0</v>
      </c>
      <c r="BE63" s="123">
        <v>0</v>
      </c>
      <c r="BF63" s="123">
        <v>0</v>
      </c>
      <c r="BG63" s="123">
        <v>0</v>
      </c>
    </row>
    <row r="64" spans="1:59" ht="15" x14ac:dyDescent="0.25">
      <c r="A64" s="199">
        <f>PowellInflow.Unregulated!A64</f>
        <v>46478</v>
      </c>
      <c r="B64" s="101">
        <v>1</v>
      </c>
      <c r="C64" s="101">
        <v>1</v>
      </c>
      <c r="D64" s="101">
        <v>1</v>
      </c>
      <c r="E64" s="108">
        <v>0</v>
      </c>
      <c r="F64" s="108">
        <v>0</v>
      </c>
      <c r="G64" s="108">
        <v>0</v>
      </c>
      <c r="H64" s="108">
        <v>0</v>
      </c>
      <c r="I64" s="108">
        <v>0</v>
      </c>
      <c r="J64" s="108">
        <v>0</v>
      </c>
      <c r="K64" s="108">
        <v>0</v>
      </c>
      <c r="L64" s="108">
        <v>0</v>
      </c>
      <c r="M64" s="108">
        <v>0</v>
      </c>
      <c r="N64" s="108">
        <v>0</v>
      </c>
      <c r="O64" s="108">
        <v>0</v>
      </c>
      <c r="P64" s="108">
        <v>0</v>
      </c>
      <c r="Q64" s="108">
        <v>0</v>
      </c>
      <c r="R64" s="108">
        <v>0</v>
      </c>
      <c r="S64" s="108">
        <v>0</v>
      </c>
      <c r="T64" s="108">
        <v>0</v>
      </c>
      <c r="U64" s="108">
        <v>0</v>
      </c>
      <c r="V64" s="108">
        <v>0</v>
      </c>
      <c r="W64" s="108">
        <v>0</v>
      </c>
      <c r="X64" s="108">
        <v>0</v>
      </c>
      <c r="Y64" s="108">
        <v>0</v>
      </c>
      <c r="Z64" s="108">
        <v>0</v>
      </c>
      <c r="AA64" s="108">
        <v>0</v>
      </c>
      <c r="AB64" s="108">
        <v>0</v>
      </c>
      <c r="AC64" s="108">
        <v>0</v>
      </c>
      <c r="AD64" s="108">
        <v>0</v>
      </c>
      <c r="AE64" s="108">
        <v>0</v>
      </c>
      <c r="AF64" s="108">
        <v>0</v>
      </c>
      <c r="AG64" s="108">
        <v>0</v>
      </c>
      <c r="AH64" s="123">
        <v>0</v>
      </c>
      <c r="AI64" s="123">
        <v>0</v>
      </c>
      <c r="AJ64" s="123">
        <v>0</v>
      </c>
      <c r="AK64" s="123">
        <v>0</v>
      </c>
      <c r="AL64" s="123">
        <v>0</v>
      </c>
      <c r="AM64" s="123">
        <v>0</v>
      </c>
      <c r="AN64" s="123">
        <v>0</v>
      </c>
      <c r="AO64" s="123">
        <v>0</v>
      </c>
      <c r="AP64" s="123">
        <v>0</v>
      </c>
      <c r="AQ64" s="123">
        <v>0</v>
      </c>
      <c r="AR64" s="123">
        <v>0</v>
      </c>
      <c r="AS64" s="123">
        <v>0</v>
      </c>
      <c r="AT64" s="123">
        <v>0</v>
      </c>
      <c r="AU64" s="123">
        <v>0</v>
      </c>
      <c r="AV64" s="123">
        <v>0</v>
      </c>
      <c r="AW64" s="123">
        <v>0</v>
      </c>
      <c r="AX64" s="123">
        <v>0</v>
      </c>
      <c r="AY64" s="123">
        <v>0</v>
      </c>
      <c r="AZ64" s="123">
        <v>0</v>
      </c>
      <c r="BA64" s="123">
        <v>0</v>
      </c>
      <c r="BB64" s="123">
        <v>0</v>
      </c>
      <c r="BC64" s="123">
        <v>0</v>
      </c>
      <c r="BD64" s="123">
        <v>0</v>
      </c>
      <c r="BE64" s="123">
        <v>0</v>
      </c>
      <c r="BF64" s="123">
        <v>0</v>
      </c>
      <c r="BG64" s="123">
        <v>0</v>
      </c>
    </row>
    <row r="65" spans="1:59" ht="15" x14ac:dyDescent="0.25">
      <c r="A65" s="199">
        <f>PowellInflow.Unregulated!A65</f>
        <v>46508</v>
      </c>
      <c r="B65" s="101">
        <v>1</v>
      </c>
      <c r="C65" s="101">
        <v>1</v>
      </c>
      <c r="D65" s="101">
        <v>1</v>
      </c>
      <c r="E65" s="108">
        <v>0</v>
      </c>
      <c r="F65" s="108">
        <v>0</v>
      </c>
      <c r="G65" s="108">
        <v>0</v>
      </c>
      <c r="H65" s="108">
        <v>0</v>
      </c>
      <c r="I65" s="108">
        <v>0</v>
      </c>
      <c r="J65" s="108">
        <v>0</v>
      </c>
      <c r="K65" s="108">
        <v>0</v>
      </c>
      <c r="L65" s="108">
        <v>0</v>
      </c>
      <c r="M65" s="108">
        <v>0</v>
      </c>
      <c r="N65" s="108">
        <v>0</v>
      </c>
      <c r="O65" s="108">
        <v>0</v>
      </c>
      <c r="P65" s="108">
        <v>0</v>
      </c>
      <c r="Q65" s="108">
        <v>0</v>
      </c>
      <c r="R65" s="108">
        <v>0</v>
      </c>
      <c r="S65" s="108">
        <v>0</v>
      </c>
      <c r="T65" s="108">
        <v>0</v>
      </c>
      <c r="U65" s="108">
        <v>0</v>
      </c>
      <c r="V65" s="108">
        <v>0</v>
      </c>
      <c r="W65" s="108">
        <v>0</v>
      </c>
      <c r="X65" s="108">
        <v>0</v>
      </c>
      <c r="Y65" s="108">
        <v>0</v>
      </c>
      <c r="Z65" s="108">
        <v>0</v>
      </c>
      <c r="AA65" s="108">
        <v>0</v>
      </c>
      <c r="AB65" s="108">
        <v>0</v>
      </c>
      <c r="AC65" s="108">
        <v>0</v>
      </c>
      <c r="AD65" s="108">
        <v>0</v>
      </c>
      <c r="AE65" s="108">
        <v>0</v>
      </c>
      <c r="AF65" s="108">
        <v>0</v>
      </c>
      <c r="AG65" s="108">
        <v>0</v>
      </c>
      <c r="AH65" s="123">
        <v>0</v>
      </c>
      <c r="AI65" s="123">
        <v>0</v>
      </c>
      <c r="AJ65" s="123">
        <v>0</v>
      </c>
      <c r="AK65" s="123">
        <v>0</v>
      </c>
      <c r="AL65" s="123">
        <v>0</v>
      </c>
      <c r="AM65" s="123">
        <v>0</v>
      </c>
      <c r="AN65" s="123">
        <v>0</v>
      </c>
      <c r="AO65" s="123">
        <v>0</v>
      </c>
      <c r="AP65" s="123">
        <v>0</v>
      </c>
      <c r="AQ65" s="123">
        <v>0</v>
      </c>
      <c r="AR65" s="123">
        <v>0</v>
      </c>
      <c r="AS65" s="123">
        <v>0</v>
      </c>
      <c r="AT65" s="123">
        <v>0</v>
      </c>
      <c r="AU65" s="123">
        <v>0</v>
      </c>
      <c r="AV65" s="123">
        <v>0</v>
      </c>
      <c r="AW65" s="123">
        <v>0</v>
      </c>
      <c r="AX65" s="123">
        <v>0</v>
      </c>
      <c r="AY65" s="123">
        <v>0</v>
      </c>
      <c r="AZ65" s="123">
        <v>0</v>
      </c>
      <c r="BA65" s="123">
        <v>0</v>
      </c>
      <c r="BB65" s="123">
        <v>0</v>
      </c>
      <c r="BC65" s="123">
        <v>0</v>
      </c>
      <c r="BD65" s="123">
        <v>0</v>
      </c>
      <c r="BE65" s="123">
        <v>0</v>
      </c>
      <c r="BF65" s="123">
        <v>0</v>
      </c>
      <c r="BG65" s="123">
        <v>0</v>
      </c>
    </row>
    <row r="66" spans="1:59" ht="15" x14ac:dyDescent="0.25">
      <c r="A66" s="199">
        <f>PowellInflow.Unregulated!A66</f>
        <v>46539</v>
      </c>
      <c r="B66" s="101">
        <v>1</v>
      </c>
      <c r="C66" s="101">
        <v>1</v>
      </c>
      <c r="D66" s="101">
        <v>1</v>
      </c>
      <c r="E66" s="108">
        <v>0</v>
      </c>
      <c r="F66" s="108">
        <v>0</v>
      </c>
      <c r="G66" s="108">
        <v>0</v>
      </c>
      <c r="H66" s="108">
        <v>0</v>
      </c>
      <c r="I66" s="108">
        <v>0</v>
      </c>
      <c r="J66" s="108">
        <v>0</v>
      </c>
      <c r="K66" s="108">
        <v>0</v>
      </c>
      <c r="L66" s="108">
        <v>0</v>
      </c>
      <c r="M66" s="108">
        <v>0</v>
      </c>
      <c r="N66" s="108">
        <v>0</v>
      </c>
      <c r="O66" s="108">
        <v>0</v>
      </c>
      <c r="P66" s="108">
        <v>0</v>
      </c>
      <c r="Q66" s="108">
        <v>0</v>
      </c>
      <c r="R66" s="108">
        <v>0</v>
      </c>
      <c r="S66" s="108">
        <v>0</v>
      </c>
      <c r="T66" s="108">
        <v>0</v>
      </c>
      <c r="U66" s="108">
        <v>0</v>
      </c>
      <c r="V66" s="108">
        <v>0</v>
      </c>
      <c r="W66" s="108">
        <v>0</v>
      </c>
      <c r="X66" s="108">
        <v>0</v>
      </c>
      <c r="Y66" s="108">
        <v>0</v>
      </c>
      <c r="Z66" s="108">
        <v>0</v>
      </c>
      <c r="AA66" s="108">
        <v>0</v>
      </c>
      <c r="AB66" s="108">
        <v>0</v>
      </c>
      <c r="AC66" s="108">
        <v>0</v>
      </c>
      <c r="AD66" s="108">
        <v>0</v>
      </c>
      <c r="AE66" s="108">
        <v>0</v>
      </c>
      <c r="AF66" s="108">
        <v>0</v>
      </c>
      <c r="AG66" s="108">
        <v>0</v>
      </c>
      <c r="AH66" s="123">
        <v>0</v>
      </c>
      <c r="AI66" s="123">
        <v>0</v>
      </c>
      <c r="AJ66" s="123">
        <v>0</v>
      </c>
      <c r="AK66" s="123">
        <v>0</v>
      </c>
      <c r="AL66" s="123">
        <v>0</v>
      </c>
      <c r="AM66" s="123">
        <v>0</v>
      </c>
      <c r="AN66" s="123">
        <v>0</v>
      </c>
      <c r="AO66" s="123">
        <v>0</v>
      </c>
      <c r="AP66" s="123">
        <v>0</v>
      </c>
      <c r="AQ66" s="123">
        <v>0</v>
      </c>
      <c r="AR66" s="123">
        <v>0</v>
      </c>
      <c r="AS66" s="123">
        <v>0</v>
      </c>
      <c r="AT66" s="123">
        <v>0</v>
      </c>
      <c r="AU66" s="123">
        <v>0</v>
      </c>
      <c r="AV66" s="123">
        <v>0</v>
      </c>
      <c r="AW66" s="123">
        <v>0</v>
      </c>
      <c r="AX66" s="123">
        <v>0</v>
      </c>
      <c r="AY66" s="123">
        <v>0</v>
      </c>
      <c r="AZ66" s="123">
        <v>0</v>
      </c>
      <c r="BA66" s="123">
        <v>0</v>
      </c>
      <c r="BB66" s="123">
        <v>0</v>
      </c>
      <c r="BC66" s="123">
        <v>0</v>
      </c>
      <c r="BD66" s="123">
        <v>0</v>
      </c>
      <c r="BE66" s="123">
        <v>0</v>
      </c>
      <c r="BF66" s="123">
        <v>0</v>
      </c>
      <c r="BG66" s="123">
        <v>0</v>
      </c>
    </row>
    <row r="67" spans="1:59" ht="15" x14ac:dyDescent="0.25">
      <c r="A67" s="199">
        <f>PowellInflow.Unregulated!A67</f>
        <v>46569</v>
      </c>
      <c r="B67" s="101">
        <v>1</v>
      </c>
      <c r="C67" s="101">
        <v>1</v>
      </c>
      <c r="D67" s="101">
        <v>1</v>
      </c>
      <c r="E67" s="108">
        <v>0</v>
      </c>
      <c r="F67" s="108">
        <v>0</v>
      </c>
      <c r="G67" s="108">
        <v>0</v>
      </c>
      <c r="H67" s="108">
        <v>0</v>
      </c>
      <c r="I67" s="108">
        <v>0</v>
      </c>
      <c r="J67" s="108">
        <v>0</v>
      </c>
      <c r="K67" s="108">
        <v>0</v>
      </c>
      <c r="L67" s="108">
        <v>0</v>
      </c>
      <c r="M67" s="108">
        <v>0</v>
      </c>
      <c r="N67" s="108">
        <v>0</v>
      </c>
      <c r="O67" s="108">
        <v>0</v>
      </c>
      <c r="P67" s="108">
        <v>0</v>
      </c>
      <c r="Q67" s="108">
        <v>0</v>
      </c>
      <c r="R67" s="108">
        <v>0</v>
      </c>
      <c r="S67" s="108">
        <v>0</v>
      </c>
      <c r="T67" s="108">
        <v>0</v>
      </c>
      <c r="U67" s="108">
        <v>0</v>
      </c>
      <c r="V67" s="108">
        <v>0</v>
      </c>
      <c r="W67" s="108">
        <v>0</v>
      </c>
      <c r="X67" s="108">
        <v>0</v>
      </c>
      <c r="Y67" s="108">
        <v>0</v>
      </c>
      <c r="Z67" s="108">
        <v>0</v>
      </c>
      <c r="AA67" s="108">
        <v>0</v>
      </c>
      <c r="AB67" s="108">
        <v>0</v>
      </c>
      <c r="AC67" s="108">
        <v>0</v>
      </c>
      <c r="AD67" s="108">
        <v>0</v>
      </c>
      <c r="AE67" s="108">
        <v>0</v>
      </c>
      <c r="AF67" s="108">
        <v>0</v>
      </c>
      <c r="AG67" s="108">
        <v>0</v>
      </c>
      <c r="AH67" s="123">
        <v>0</v>
      </c>
      <c r="AI67" s="123">
        <v>0</v>
      </c>
      <c r="AJ67" s="123">
        <v>0</v>
      </c>
      <c r="AK67" s="123">
        <v>0</v>
      </c>
      <c r="AL67" s="123">
        <v>0</v>
      </c>
      <c r="AM67" s="123">
        <v>0</v>
      </c>
      <c r="AN67" s="123">
        <v>0</v>
      </c>
      <c r="AO67" s="123">
        <v>0</v>
      </c>
      <c r="AP67" s="123">
        <v>0</v>
      </c>
      <c r="AQ67" s="123">
        <v>0</v>
      </c>
      <c r="AR67" s="123">
        <v>0</v>
      </c>
      <c r="AS67" s="123">
        <v>0</v>
      </c>
      <c r="AT67" s="123">
        <v>0</v>
      </c>
      <c r="AU67" s="123">
        <v>0</v>
      </c>
      <c r="AV67" s="123">
        <v>0</v>
      </c>
      <c r="AW67" s="123">
        <v>0</v>
      </c>
      <c r="AX67" s="123">
        <v>0</v>
      </c>
      <c r="AY67" s="123">
        <v>0</v>
      </c>
      <c r="AZ67" s="123">
        <v>0</v>
      </c>
      <c r="BA67" s="123">
        <v>0</v>
      </c>
      <c r="BB67" s="123">
        <v>0</v>
      </c>
      <c r="BC67" s="123">
        <v>0</v>
      </c>
      <c r="BD67" s="123">
        <v>0</v>
      </c>
      <c r="BE67" s="123">
        <v>0</v>
      </c>
      <c r="BF67" s="123">
        <v>0</v>
      </c>
      <c r="BG67" s="123">
        <v>0</v>
      </c>
    </row>
    <row r="68" spans="1:59" ht="15" x14ac:dyDescent="0.25">
      <c r="A68" s="199">
        <f>PowellInflow.Unregulated!A68</f>
        <v>46600</v>
      </c>
      <c r="B68" s="101">
        <v>1</v>
      </c>
      <c r="C68" s="101">
        <v>1</v>
      </c>
      <c r="D68" s="101">
        <v>1</v>
      </c>
      <c r="E68" s="108">
        <v>0</v>
      </c>
      <c r="F68" s="108">
        <v>0</v>
      </c>
      <c r="G68" s="108">
        <v>0</v>
      </c>
      <c r="H68" s="108">
        <v>0</v>
      </c>
      <c r="I68" s="108">
        <v>0</v>
      </c>
      <c r="J68" s="108">
        <v>0</v>
      </c>
      <c r="K68" s="108">
        <v>0</v>
      </c>
      <c r="L68" s="108">
        <v>0</v>
      </c>
      <c r="M68" s="108">
        <v>0</v>
      </c>
      <c r="N68" s="108">
        <v>0</v>
      </c>
      <c r="O68" s="108">
        <v>0</v>
      </c>
      <c r="P68" s="108">
        <v>0</v>
      </c>
      <c r="Q68" s="108">
        <v>0</v>
      </c>
      <c r="R68" s="108">
        <v>0</v>
      </c>
      <c r="S68" s="108">
        <v>0</v>
      </c>
      <c r="T68" s="108">
        <v>0</v>
      </c>
      <c r="U68" s="108">
        <v>0</v>
      </c>
      <c r="V68" s="108">
        <v>0</v>
      </c>
      <c r="W68" s="108">
        <v>0</v>
      </c>
      <c r="X68" s="108">
        <v>0</v>
      </c>
      <c r="Y68" s="108">
        <v>0</v>
      </c>
      <c r="Z68" s="108">
        <v>0</v>
      </c>
      <c r="AA68" s="108">
        <v>0</v>
      </c>
      <c r="AB68" s="108">
        <v>0</v>
      </c>
      <c r="AC68" s="108">
        <v>0</v>
      </c>
      <c r="AD68" s="108">
        <v>0</v>
      </c>
      <c r="AE68" s="108">
        <v>0</v>
      </c>
      <c r="AF68" s="108">
        <v>0</v>
      </c>
      <c r="AG68" s="108">
        <v>0</v>
      </c>
      <c r="AH68" s="123">
        <v>0</v>
      </c>
      <c r="AI68" s="123">
        <v>0</v>
      </c>
      <c r="AJ68" s="123">
        <v>0</v>
      </c>
      <c r="AK68" s="123">
        <v>0</v>
      </c>
      <c r="AL68" s="123">
        <v>0</v>
      </c>
      <c r="AM68" s="123">
        <v>0</v>
      </c>
      <c r="AN68" s="123">
        <v>0</v>
      </c>
      <c r="AO68" s="123">
        <v>0</v>
      </c>
      <c r="AP68" s="123">
        <v>0</v>
      </c>
      <c r="AQ68" s="123">
        <v>0</v>
      </c>
      <c r="AR68" s="123">
        <v>0</v>
      </c>
      <c r="AS68" s="123">
        <v>0</v>
      </c>
      <c r="AT68" s="123">
        <v>0</v>
      </c>
      <c r="AU68" s="123">
        <v>0</v>
      </c>
      <c r="AV68" s="123">
        <v>0</v>
      </c>
      <c r="AW68" s="123">
        <v>0</v>
      </c>
      <c r="AX68" s="123">
        <v>0</v>
      </c>
      <c r="AY68" s="123">
        <v>0</v>
      </c>
      <c r="AZ68" s="123">
        <v>0</v>
      </c>
      <c r="BA68" s="123">
        <v>0</v>
      </c>
      <c r="BB68" s="123">
        <v>0</v>
      </c>
      <c r="BC68" s="123">
        <v>0</v>
      </c>
      <c r="BD68" s="123">
        <v>0</v>
      </c>
      <c r="BE68" s="123">
        <v>0</v>
      </c>
      <c r="BF68" s="123">
        <v>0</v>
      </c>
      <c r="BG68" s="123">
        <v>0</v>
      </c>
    </row>
    <row r="69" spans="1:59" ht="15" x14ac:dyDescent="0.25">
      <c r="A69" s="199">
        <f>PowellInflow.Unregulated!A69</f>
        <v>46631</v>
      </c>
      <c r="B69" s="101">
        <v>1</v>
      </c>
      <c r="C69" s="101">
        <v>1</v>
      </c>
      <c r="D69" s="101">
        <v>1</v>
      </c>
      <c r="E69" s="108">
        <v>0</v>
      </c>
      <c r="F69" s="108">
        <v>0</v>
      </c>
      <c r="G69" s="108">
        <v>0</v>
      </c>
      <c r="H69" s="108">
        <v>0</v>
      </c>
      <c r="I69" s="108">
        <v>0</v>
      </c>
      <c r="J69" s="108">
        <v>0</v>
      </c>
      <c r="K69" s="108">
        <v>0</v>
      </c>
      <c r="L69" s="108">
        <v>0</v>
      </c>
      <c r="M69" s="108">
        <v>0</v>
      </c>
      <c r="N69" s="108">
        <v>0</v>
      </c>
      <c r="O69" s="108">
        <v>0</v>
      </c>
      <c r="P69" s="108">
        <v>0</v>
      </c>
      <c r="Q69" s="108">
        <v>0</v>
      </c>
      <c r="R69" s="108">
        <v>0</v>
      </c>
      <c r="S69" s="108">
        <v>0</v>
      </c>
      <c r="T69" s="108">
        <v>0</v>
      </c>
      <c r="U69" s="108">
        <v>0</v>
      </c>
      <c r="V69" s="108">
        <v>0</v>
      </c>
      <c r="W69" s="108">
        <v>0</v>
      </c>
      <c r="X69" s="108">
        <v>0</v>
      </c>
      <c r="Y69" s="108">
        <v>0</v>
      </c>
      <c r="Z69" s="108">
        <v>0</v>
      </c>
      <c r="AA69" s="108">
        <v>0</v>
      </c>
      <c r="AB69" s="108">
        <v>0</v>
      </c>
      <c r="AC69" s="108">
        <v>0</v>
      </c>
      <c r="AD69" s="108">
        <v>0</v>
      </c>
      <c r="AE69" s="108">
        <v>0</v>
      </c>
      <c r="AF69" s="108">
        <v>0</v>
      </c>
      <c r="AG69" s="108">
        <v>0</v>
      </c>
      <c r="AH69" s="123">
        <v>0</v>
      </c>
      <c r="AI69" s="123">
        <v>0</v>
      </c>
      <c r="AJ69" s="123">
        <v>0</v>
      </c>
      <c r="AK69" s="123">
        <v>0</v>
      </c>
      <c r="AL69" s="123">
        <v>0</v>
      </c>
      <c r="AM69" s="123">
        <v>0</v>
      </c>
      <c r="AN69" s="123">
        <v>0</v>
      </c>
      <c r="AO69" s="123">
        <v>0</v>
      </c>
      <c r="AP69" s="123">
        <v>0</v>
      </c>
      <c r="AQ69" s="123">
        <v>0</v>
      </c>
      <c r="AR69" s="123">
        <v>0</v>
      </c>
      <c r="AS69" s="123">
        <v>0</v>
      </c>
      <c r="AT69" s="123">
        <v>0</v>
      </c>
      <c r="AU69" s="123">
        <v>0</v>
      </c>
      <c r="AV69" s="123">
        <v>0</v>
      </c>
      <c r="AW69" s="123">
        <v>0</v>
      </c>
      <c r="AX69" s="123">
        <v>0</v>
      </c>
      <c r="AY69" s="123">
        <v>0</v>
      </c>
      <c r="AZ69" s="123">
        <v>0</v>
      </c>
      <c r="BA69" s="123">
        <v>0</v>
      </c>
      <c r="BB69" s="123">
        <v>0</v>
      </c>
      <c r="BC69" s="123">
        <v>0</v>
      </c>
      <c r="BD69" s="123">
        <v>0</v>
      </c>
      <c r="BE69" s="123">
        <v>0</v>
      </c>
      <c r="BF69" s="123">
        <v>0</v>
      </c>
      <c r="BG69" s="123">
        <v>0</v>
      </c>
    </row>
    <row r="70" spans="1:59" ht="15" x14ac:dyDescent="0.25">
      <c r="A70" s="199">
        <f>PowellInflow.Unregulated!A70</f>
        <v>0</v>
      </c>
      <c r="B70" s="101">
        <v>1</v>
      </c>
      <c r="C70" s="101">
        <v>1</v>
      </c>
      <c r="D70" s="101">
        <v>1</v>
      </c>
      <c r="E70" s="108">
        <v>0</v>
      </c>
      <c r="F70" s="108">
        <v>0</v>
      </c>
      <c r="G70" s="108">
        <v>0</v>
      </c>
      <c r="H70" s="108">
        <v>0</v>
      </c>
      <c r="I70" s="108">
        <v>0</v>
      </c>
      <c r="J70" s="108">
        <v>0</v>
      </c>
      <c r="K70" s="108">
        <v>0</v>
      </c>
      <c r="L70" s="108">
        <v>0</v>
      </c>
      <c r="M70" s="108">
        <v>0</v>
      </c>
      <c r="N70" s="108">
        <v>0</v>
      </c>
      <c r="O70" s="108">
        <v>0</v>
      </c>
      <c r="P70" s="108">
        <v>0</v>
      </c>
      <c r="Q70" s="108">
        <v>0</v>
      </c>
      <c r="R70" s="108">
        <v>0</v>
      </c>
      <c r="S70" s="108">
        <v>0</v>
      </c>
      <c r="T70" s="108">
        <v>0</v>
      </c>
      <c r="U70" s="108">
        <v>0</v>
      </c>
      <c r="V70" s="108">
        <v>0</v>
      </c>
      <c r="W70" s="108">
        <v>0</v>
      </c>
      <c r="X70" s="108">
        <v>0</v>
      </c>
      <c r="Y70" s="108">
        <v>0</v>
      </c>
      <c r="Z70" s="108">
        <v>0</v>
      </c>
      <c r="AA70" s="108">
        <v>0</v>
      </c>
      <c r="AB70" s="108">
        <v>0</v>
      </c>
      <c r="AC70" s="108">
        <v>0</v>
      </c>
      <c r="AD70" s="108">
        <v>0</v>
      </c>
      <c r="AE70" s="108">
        <v>0</v>
      </c>
      <c r="AF70" s="108">
        <v>0</v>
      </c>
      <c r="AG70" s="108">
        <v>0</v>
      </c>
      <c r="AH70" s="123">
        <v>0</v>
      </c>
      <c r="AI70" s="123">
        <v>0</v>
      </c>
      <c r="AJ70" s="123">
        <v>0</v>
      </c>
      <c r="AK70" s="123">
        <v>0</v>
      </c>
      <c r="AL70" s="123">
        <v>0</v>
      </c>
      <c r="AM70" s="123">
        <v>0</v>
      </c>
      <c r="AN70" s="123">
        <v>0</v>
      </c>
      <c r="AO70" s="123">
        <v>0</v>
      </c>
      <c r="AP70" s="123">
        <v>0</v>
      </c>
      <c r="AQ70" s="123">
        <v>0</v>
      </c>
      <c r="AR70" s="123">
        <v>0</v>
      </c>
      <c r="AS70" s="123">
        <v>0</v>
      </c>
      <c r="AT70" s="123">
        <v>0</v>
      </c>
      <c r="AU70" s="123">
        <v>0</v>
      </c>
      <c r="AV70" s="123">
        <v>0</v>
      </c>
      <c r="AW70" s="123">
        <v>0</v>
      </c>
      <c r="AX70" s="123">
        <v>0</v>
      </c>
      <c r="AY70" s="123">
        <v>0</v>
      </c>
      <c r="AZ70" s="123">
        <v>0</v>
      </c>
      <c r="BA70" s="123">
        <v>0</v>
      </c>
      <c r="BB70" s="123">
        <v>0</v>
      </c>
      <c r="BC70" s="123">
        <v>0</v>
      </c>
      <c r="BD70" s="123">
        <v>0</v>
      </c>
      <c r="BE70" s="123">
        <v>0</v>
      </c>
      <c r="BF70" s="123">
        <v>0</v>
      </c>
      <c r="BG70" s="123">
        <v>0</v>
      </c>
    </row>
    <row r="71" spans="1:59" ht="15" x14ac:dyDescent="0.25">
      <c r="A71" s="199">
        <f>PowellInflow.Unregulated!A71</f>
        <v>0</v>
      </c>
      <c r="B71" s="101">
        <v>1</v>
      </c>
      <c r="C71" s="101">
        <v>1</v>
      </c>
      <c r="D71" s="101">
        <v>1</v>
      </c>
      <c r="E71" s="108">
        <v>0</v>
      </c>
      <c r="F71" s="108">
        <v>0</v>
      </c>
      <c r="G71" s="108">
        <v>0</v>
      </c>
      <c r="H71" s="108">
        <v>0</v>
      </c>
      <c r="I71" s="108">
        <v>0</v>
      </c>
      <c r="J71" s="108">
        <v>0</v>
      </c>
      <c r="K71" s="108">
        <v>0</v>
      </c>
      <c r="L71" s="108">
        <v>0</v>
      </c>
      <c r="M71" s="108">
        <v>0</v>
      </c>
      <c r="N71" s="108">
        <v>0</v>
      </c>
      <c r="O71" s="108">
        <v>0</v>
      </c>
      <c r="P71" s="108">
        <v>0</v>
      </c>
      <c r="Q71" s="108">
        <v>0</v>
      </c>
      <c r="R71" s="108">
        <v>0</v>
      </c>
      <c r="S71" s="108">
        <v>0</v>
      </c>
      <c r="T71" s="108">
        <v>0</v>
      </c>
      <c r="U71" s="108">
        <v>0</v>
      </c>
      <c r="V71" s="108">
        <v>0</v>
      </c>
      <c r="W71" s="108">
        <v>0</v>
      </c>
      <c r="X71" s="108">
        <v>0</v>
      </c>
      <c r="Y71" s="108">
        <v>0</v>
      </c>
      <c r="Z71" s="108">
        <v>0</v>
      </c>
      <c r="AA71" s="108">
        <v>0</v>
      </c>
      <c r="AB71" s="108">
        <v>0</v>
      </c>
      <c r="AC71" s="108">
        <v>0</v>
      </c>
      <c r="AD71" s="108">
        <v>0</v>
      </c>
      <c r="AE71" s="108">
        <v>0</v>
      </c>
      <c r="AF71" s="108">
        <v>0</v>
      </c>
      <c r="AG71" s="108">
        <v>0</v>
      </c>
      <c r="AH71" s="123">
        <v>0</v>
      </c>
      <c r="AI71" s="123">
        <v>0</v>
      </c>
      <c r="AJ71" s="123">
        <v>0</v>
      </c>
      <c r="AK71" s="123">
        <v>0</v>
      </c>
      <c r="AL71" s="123">
        <v>0</v>
      </c>
      <c r="AM71" s="123">
        <v>0</v>
      </c>
      <c r="AN71" s="123">
        <v>0</v>
      </c>
      <c r="AO71" s="123">
        <v>0</v>
      </c>
      <c r="AP71" s="123">
        <v>0</v>
      </c>
      <c r="AQ71" s="123">
        <v>0</v>
      </c>
      <c r="AR71" s="123">
        <v>0</v>
      </c>
      <c r="AS71" s="123">
        <v>0</v>
      </c>
      <c r="AT71" s="123">
        <v>0</v>
      </c>
      <c r="AU71" s="123">
        <v>0</v>
      </c>
      <c r="AV71" s="123">
        <v>0</v>
      </c>
      <c r="AW71" s="123">
        <v>0</v>
      </c>
      <c r="AX71" s="123">
        <v>0</v>
      </c>
      <c r="AY71" s="123">
        <v>0</v>
      </c>
      <c r="AZ71" s="123">
        <v>0</v>
      </c>
      <c r="BA71" s="123">
        <v>0</v>
      </c>
      <c r="BB71" s="123">
        <v>0</v>
      </c>
      <c r="BC71" s="123">
        <v>0</v>
      </c>
      <c r="BD71" s="123">
        <v>0</v>
      </c>
      <c r="BE71" s="123">
        <v>0</v>
      </c>
      <c r="BF71" s="123">
        <v>0</v>
      </c>
      <c r="BG71" s="123">
        <v>0</v>
      </c>
    </row>
    <row r="72" spans="1:59" ht="15" x14ac:dyDescent="0.25">
      <c r="A72" s="199">
        <f>PowellInflow.Unregulated!A72</f>
        <v>0</v>
      </c>
      <c r="B72" s="122">
        <v>1</v>
      </c>
      <c r="C72" s="122">
        <v>1</v>
      </c>
      <c r="D72" s="122">
        <v>1</v>
      </c>
      <c r="E72" s="123">
        <v>0</v>
      </c>
      <c r="F72" s="123">
        <v>0</v>
      </c>
      <c r="G72" s="123">
        <v>0</v>
      </c>
      <c r="H72" s="123">
        <v>0</v>
      </c>
      <c r="I72" s="123">
        <v>0</v>
      </c>
      <c r="J72" s="123">
        <v>0</v>
      </c>
      <c r="K72" s="123">
        <v>0</v>
      </c>
      <c r="L72" s="123">
        <v>0</v>
      </c>
      <c r="M72" s="123">
        <v>0</v>
      </c>
      <c r="N72" s="123">
        <v>0</v>
      </c>
      <c r="O72" s="123">
        <v>0</v>
      </c>
      <c r="P72" s="123">
        <v>0</v>
      </c>
      <c r="Q72" s="123">
        <v>0</v>
      </c>
      <c r="R72" s="123">
        <v>0</v>
      </c>
      <c r="S72" s="123">
        <v>0</v>
      </c>
      <c r="T72" s="123">
        <v>0</v>
      </c>
      <c r="U72" s="123">
        <v>0</v>
      </c>
      <c r="V72" s="123">
        <v>0</v>
      </c>
      <c r="W72" s="123">
        <v>0</v>
      </c>
      <c r="X72" s="123">
        <v>0</v>
      </c>
      <c r="Y72" s="123">
        <v>0</v>
      </c>
      <c r="Z72" s="123">
        <v>0</v>
      </c>
      <c r="AA72" s="123">
        <v>0</v>
      </c>
      <c r="AB72" s="123">
        <v>0</v>
      </c>
      <c r="AC72" s="123">
        <v>0</v>
      </c>
      <c r="AD72" s="123">
        <v>0</v>
      </c>
      <c r="AE72" s="123">
        <v>0</v>
      </c>
      <c r="AF72" s="123">
        <v>0</v>
      </c>
      <c r="AG72" s="123">
        <v>0</v>
      </c>
      <c r="AH72" s="123">
        <v>0</v>
      </c>
      <c r="AI72" s="123">
        <v>0</v>
      </c>
      <c r="AJ72" s="123">
        <v>0</v>
      </c>
      <c r="AK72" s="123">
        <v>0</v>
      </c>
      <c r="AL72" s="123">
        <v>0</v>
      </c>
      <c r="AM72" s="123">
        <v>0</v>
      </c>
      <c r="AN72" s="123">
        <v>0</v>
      </c>
      <c r="AO72" s="123">
        <v>0</v>
      </c>
      <c r="AP72" s="123">
        <v>0</v>
      </c>
      <c r="AQ72" s="123">
        <v>0</v>
      </c>
      <c r="AR72" s="123">
        <v>0</v>
      </c>
      <c r="AS72" s="123">
        <v>0</v>
      </c>
      <c r="AT72" s="123">
        <v>0</v>
      </c>
      <c r="AU72" s="123">
        <v>0</v>
      </c>
      <c r="AV72" s="123">
        <v>0</v>
      </c>
      <c r="AW72" s="123">
        <v>0</v>
      </c>
      <c r="AX72" s="123">
        <v>0</v>
      </c>
      <c r="AY72" s="123">
        <v>0</v>
      </c>
      <c r="AZ72" s="123">
        <v>0</v>
      </c>
      <c r="BA72" s="123">
        <v>0</v>
      </c>
      <c r="BB72" s="123">
        <v>0</v>
      </c>
      <c r="BC72" s="123">
        <v>0</v>
      </c>
      <c r="BD72" s="123">
        <v>0</v>
      </c>
      <c r="BE72" s="123">
        <v>0</v>
      </c>
      <c r="BF72" s="123">
        <v>0</v>
      </c>
      <c r="BG72" s="123">
        <v>0</v>
      </c>
    </row>
    <row r="73" spans="1:59" ht="15" x14ac:dyDescent="0.25">
      <c r="A73" s="199">
        <f>PowellInflow.Unregulated!A73</f>
        <v>0</v>
      </c>
      <c r="B73" s="122">
        <v>1</v>
      </c>
      <c r="C73" s="122">
        <v>1</v>
      </c>
      <c r="D73" s="122">
        <v>1</v>
      </c>
      <c r="E73" s="123">
        <v>0</v>
      </c>
      <c r="F73" s="123">
        <v>0</v>
      </c>
      <c r="G73" s="123">
        <v>0</v>
      </c>
      <c r="H73" s="123">
        <v>0</v>
      </c>
      <c r="I73" s="123">
        <v>0</v>
      </c>
      <c r="J73" s="123">
        <v>0</v>
      </c>
      <c r="K73" s="123">
        <v>0</v>
      </c>
      <c r="L73" s="123">
        <v>0</v>
      </c>
      <c r="M73" s="123">
        <v>0</v>
      </c>
      <c r="N73" s="123">
        <v>0</v>
      </c>
      <c r="O73" s="123">
        <v>0</v>
      </c>
      <c r="P73" s="123">
        <v>0</v>
      </c>
      <c r="Q73" s="123">
        <v>0</v>
      </c>
      <c r="R73" s="123">
        <v>0</v>
      </c>
      <c r="S73" s="123">
        <v>0</v>
      </c>
      <c r="T73" s="123">
        <v>0</v>
      </c>
      <c r="U73" s="123">
        <v>0</v>
      </c>
      <c r="V73" s="123">
        <v>0</v>
      </c>
      <c r="W73" s="123">
        <v>0</v>
      </c>
      <c r="X73" s="123">
        <v>0</v>
      </c>
      <c r="Y73" s="123">
        <v>0</v>
      </c>
      <c r="Z73" s="123">
        <v>0</v>
      </c>
      <c r="AA73" s="123">
        <v>0</v>
      </c>
      <c r="AB73" s="123">
        <v>0</v>
      </c>
      <c r="AC73" s="123">
        <v>0</v>
      </c>
      <c r="AD73" s="123">
        <v>0</v>
      </c>
      <c r="AE73" s="123">
        <v>0</v>
      </c>
      <c r="AF73" s="123">
        <v>0</v>
      </c>
      <c r="AG73" s="123">
        <v>0</v>
      </c>
      <c r="AH73" s="123">
        <v>0</v>
      </c>
      <c r="AI73" s="123">
        <v>0</v>
      </c>
      <c r="AJ73" s="123">
        <v>0</v>
      </c>
      <c r="AK73" s="123">
        <v>0</v>
      </c>
      <c r="AL73" s="123">
        <v>0</v>
      </c>
      <c r="AM73" s="123">
        <v>0</v>
      </c>
      <c r="AN73" s="123">
        <v>0</v>
      </c>
      <c r="AO73" s="123">
        <v>0</v>
      </c>
      <c r="AP73" s="123">
        <v>0</v>
      </c>
      <c r="AQ73" s="123">
        <v>0</v>
      </c>
      <c r="AR73" s="123">
        <v>0</v>
      </c>
      <c r="AS73" s="123">
        <v>0</v>
      </c>
      <c r="AT73" s="123">
        <v>0</v>
      </c>
      <c r="AU73" s="123">
        <v>0</v>
      </c>
      <c r="AV73" s="123">
        <v>0</v>
      </c>
      <c r="AW73" s="123">
        <v>0</v>
      </c>
      <c r="AX73" s="123">
        <v>0</v>
      </c>
      <c r="AY73" s="123">
        <v>0</v>
      </c>
      <c r="AZ73" s="123">
        <v>0</v>
      </c>
      <c r="BA73" s="123">
        <v>0</v>
      </c>
      <c r="BB73" s="123">
        <v>0</v>
      </c>
      <c r="BC73" s="123">
        <v>0</v>
      </c>
      <c r="BD73" s="123">
        <v>0</v>
      </c>
      <c r="BE73" s="123">
        <v>0</v>
      </c>
      <c r="BF73" s="123">
        <v>0</v>
      </c>
      <c r="BG73" s="123">
        <v>0</v>
      </c>
    </row>
    <row r="74" spans="1:59" ht="15" x14ac:dyDescent="0.25">
      <c r="A74" s="199">
        <f>PowellInflow.Unregulated!A74</f>
        <v>0</v>
      </c>
      <c r="B74" s="122">
        <v>1</v>
      </c>
      <c r="C74" s="122">
        <v>1</v>
      </c>
      <c r="D74" s="122">
        <v>1</v>
      </c>
      <c r="E74" s="123">
        <v>0</v>
      </c>
      <c r="F74" s="123">
        <v>0</v>
      </c>
      <c r="G74" s="123">
        <v>0</v>
      </c>
      <c r="H74" s="123">
        <v>0</v>
      </c>
      <c r="I74" s="123">
        <v>0</v>
      </c>
      <c r="J74" s="123">
        <v>0</v>
      </c>
      <c r="K74" s="123">
        <v>0</v>
      </c>
      <c r="L74" s="123">
        <v>0</v>
      </c>
      <c r="M74" s="123">
        <v>0</v>
      </c>
      <c r="N74" s="123">
        <v>0</v>
      </c>
      <c r="O74" s="123">
        <v>0</v>
      </c>
      <c r="P74" s="123">
        <v>0</v>
      </c>
      <c r="Q74" s="123">
        <v>0</v>
      </c>
      <c r="R74" s="123">
        <v>0</v>
      </c>
      <c r="S74" s="123">
        <v>0</v>
      </c>
      <c r="T74" s="123">
        <v>0</v>
      </c>
      <c r="U74" s="123">
        <v>0</v>
      </c>
      <c r="V74" s="123">
        <v>0</v>
      </c>
      <c r="W74" s="123">
        <v>0</v>
      </c>
      <c r="X74" s="123">
        <v>0</v>
      </c>
      <c r="Y74" s="123">
        <v>0</v>
      </c>
      <c r="Z74" s="123">
        <v>0</v>
      </c>
      <c r="AA74" s="123">
        <v>0</v>
      </c>
      <c r="AB74" s="123">
        <v>0</v>
      </c>
      <c r="AC74" s="123">
        <v>0</v>
      </c>
      <c r="AD74" s="123">
        <v>0</v>
      </c>
      <c r="AE74" s="123">
        <v>0</v>
      </c>
      <c r="AF74" s="123">
        <v>0</v>
      </c>
      <c r="AG74" s="123">
        <v>0</v>
      </c>
      <c r="AH74" s="123">
        <v>0</v>
      </c>
      <c r="AI74" s="123">
        <v>0</v>
      </c>
      <c r="AJ74" s="123">
        <v>0</v>
      </c>
      <c r="AK74" s="123">
        <v>0</v>
      </c>
      <c r="AL74" s="123">
        <v>0</v>
      </c>
      <c r="AM74" s="123">
        <v>0</v>
      </c>
      <c r="AN74" s="123">
        <v>0</v>
      </c>
      <c r="AO74" s="123">
        <v>0</v>
      </c>
      <c r="AP74" s="123">
        <v>0</v>
      </c>
      <c r="AQ74" s="123">
        <v>0</v>
      </c>
      <c r="AR74" s="123">
        <v>0</v>
      </c>
      <c r="AS74" s="123">
        <v>0</v>
      </c>
      <c r="AT74" s="123">
        <v>0</v>
      </c>
      <c r="AU74" s="123">
        <v>0</v>
      </c>
      <c r="AV74" s="123">
        <v>0</v>
      </c>
      <c r="AW74" s="123">
        <v>0</v>
      </c>
      <c r="AX74" s="123">
        <v>0</v>
      </c>
      <c r="AY74" s="123">
        <v>0</v>
      </c>
      <c r="AZ74" s="123">
        <v>0</v>
      </c>
      <c r="BA74" s="123">
        <v>0</v>
      </c>
      <c r="BB74" s="123">
        <v>0</v>
      </c>
      <c r="BC74" s="123">
        <v>0</v>
      </c>
      <c r="BD74" s="123">
        <v>0</v>
      </c>
      <c r="BE74" s="123">
        <v>0</v>
      </c>
      <c r="BF74" s="123">
        <v>0</v>
      </c>
      <c r="BG74" s="123">
        <v>0</v>
      </c>
    </row>
    <row r="75" spans="1:59" ht="15" x14ac:dyDescent="0.25">
      <c r="A75" s="199">
        <f>PowellInflow.Unregulated!A75</f>
        <v>0</v>
      </c>
      <c r="B75" s="122">
        <v>1</v>
      </c>
      <c r="C75" s="122">
        <v>1</v>
      </c>
      <c r="D75" s="122">
        <v>1</v>
      </c>
      <c r="E75" s="123">
        <v>0</v>
      </c>
      <c r="F75" s="123">
        <v>0</v>
      </c>
      <c r="G75" s="123">
        <v>0</v>
      </c>
      <c r="H75" s="123">
        <v>0</v>
      </c>
      <c r="I75" s="123">
        <v>0</v>
      </c>
      <c r="J75" s="123">
        <v>0</v>
      </c>
      <c r="K75" s="123">
        <v>0</v>
      </c>
      <c r="L75" s="123">
        <v>0</v>
      </c>
      <c r="M75" s="123">
        <v>0</v>
      </c>
      <c r="N75" s="123">
        <v>0</v>
      </c>
      <c r="O75" s="123">
        <v>0</v>
      </c>
      <c r="P75" s="123">
        <v>0</v>
      </c>
      <c r="Q75" s="123">
        <v>0</v>
      </c>
      <c r="R75" s="123">
        <v>0</v>
      </c>
      <c r="S75" s="123">
        <v>0</v>
      </c>
      <c r="T75" s="123">
        <v>0</v>
      </c>
      <c r="U75" s="123">
        <v>0</v>
      </c>
      <c r="V75" s="123">
        <v>0</v>
      </c>
      <c r="W75" s="123">
        <v>0</v>
      </c>
      <c r="X75" s="123">
        <v>0</v>
      </c>
      <c r="Y75" s="123">
        <v>0</v>
      </c>
      <c r="Z75" s="123">
        <v>0</v>
      </c>
      <c r="AA75" s="123">
        <v>0</v>
      </c>
      <c r="AB75" s="123">
        <v>0</v>
      </c>
      <c r="AC75" s="123">
        <v>0</v>
      </c>
      <c r="AD75" s="123">
        <v>0</v>
      </c>
      <c r="AE75" s="123">
        <v>0</v>
      </c>
      <c r="AF75" s="123">
        <v>0</v>
      </c>
      <c r="AG75" s="123">
        <v>0</v>
      </c>
      <c r="AH75" s="123">
        <v>0</v>
      </c>
      <c r="AI75" s="123">
        <v>0</v>
      </c>
      <c r="AJ75" s="123">
        <v>0</v>
      </c>
      <c r="AK75" s="123">
        <v>0</v>
      </c>
      <c r="AL75" s="123">
        <v>0</v>
      </c>
      <c r="AM75" s="123">
        <v>0</v>
      </c>
      <c r="AN75" s="123">
        <v>0</v>
      </c>
      <c r="AO75" s="123">
        <v>0</v>
      </c>
      <c r="AP75" s="123">
        <v>0</v>
      </c>
      <c r="AQ75" s="123">
        <v>0</v>
      </c>
      <c r="AR75" s="123">
        <v>0</v>
      </c>
      <c r="AS75" s="123">
        <v>0</v>
      </c>
      <c r="AT75" s="123">
        <v>0</v>
      </c>
      <c r="AU75" s="123">
        <v>0</v>
      </c>
      <c r="AV75" s="123">
        <v>0</v>
      </c>
      <c r="AW75" s="123">
        <v>0</v>
      </c>
      <c r="AX75" s="123">
        <v>0</v>
      </c>
      <c r="AY75" s="123">
        <v>0</v>
      </c>
      <c r="AZ75" s="123">
        <v>0</v>
      </c>
      <c r="BA75" s="123">
        <v>0</v>
      </c>
      <c r="BB75" s="123">
        <v>0</v>
      </c>
      <c r="BC75" s="123">
        <v>0</v>
      </c>
      <c r="BD75" s="123">
        <v>0</v>
      </c>
      <c r="BE75" s="123">
        <v>0</v>
      </c>
      <c r="BF75" s="123">
        <v>0</v>
      </c>
      <c r="BG75" s="123">
        <v>0</v>
      </c>
    </row>
    <row r="76" spans="1:59" ht="15" x14ac:dyDescent="0.25">
      <c r="A76" s="199">
        <f>PowellInflow.Unregulated!A76</f>
        <v>0</v>
      </c>
      <c r="B76" s="122">
        <v>1</v>
      </c>
      <c r="C76" s="122">
        <v>1</v>
      </c>
      <c r="D76" s="122">
        <v>1</v>
      </c>
      <c r="E76" s="123">
        <v>0</v>
      </c>
      <c r="F76" s="123">
        <v>0</v>
      </c>
      <c r="G76" s="123">
        <v>0</v>
      </c>
      <c r="H76" s="123">
        <v>0</v>
      </c>
      <c r="I76" s="123">
        <v>0</v>
      </c>
      <c r="J76" s="123">
        <v>0</v>
      </c>
      <c r="K76" s="123">
        <v>0</v>
      </c>
      <c r="L76" s="123">
        <v>0</v>
      </c>
      <c r="M76" s="123">
        <v>0</v>
      </c>
      <c r="N76" s="123">
        <v>0</v>
      </c>
      <c r="O76" s="123">
        <v>0</v>
      </c>
      <c r="P76" s="123">
        <v>0</v>
      </c>
      <c r="Q76" s="123">
        <v>0</v>
      </c>
      <c r="R76" s="123">
        <v>0</v>
      </c>
      <c r="S76" s="123">
        <v>0</v>
      </c>
      <c r="T76" s="123">
        <v>0</v>
      </c>
      <c r="U76" s="123">
        <v>0</v>
      </c>
      <c r="V76" s="123">
        <v>0</v>
      </c>
      <c r="W76" s="123">
        <v>0</v>
      </c>
      <c r="X76" s="123">
        <v>0</v>
      </c>
      <c r="Y76" s="123">
        <v>0</v>
      </c>
      <c r="Z76" s="123">
        <v>0</v>
      </c>
      <c r="AA76" s="123">
        <v>0</v>
      </c>
      <c r="AB76" s="123">
        <v>0</v>
      </c>
      <c r="AC76" s="123">
        <v>0</v>
      </c>
      <c r="AD76" s="123">
        <v>0</v>
      </c>
      <c r="AE76" s="123">
        <v>0</v>
      </c>
      <c r="AF76" s="123">
        <v>0</v>
      </c>
      <c r="AG76" s="123">
        <v>0</v>
      </c>
      <c r="AH76" s="123">
        <v>0</v>
      </c>
      <c r="AI76" s="123">
        <v>0</v>
      </c>
      <c r="AJ76" s="123">
        <v>0</v>
      </c>
      <c r="AK76" s="123">
        <v>0</v>
      </c>
      <c r="AL76" s="123">
        <v>0</v>
      </c>
      <c r="AM76" s="123">
        <v>0</v>
      </c>
      <c r="AN76" s="123">
        <v>0</v>
      </c>
      <c r="AO76" s="123">
        <v>0</v>
      </c>
      <c r="AP76" s="123">
        <v>0</v>
      </c>
      <c r="AQ76" s="123">
        <v>0</v>
      </c>
      <c r="AR76" s="123">
        <v>0</v>
      </c>
      <c r="AS76" s="123">
        <v>0</v>
      </c>
      <c r="AT76" s="123">
        <v>0</v>
      </c>
      <c r="AU76" s="123">
        <v>0</v>
      </c>
      <c r="AV76" s="123">
        <v>0</v>
      </c>
      <c r="AW76" s="123">
        <v>0</v>
      </c>
      <c r="AX76" s="123">
        <v>0</v>
      </c>
      <c r="AY76" s="123">
        <v>0</v>
      </c>
      <c r="AZ76" s="123">
        <v>0</v>
      </c>
      <c r="BA76" s="123">
        <v>0</v>
      </c>
      <c r="BB76" s="123">
        <v>0</v>
      </c>
      <c r="BC76" s="123">
        <v>0</v>
      </c>
      <c r="BD76" s="123">
        <v>0</v>
      </c>
      <c r="BE76" s="123">
        <v>0</v>
      </c>
      <c r="BF76" s="123">
        <v>0</v>
      </c>
      <c r="BG76" s="123">
        <v>0</v>
      </c>
    </row>
    <row r="77" spans="1:59" ht="15" x14ac:dyDescent="0.25">
      <c r="A77" s="199">
        <f>PowellInflow.Unregulated!A77</f>
        <v>0</v>
      </c>
      <c r="B77" s="122">
        <v>1</v>
      </c>
      <c r="C77" s="122">
        <v>1</v>
      </c>
      <c r="D77" s="122">
        <v>1</v>
      </c>
      <c r="E77" s="123">
        <v>0</v>
      </c>
      <c r="F77" s="123">
        <v>0</v>
      </c>
      <c r="G77" s="123">
        <v>0</v>
      </c>
      <c r="H77" s="123">
        <v>0</v>
      </c>
      <c r="I77" s="123">
        <v>0</v>
      </c>
      <c r="J77" s="123">
        <v>0</v>
      </c>
      <c r="K77" s="123">
        <v>0</v>
      </c>
      <c r="L77" s="123">
        <v>0</v>
      </c>
      <c r="M77" s="123">
        <v>0</v>
      </c>
      <c r="N77" s="123">
        <v>0</v>
      </c>
      <c r="O77" s="123">
        <v>0</v>
      </c>
      <c r="P77" s="123">
        <v>0</v>
      </c>
      <c r="Q77" s="123">
        <v>0</v>
      </c>
      <c r="R77" s="123">
        <v>0</v>
      </c>
      <c r="S77" s="123">
        <v>0</v>
      </c>
      <c r="T77" s="123">
        <v>0</v>
      </c>
      <c r="U77" s="123">
        <v>0</v>
      </c>
      <c r="V77" s="123">
        <v>0</v>
      </c>
      <c r="W77" s="123">
        <v>0</v>
      </c>
      <c r="X77" s="123">
        <v>0</v>
      </c>
      <c r="Y77" s="123">
        <v>0</v>
      </c>
      <c r="Z77" s="123">
        <v>0</v>
      </c>
      <c r="AA77" s="123">
        <v>0</v>
      </c>
      <c r="AB77" s="123">
        <v>0</v>
      </c>
      <c r="AC77" s="123">
        <v>0</v>
      </c>
      <c r="AD77" s="123">
        <v>0</v>
      </c>
      <c r="AE77" s="123">
        <v>0</v>
      </c>
      <c r="AF77" s="123">
        <v>0</v>
      </c>
      <c r="AG77" s="123">
        <v>0</v>
      </c>
      <c r="AH77" s="123">
        <v>0</v>
      </c>
      <c r="AI77" s="123">
        <v>0</v>
      </c>
      <c r="AJ77" s="123">
        <v>0</v>
      </c>
      <c r="AK77" s="123">
        <v>0</v>
      </c>
      <c r="AL77" s="123">
        <v>0</v>
      </c>
      <c r="AM77" s="123">
        <v>0</v>
      </c>
      <c r="AN77" s="123">
        <v>0</v>
      </c>
      <c r="AO77" s="123">
        <v>0</v>
      </c>
      <c r="AP77" s="123">
        <v>0</v>
      </c>
      <c r="AQ77" s="123">
        <v>0</v>
      </c>
      <c r="AR77" s="123">
        <v>0</v>
      </c>
      <c r="AS77" s="123">
        <v>0</v>
      </c>
      <c r="AT77" s="123">
        <v>0</v>
      </c>
      <c r="AU77" s="123">
        <v>0</v>
      </c>
      <c r="AV77" s="123">
        <v>0</v>
      </c>
      <c r="AW77" s="123">
        <v>0</v>
      </c>
      <c r="AX77" s="123">
        <v>0</v>
      </c>
      <c r="AY77" s="123">
        <v>0</v>
      </c>
      <c r="AZ77" s="123">
        <v>0</v>
      </c>
      <c r="BA77" s="123">
        <v>0</v>
      </c>
      <c r="BB77" s="123">
        <v>0</v>
      </c>
      <c r="BC77" s="123">
        <v>0</v>
      </c>
      <c r="BD77" s="123">
        <v>0</v>
      </c>
      <c r="BE77" s="123">
        <v>0</v>
      </c>
      <c r="BF77" s="123">
        <v>0</v>
      </c>
      <c r="BG77" s="123">
        <v>0</v>
      </c>
    </row>
    <row r="78" spans="1:59" ht="15" x14ac:dyDescent="0.25">
      <c r="A78" s="199">
        <f>PowellInflow.Unregulated!A78</f>
        <v>0</v>
      </c>
      <c r="B78" s="122">
        <v>1</v>
      </c>
      <c r="C78" s="122">
        <v>1</v>
      </c>
      <c r="D78" s="122">
        <v>1</v>
      </c>
      <c r="E78" s="123">
        <v>0</v>
      </c>
      <c r="F78" s="123">
        <v>0</v>
      </c>
      <c r="G78" s="123">
        <v>0</v>
      </c>
      <c r="H78" s="123">
        <v>0</v>
      </c>
      <c r="I78" s="123">
        <v>0</v>
      </c>
      <c r="J78" s="123">
        <v>0</v>
      </c>
      <c r="K78" s="123">
        <v>0</v>
      </c>
      <c r="L78" s="123">
        <v>0</v>
      </c>
      <c r="M78" s="123">
        <v>0</v>
      </c>
      <c r="N78" s="123">
        <v>0</v>
      </c>
      <c r="O78" s="123">
        <v>0</v>
      </c>
      <c r="P78" s="123">
        <v>0</v>
      </c>
      <c r="Q78" s="123">
        <v>0</v>
      </c>
      <c r="R78" s="123">
        <v>0</v>
      </c>
      <c r="S78" s="123">
        <v>0</v>
      </c>
      <c r="T78" s="123">
        <v>0</v>
      </c>
      <c r="U78" s="123">
        <v>0</v>
      </c>
      <c r="V78" s="123">
        <v>0</v>
      </c>
      <c r="W78" s="123">
        <v>0</v>
      </c>
      <c r="X78" s="123">
        <v>0</v>
      </c>
      <c r="Y78" s="123">
        <v>0</v>
      </c>
      <c r="Z78" s="123">
        <v>0</v>
      </c>
      <c r="AA78" s="123">
        <v>0</v>
      </c>
      <c r="AB78" s="123">
        <v>0</v>
      </c>
      <c r="AC78" s="123">
        <v>0</v>
      </c>
      <c r="AD78" s="123">
        <v>0</v>
      </c>
      <c r="AE78" s="123">
        <v>0</v>
      </c>
      <c r="AF78" s="123">
        <v>0</v>
      </c>
      <c r="AG78" s="123">
        <v>0</v>
      </c>
      <c r="AH78" s="123">
        <v>0</v>
      </c>
      <c r="AI78" s="123">
        <v>0</v>
      </c>
      <c r="AJ78" s="123">
        <v>0</v>
      </c>
      <c r="AK78" s="123">
        <v>0</v>
      </c>
      <c r="AL78" s="123">
        <v>0</v>
      </c>
      <c r="AM78" s="123">
        <v>0</v>
      </c>
      <c r="AN78" s="123">
        <v>0</v>
      </c>
      <c r="AO78" s="123">
        <v>0</v>
      </c>
      <c r="AP78" s="123">
        <v>0</v>
      </c>
      <c r="AQ78" s="123">
        <v>0</v>
      </c>
      <c r="AR78" s="123">
        <v>0</v>
      </c>
      <c r="AS78" s="123">
        <v>0</v>
      </c>
      <c r="AT78" s="123">
        <v>0</v>
      </c>
      <c r="AU78" s="123">
        <v>0</v>
      </c>
      <c r="AV78" s="123">
        <v>0</v>
      </c>
      <c r="AW78" s="123">
        <v>0</v>
      </c>
      <c r="AX78" s="123">
        <v>0</v>
      </c>
      <c r="AY78" s="123">
        <v>0</v>
      </c>
      <c r="AZ78" s="123">
        <v>0</v>
      </c>
      <c r="BA78" s="123">
        <v>0</v>
      </c>
      <c r="BB78" s="123">
        <v>0</v>
      </c>
      <c r="BC78" s="123">
        <v>0</v>
      </c>
      <c r="BD78" s="123">
        <v>0</v>
      </c>
      <c r="BE78" s="123">
        <v>0</v>
      </c>
      <c r="BF78" s="123">
        <v>0</v>
      </c>
      <c r="BG78" s="123">
        <v>0</v>
      </c>
    </row>
    <row r="79" spans="1:59" ht="15" x14ac:dyDescent="0.25">
      <c r="A79" s="199">
        <f>PowellInflow.Unregulated!A79</f>
        <v>0</v>
      </c>
      <c r="B79" s="122">
        <v>1</v>
      </c>
      <c r="C79" s="122">
        <v>1</v>
      </c>
      <c r="D79" s="122">
        <v>1</v>
      </c>
      <c r="E79" s="123">
        <v>0</v>
      </c>
      <c r="F79" s="123">
        <v>0</v>
      </c>
      <c r="G79" s="123">
        <v>0</v>
      </c>
      <c r="H79" s="123">
        <v>0</v>
      </c>
      <c r="I79" s="123">
        <v>0</v>
      </c>
      <c r="J79" s="123">
        <v>0</v>
      </c>
      <c r="K79" s="123">
        <v>0</v>
      </c>
      <c r="L79" s="123">
        <v>0</v>
      </c>
      <c r="M79" s="123">
        <v>0</v>
      </c>
      <c r="N79" s="123">
        <v>0</v>
      </c>
      <c r="O79" s="123">
        <v>0</v>
      </c>
      <c r="P79" s="123">
        <v>0</v>
      </c>
      <c r="Q79" s="123">
        <v>0</v>
      </c>
      <c r="R79" s="123">
        <v>0</v>
      </c>
      <c r="S79" s="123">
        <v>0</v>
      </c>
      <c r="T79" s="123">
        <v>0</v>
      </c>
      <c r="U79" s="123">
        <v>0</v>
      </c>
      <c r="V79" s="123">
        <v>0</v>
      </c>
      <c r="W79" s="123">
        <v>0</v>
      </c>
      <c r="X79" s="123">
        <v>0</v>
      </c>
      <c r="Y79" s="123">
        <v>0</v>
      </c>
      <c r="Z79" s="123">
        <v>0</v>
      </c>
      <c r="AA79" s="123">
        <v>0</v>
      </c>
      <c r="AB79" s="123">
        <v>0</v>
      </c>
      <c r="AC79" s="123">
        <v>0</v>
      </c>
      <c r="AD79" s="123">
        <v>0</v>
      </c>
      <c r="AE79" s="123">
        <v>0</v>
      </c>
      <c r="AF79" s="123">
        <v>0</v>
      </c>
      <c r="AG79" s="123">
        <v>0</v>
      </c>
      <c r="AH79" s="123">
        <v>0</v>
      </c>
      <c r="AI79" s="123">
        <v>0</v>
      </c>
      <c r="AJ79" s="123">
        <v>0</v>
      </c>
      <c r="AK79" s="123">
        <v>0</v>
      </c>
      <c r="AL79" s="123">
        <v>0</v>
      </c>
      <c r="AM79" s="123">
        <v>0</v>
      </c>
      <c r="AN79" s="123">
        <v>0</v>
      </c>
      <c r="AO79" s="123">
        <v>0</v>
      </c>
      <c r="AP79" s="123">
        <v>0</v>
      </c>
      <c r="AQ79" s="123">
        <v>0</v>
      </c>
      <c r="AR79" s="123">
        <v>0</v>
      </c>
      <c r="AS79" s="123">
        <v>0</v>
      </c>
      <c r="AT79" s="123">
        <v>0</v>
      </c>
      <c r="AU79" s="123">
        <v>0</v>
      </c>
      <c r="AV79" s="123">
        <v>0</v>
      </c>
      <c r="AW79" s="123">
        <v>0</v>
      </c>
      <c r="AX79" s="123">
        <v>0</v>
      </c>
      <c r="AY79" s="123">
        <v>0</v>
      </c>
      <c r="AZ79" s="123">
        <v>0</v>
      </c>
      <c r="BA79" s="123">
        <v>0</v>
      </c>
      <c r="BB79" s="123">
        <v>0</v>
      </c>
      <c r="BC79" s="123">
        <v>0</v>
      </c>
      <c r="BD79" s="123">
        <v>0</v>
      </c>
      <c r="BE79" s="123">
        <v>0</v>
      </c>
      <c r="BF79" s="123">
        <v>0</v>
      </c>
      <c r="BG79" s="123">
        <v>0</v>
      </c>
    </row>
    <row r="80" spans="1:59" ht="15" x14ac:dyDescent="0.25">
      <c r="A80" s="199">
        <f>PowellInflow.Unregulated!A80</f>
        <v>0</v>
      </c>
      <c r="B80" s="122">
        <v>1</v>
      </c>
      <c r="C80" s="122">
        <v>1</v>
      </c>
      <c r="D80" s="122">
        <v>1</v>
      </c>
      <c r="E80" s="123">
        <v>0</v>
      </c>
      <c r="F80" s="123">
        <v>0</v>
      </c>
      <c r="G80" s="123">
        <v>0</v>
      </c>
      <c r="H80" s="123">
        <v>0</v>
      </c>
      <c r="I80" s="123">
        <v>0</v>
      </c>
      <c r="J80" s="123">
        <v>0</v>
      </c>
      <c r="K80" s="123">
        <v>0</v>
      </c>
      <c r="L80" s="123">
        <v>0</v>
      </c>
      <c r="M80" s="123">
        <v>0</v>
      </c>
      <c r="N80" s="123">
        <v>0</v>
      </c>
      <c r="O80" s="123">
        <v>0</v>
      </c>
      <c r="P80" s="123">
        <v>0</v>
      </c>
      <c r="Q80" s="123">
        <v>0</v>
      </c>
      <c r="R80" s="123">
        <v>0</v>
      </c>
      <c r="S80" s="123">
        <v>0</v>
      </c>
      <c r="T80" s="123">
        <v>0</v>
      </c>
      <c r="U80" s="123">
        <v>0</v>
      </c>
      <c r="V80" s="123">
        <v>0</v>
      </c>
      <c r="W80" s="123">
        <v>0</v>
      </c>
      <c r="X80" s="123">
        <v>0</v>
      </c>
      <c r="Y80" s="123">
        <v>0</v>
      </c>
      <c r="Z80" s="123">
        <v>0</v>
      </c>
      <c r="AA80" s="123">
        <v>0</v>
      </c>
      <c r="AB80" s="123">
        <v>0</v>
      </c>
      <c r="AC80" s="123">
        <v>0</v>
      </c>
      <c r="AD80" s="123">
        <v>0</v>
      </c>
      <c r="AE80" s="123">
        <v>0</v>
      </c>
      <c r="AF80" s="123">
        <v>0</v>
      </c>
      <c r="AG80" s="123">
        <v>0</v>
      </c>
      <c r="AH80" s="123">
        <v>0</v>
      </c>
      <c r="AI80" s="123">
        <v>0</v>
      </c>
      <c r="AJ80" s="123">
        <v>0</v>
      </c>
      <c r="AK80" s="123">
        <v>0</v>
      </c>
      <c r="AL80" s="123">
        <v>0</v>
      </c>
      <c r="AM80" s="123">
        <v>0</v>
      </c>
      <c r="AN80" s="123">
        <v>0</v>
      </c>
      <c r="AO80" s="123">
        <v>0</v>
      </c>
      <c r="AP80" s="123">
        <v>0</v>
      </c>
      <c r="AQ80" s="123">
        <v>0</v>
      </c>
      <c r="AR80" s="123">
        <v>0</v>
      </c>
      <c r="AS80" s="123">
        <v>0</v>
      </c>
      <c r="AT80" s="123">
        <v>0</v>
      </c>
      <c r="AU80" s="123">
        <v>0</v>
      </c>
      <c r="AV80" s="123">
        <v>0</v>
      </c>
      <c r="AW80" s="123">
        <v>0</v>
      </c>
      <c r="AX80" s="123">
        <v>0</v>
      </c>
      <c r="AY80" s="123">
        <v>0</v>
      </c>
      <c r="AZ80" s="123">
        <v>0</v>
      </c>
      <c r="BA80" s="123">
        <v>0</v>
      </c>
      <c r="BB80" s="123">
        <v>0</v>
      </c>
      <c r="BC80" s="123">
        <v>0</v>
      </c>
      <c r="BD80" s="123">
        <v>0</v>
      </c>
      <c r="BE80" s="123">
        <v>0</v>
      </c>
      <c r="BF80" s="123">
        <v>0</v>
      </c>
      <c r="BG80" s="123">
        <v>0</v>
      </c>
    </row>
    <row r="81" spans="1:59" ht="15" x14ac:dyDescent="0.25">
      <c r="A81" s="198"/>
      <c r="B81" s="122">
        <v>1</v>
      </c>
      <c r="C81" s="122">
        <v>1</v>
      </c>
      <c r="D81" s="122">
        <v>1</v>
      </c>
      <c r="E81" s="123">
        <v>0</v>
      </c>
      <c r="F81" s="123">
        <v>0</v>
      </c>
      <c r="G81" s="123">
        <v>0</v>
      </c>
      <c r="H81" s="123">
        <v>0</v>
      </c>
      <c r="I81" s="123">
        <v>0</v>
      </c>
      <c r="J81" s="123">
        <v>0</v>
      </c>
      <c r="K81" s="123">
        <v>0</v>
      </c>
      <c r="L81" s="123">
        <v>0</v>
      </c>
      <c r="M81" s="123">
        <v>0</v>
      </c>
      <c r="N81" s="123">
        <v>0</v>
      </c>
      <c r="O81" s="123">
        <v>0</v>
      </c>
      <c r="P81" s="123">
        <v>0</v>
      </c>
      <c r="Q81" s="123">
        <v>0</v>
      </c>
      <c r="R81" s="123">
        <v>0</v>
      </c>
      <c r="S81" s="123">
        <v>0</v>
      </c>
      <c r="T81" s="123">
        <v>0</v>
      </c>
      <c r="U81" s="123">
        <v>0</v>
      </c>
      <c r="V81" s="123">
        <v>0</v>
      </c>
      <c r="W81" s="123">
        <v>0</v>
      </c>
      <c r="X81" s="123">
        <v>0</v>
      </c>
      <c r="Y81" s="123">
        <v>0</v>
      </c>
      <c r="Z81" s="123">
        <v>0</v>
      </c>
      <c r="AA81" s="123">
        <v>0</v>
      </c>
      <c r="AB81" s="123">
        <v>0</v>
      </c>
      <c r="AC81" s="123">
        <v>0</v>
      </c>
      <c r="AD81" s="123">
        <v>0</v>
      </c>
      <c r="AE81" s="123">
        <v>0</v>
      </c>
      <c r="AF81" s="123">
        <v>0</v>
      </c>
      <c r="AG81" s="123">
        <v>0</v>
      </c>
      <c r="AH81" s="123">
        <v>0</v>
      </c>
      <c r="AI81" s="123">
        <v>0</v>
      </c>
      <c r="AJ81" s="123">
        <v>0</v>
      </c>
      <c r="AK81" s="123">
        <v>0</v>
      </c>
      <c r="AL81" s="123">
        <v>0</v>
      </c>
      <c r="AM81" s="123">
        <v>0</v>
      </c>
      <c r="AN81" s="123">
        <v>0</v>
      </c>
      <c r="AO81" s="123">
        <v>0</v>
      </c>
      <c r="AP81" s="123">
        <v>0</v>
      </c>
      <c r="AQ81" s="123">
        <v>0</v>
      </c>
      <c r="AR81" s="123">
        <v>0</v>
      </c>
      <c r="AS81" s="123">
        <v>0</v>
      </c>
      <c r="AT81" s="123">
        <v>0</v>
      </c>
      <c r="AU81" s="123">
        <v>0</v>
      </c>
      <c r="AV81" s="123">
        <v>0</v>
      </c>
      <c r="AW81" s="123">
        <v>0</v>
      </c>
      <c r="AX81" s="123">
        <v>0</v>
      </c>
      <c r="AY81" s="123">
        <v>0</v>
      </c>
      <c r="AZ81" s="123">
        <v>0</v>
      </c>
      <c r="BA81" s="123">
        <v>0</v>
      </c>
      <c r="BB81" s="123">
        <v>0</v>
      </c>
      <c r="BC81" s="123">
        <v>0</v>
      </c>
      <c r="BD81" s="123">
        <v>0</v>
      </c>
      <c r="BE81" s="123">
        <v>0</v>
      </c>
      <c r="BF81" s="123">
        <v>0</v>
      </c>
      <c r="BG81" s="123">
        <v>0</v>
      </c>
    </row>
    <row r="82" spans="1:59" ht="15" x14ac:dyDescent="0.25">
      <c r="A82" s="198"/>
      <c r="B82" s="122">
        <v>1</v>
      </c>
      <c r="C82" s="122">
        <v>1</v>
      </c>
      <c r="D82" s="122">
        <v>1</v>
      </c>
      <c r="E82" s="123">
        <v>0</v>
      </c>
      <c r="F82" s="123">
        <v>0</v>
      </c>
      <c r="G82" s="123">
        <v>0</v>
      </c>
      <c r="H82" s="123">
        <v>0</v>
      </c>
      <c r="I82" s="123">
        <v>0</v>
      </c>
      <c r="J82" s="123">
        <v>0</v>
      </c>
      <c r="K82" s="123">
        <v>0</v>
      </c>
      <c r="L82" s="123">
        <v>0</v>
      </c>
      <c r="M82" s="123">
        <v>0</v>
      </c>
      <c r="N82" s="123">
        <v>0</v>
      </c>
      <c r="O82" s="123">
        <v>0</v>
      </c>
      <c r="P82" s="123">
        <v>0</v>
      </c>
      <c r="Q82" s="123">
        <v>0</v>
      </c>
      <c r="R82" s="123">
        <v>0</v>
      </c>
      <c r="S82" s="123">
        <v>0</v>
      </c>
      <c r="T82" s="123">
        <v>0</v>
      </c>
      <c r="U82" s="123">
        <v>0</v>
      </c>
      <c r="V82" s="123">
        <v>0</v>
      </c>
      <c r="W82" s="123">
        <v>0</v>
      </c>
      <c r="X82" s="123">
        <v>0</v>
      </c>
      <c r="Y82" s="123">
        <v>0</v>
      </c>
      <c r="Z82" s="123">
        <v>0</v>
      </c>
      <c r="AA82" s="123">
        <v>0</v>
      </c>
      <c r="AB82" s="123">
        <v>0</v>
      </c>
      <c r="AC82" s="123">
        <v>0</v>
      </c>
      <c r="AD82" s="123">
        <v>0</v>
      </c>
      <c r="AE82" s="123">
        <v>0</v>
      </c>
      <c r="AF82" s="123">
        <v>0</v>
      </c>
      <c r="AG82" s="123">
        <v>0</v>
      </c>
      <c r="AH82" s="123">
        <v>0</v>
      </c>
      <c r="AI82" s="123">
        <v>0</v>
      </c>
      <c r="AJ82" s="123">
        <v>0</v>
      </c>
      <c r="AK82" s="123">
        <v>0</v>
      </c>
      <c r="AL82" s="123">
        <v>0</v>
      </c>
      <c r="AM82" s="123">
        <v>0</v>
      </c>
      <c r="AN82" s="123">
        <v>0</v>
      </c>
      <c r="AO82" s="123">
        <v>0</v>
      </c>
      <c r="AP82" s="123">
        <v>0</v>
      </c>
      <c r="AQ82" s="123">
        <v>0</v>
      </c>
      <c r="AR82" s="123">
        <v>0</v>
      </c>
      <c r="AS82" s="123">
        <v>0</v>
      </c>
      <c r="AT82" s="123">
        <v>0</v>
      </c>
      <c r="AU82" s="123">
        <v>0</v>
      </c>
      <c r="AV82" s="123">
        <v>0</v>
      </c>
      <c r="AW82" s="123">
        <v>0</v>
      </c>
      <c r="AX82" s="123">
        <v>0</v>
      </c>
      <c r="AY82" s="123">
        <v>0</v>
      </c>
      <c r="AZ82" s="123">
        <v>0</v>
      </c>
      <c r="BA82" s="123">
        <v>0</v>
      </c>
      <c r="BB82" s="123">
        <v>0</v>
      </c>
      <c r="BC82" s="123">
        <v>0</v>
      </c>
      <c r="BD82" s="123">
        <v>0</v>
      </c>
      <c r="BE82" s="123">
        <v>0</v>
      </c>
      <c r="BF82" s="123">
        <v>0</v>
      </c>
      <c r="BG82" s="123">
        <v>0</v>
      </c>
    </row>
    <row r="83" spans="1:59" ht="15" x14ac:dyDescent="0.25">
      <c r="A83" s="198"/>
      <c r="B83" s="122">
        <v>1</v>
      </c>
      <c r="C83" s="122">
        <v>1</v>
      </c>
      <c r="D83" s="122">
        <v>1</v>
      </c>
      <c r="E83" s="123">
        <v>0</v>
      </c>
      <c r="F83" s="123">
        <v>0</v>
      </c>
      <c r="G83" s="123">
        <v>0</v>
      </c>
      <c r="H83" s="123">
        <v>0</v>
      </c>
      <c r="I83" s="123">
        <v>0</v>
      </c>
      <c r="J83" s="123">
        <v>0</v>
      </c>
      <c r="K83" s="123">
        <v>0</v>
      </c>
      <c r="L83" s="123">
        <v>0</v>
      </c>
      <c r="M83" s="123">
        <v>0</v>
      </c>
      <c r="N83" s="123">
        <v>0</v>
      </c>
      <c r="O83" s="123">
        <v>0</v>
      </c>
      <c r="P83" s="123">
        <v>0</v>
      </c>
      <c r="Q83" s="123">
        <v>0</v>
      </c>
      <c r="R83" s="123">
        <v>0</v>
      </c>
      <c r="S83" s="123">
        <v>0</v>
      </c>
      <c r="T83" s="123">
        <v>0</v>
      </c>
      <c r="U83" s="123">
        <v>0</v>
      </c>
      <c r="V83" s="123">
        <v>0</v>
      </c>
      <c r="W83" s="123">
        <v>0</v>
      </c>
      <c r="X83" s="123">
        <v>0</v>
      </c>
      <c r="Y83" s="123">
        <v>0</v>
      </c>
      <c r="Z83" s="123">
        <v>0</v>
      </c>
      <c r="AA83" s="123">
        <v>0</v>
      </c>
      <c r="AB83" s="123">
        <v>0</v>
      </c>
      <c r="AC83" s="123">
        <v>0</v>
      </c>
      <c r="AD83" s="123">
        <v>0</v>
      </c>
      <c r="AE83" s="123">
        <v>0</v>
      </c>
      <c r="AF83" s="123">
        <v>0</v>
      </c>
      <c r="AG83" s="123">
        <v>0</v>
      </c>
      <c r="AH83" s="123">
        <v>0</v>
      </c>
      <c r="AI83" s="123">
        <v>0</v>
      </c>
      <c r="AJ83" s="123">
        <v>0</v>
      </c>
      <c r="AK83" s="123">
        <v>0</v>
      </c>
      <c r="AL83" s="123">
        <v>0</v>
      </c>
      <c r="AM83" s="123">
        <v>0</v>
      </c>
      <c r="AN83" s="123">
        <v>0</v>
      </c>
      <c r="AO83" s="123">
        <v>0</v>
      </c>
      <c r="AP83" s="123">
        <v>0</v>
      </c>
      <c r="AQ83" s="123">
        <v>0</v>
      </c>
      <c r="AR83" s="123">
        <v>0</v>
      </c>
      <c r="AS83" s="123">
        <v>0</v>
      </c>
      <c r="AT83" s="123">
        <v>0</v>
      </c>
      <c r="AU83" s="123">
        <v>0</v>
      </c>
      <c r="AV83" s="123">
        <v>0</v>
      </c>
      <c r="AW83" s="123">
        <v>0</v>
      </c>
      <c r="AX83" s="123">
        <v>0</v>
      </c>
      <c r="AY83" s="123">
        <v>0</v>
      </c>
      <c r="AZ83" s="123">
        <v>0</v>
      </c>
      <c r="BA83" s="123">
        <v>0</v>
      </c>
      <c r="BB83" s="123">
        <v>0</v>
      </c>
      <c r="BC83" s="123">
        <v>0</v>
      </c>
      <c r="BD83" s="123">
        <v>0</v>
      </c>
      <c r="BE83" s="123">
        <v>0</v>
      </c>
      <c r="BF83" s="123">
        <v>0</v>
      </c>
      <c r="BG83" s="123">
        <v>0</v>
      </c>
    </row>
    <row r="84" spans="1:59" ht="15" x14ac:dyDescent="0.25">
      <c r="A84" s="198"/>
      <c r="B84" s="122">
        <v>1</v>
      </c>
      <c r="C84" s="122">
        <v>1</v>
      </c>
      <c r="D84" s="122">
        <v>1</v>
      </c>
      <c r="E84" s="123">
        <v>0</v>
      </c>
      <c r="F84" s="123">
        <v>0</v>
      </c>
      <c r="G84" s="123">
        <v>0</v>
      </c>
      <c r="H84" s="123">
        <v>0</v>
      </c>
      <c r="I84" s="123">
        <v>0</v>
      </c>
      <c r="J84" s="123">
        <v>0</v>
      </c>
      <c r="K84" s="123">
        <v>0</v>
      </c>
      <c r="L84" s="123">
        <v>0</v>
      </c>
      <c r="M84" s="123">
        <v>0</v>
      </c>
      <c r="N84" s="123">
        <v>0</v>
      </c>
      <c r="O84" s="123">
        <v>0</v>
      </c>
      <c r="P84" s="123">
        <v>0</v>
      </c>
      <c r="Q84" s="123">
        <v>0</v>
      </c>
      <c r="R84" s="123">
        <v>0</v>
      </c>
      <c r="S84" s="123">
        <v>0</v>
      </c>
      <c r="T84" s="123">
        <v>0</v>
      </c>
      <c r="U84" s="123">
        <v>0</v>
      </c>
      <c r="V84" s="123">
        <v>0</v>
      </c>
      <c r="W84" s="123">
        <v>0</v>
      </c>
      <c r="X84" s="123">
        <v>0</v>
      </c>
      <c r="Y84" s="123">
        <v>0</v>
      </c>
      <c r="Z84" s="123">
        <v>0</v>
      </c>
      <c r="AA84" s="123">
        <v>0</v>
      </c>
      <c r="AB84" s="123">
        <v>0</v>
      </c>
      <c r="AC84" s="123">
        <v>0</v>
      </c>
      <c r="AD84" s="123">
        <v>0</v>
      </c>
      <c r="AE84" s="123">
        <v>0</v>
      </c>
      <c r="AF84" s="123">
        <v>0</v>
      </c>
      <c r="AG84" s="123">
        <v>0</v>
      </c>
      <c r="AH84" s="123">
        <v>0</v>
      </c>
      <c r="AI84" s="123">
        <v>0</v>
      </c>
      <c r="AJ84" s="123">
        <v>0</v>
      </c>
      <c r="AK84" s="123">
        <v>0</v>
      </c>
      <c r="AL84" s="123">
        <v>0</v>
      </c>
      <c r="AM84" s="123">
        <v>0</v>
      </c>
      <c r="AN84" s="123">
        <v>0</v>
      </c>
      <c r="AO84" s="123">
        <v>0</v>
      </c>
      <c r="AP84" s="123">
        <v>0</v>
      </c>
      <c r="AQ84" s="123">
        <v>0</v>
      </c>
      <c r="AR84" s="123">
        <v>0</v>
      </c>
      <c r="AS84" s="123">
        <v>0</v>
      </c>
      <c r="AT84" s="123">
        <v>0</v>
      </c>
      <c r="AU84" s="123">
        <v>0</v>
      </c>
      <c r="AV84" s="123">
        <v>0</v>
      </c>
      <c r="AW84" s="123">
        <v>0</v>
      </c>
      <c r="AX84" s="123">
        <v>0</v>
      </c>
      <c r="AY84" s="123">
        <v>0</v>
      </c>
      <c r="AZ84" s="123">
        <v>0</v>
      </c>
      <c r="BA84" s="123">
        <v>0</v>
      </c>
      <c r="BB84" s="123">
        <v>0</v>
      </c>
      <c r="BC84" s="123">
        <v>0</v>
      </c>
      <c r="BD84" s="123">
        <v>0</v>
      </c>
      <c r="BE84" s="123">
        <v>0</v>
      </c>
      <c r="BF84" s="123">
        <v>0</v>
      </c>
      <c r="BG84" s="123">
        <v>0</v>
      </c>
    </row>
    <row r="85" spans="1:59" ht="15" x14ac:dyDescent="0.25">
      <c r="A85" s="198"/>
      <c r="B85" s="122">
        <v>1</v>
      </c>
      <c r="C85" s="122">
        <v>1</v>
      </c>
      <c r="D85" s="122">
        <v>1</v>
      </c>
      <c r="E85" s="123">
        <v>0</v>
      </c>
      <c r="F85" s="123">
        <v>0</v>
      </c>
      <c r="G85" s="123">
        <v>0</v>
      </c>
      <c r="H85" s="123">
        <v>0</v>
      </c>
      <c r="I85" s="123">
        <v>0</v>
      </c>
      <c r="J85" s="123">
        <v>0</v>
      </c>
      <c r="K85" s="123">
        <v>0</v>
      </c>
      <c r="L85" s="123">
        <v>0</v>
      </c>
      <c r="M85" s="123">
        <v>0</v>
      </c>
      <c r="N85" s="123">
        <v>0</v>
      </c>
      <c r="O85" s="123">
        <v>0</v>
      </c>
      <c r="P85" s="123">
        <v>0</v>
      </c>
      <c r="Q85" s="123">
        <v>0</v>
      </c>
      <c r="R85" s="123">
        <v>0</v>
      </c>
      <c r="S85" s="123">
        <v>0</v>
      </c>
      <c r="T85" s="123">
        <v>0</v>
      </c>
      <c r="U85" s="123">
        <v>0</v>
      </c>
      <c r="V85" s="123">
        <v>0</v>
      </c>
      <c r="W85" s="123">
        <v>0</v>
      </c>
      <c r="X85" s="123">
        <v>0</v>
      </c>
      <c r="Y85" s="123">
        <v>0</v>
      </c>
      <c r="Z85" s="123">
        <v>0</v>
      </c>
      <c r="AA85" s="123">
        <v>0</v>
      </c>
      <c r="AB85" s="123">
        <v>0</v>
      </c>
      <c r="AC85" s="123">
        <v>0</v>
      </c>
      <c r="AD85" s="123">
        <v>0</v>
      </c>
      <c r="AE85" s="123">
        <v>0</v>
      </c>
      <c r="AF85" s="123">
        <v>0</v>
      </c>
      <c r="AG85" s="123">
        <v>0</v>
      </c>
      <c r="AH85" s="123">
        <v>0</v>
      </c>
      <c r="AI85" s="123">
        <v>0</v>
      </c>
      <c r="AJ85" s="123">
        <v>0</v>
      </c>
      <c r="AK85" s="123">
        <v>0</v>
      </c>
      <c r="AL85" s="123">
        <v>0</v>
      </c>
      <c r="AM85" s="123">
        <v>0</v>
      </c>
      <c r="AN85" s="123">
        <v>0</v>
      </c>
      <c r="AO85" s="123">
        <v>0</v>
      </c>
      <c r="AP85" s="123">
        <v>0</v>
      </c>
      <c r="AQ85" s="123">
        <v>0</v>
      </c>
      <c r="AR85" s="123">
        <v>0</v>
      </c>
      <c r="AS85" s="123">
        <v>0</v>
      </c>
      <c r="AT85" s="123">
        <v>0</v>
      </c>
      <c r="AU85" s="123">
        <v>0</v>
      </c>
      <c r="AV85" s="123">
        <v>0</v>
      </c>
      <c r="AW85" s="123">
        <v>0</v>
      </c>
      <c r="AX85" s="123">
        <v>0</v>
      </c>
      <c r="AY85" s="123">
        <v>0</v>
      </c>
      <c r="AZ85" s="123">
        <v>0</v>
      </c>
      <c r="BA85" s="123">
        <v>0</v>
      </c>
      <c r="BB85" s="123">
        <v>0</v>
      </c>
      <c r="BC85" s="123">
        <v>0</v>
      </c>
      <c r="BD85" s="123">
        <v>0</v>
      </c>
      <c r="BE85" s="123">
        <v>0</v>
      </c>
      <c r="BF85" s="123">
        <v>0</v>
      </c>
      <c r="BG85" s="123">
        <v>0</v>
      </c>
    </row>
    <row r="86" spans="1:59" ht="15" x14ac:dyDescent="0.25">
      <c r="A86" s="198"/>
      <c r="B86" s="122">
        <v>1</v>
      </c>
      <c r="C86" s="122">
        <v>1</v>
      </c>
      <c r="D86" s="122">
        <v>1</v>
      </c>
      <c r="E86" s="123">
        <v>0</v>
      </c>
      <c r="F86" s="123">
        <v>0</v>
      </c>
      <c r="G86" s="123">
        <v>0</v>
      </c>
      <c r="H86" s="123">
        <v>0</v>
      </c>
      <c r="I86" s="123">
        <v>0</v>
      </c>
      <c r="J86" s="123">
        <v>0</v>
      </c>
      <c r="K86" s="123">
        <v>0</v>
      </c>
      <c r="L86" s="123">
        <v>0</v>
      </c>
      <c r="M86" s="123">
        <v>0</v>
      </c>
      <c r="N86" s="123">
        <v>0</v>
      </c>
      <c r="O86" s="123">
        <v>0</v>
      </c>
      <c r="P86" s="123">
        <v>0</v>
      </c>
      <c r="Q86" s="123">
        <v>0</v>
      </c>
      <c r="R86" s="123">
        <v>0</v>
      </c>
      <c r="S86" s="123">
        <v>0</v>
      </c>
      <c r="T86" s="123">
        <v>0</v>
      </c>
      <c r="U86" s="123">
        <v>0</v>
      </c>
      <c r="V86" s="123">
        <v>0</v>
      </c>
      <c r="W86" s="123">
        <v>0</v>
      </c>
      <c r="X86" s="123">
        <v>0</v>
      </c>
      <c r="Y86" s="123">
        <v>0</v>
      </c>
      <c r="Z86" s="123">
        <v>0</v>
      </c>
      <c r="AA86" s="123">
        <v>0</v>
      </c>
      <c r="AB86" s="123">
        <v>0</v>
      </c>
      <c r="AC86" s="123">
        <v>0</v>
      </c>
      <c r="AD86" s="123">
        <v>0</v>
      </c>
      <c r="AE86" s="123">
        <v>0</v>
      </c>
      <c r="AF86" s="123">
        <v>0</v>
      </c>
      <c r="AG86" s="123">
        <v>0</v>
      </c>
      <c r="AH86" s="123">
        <v>0</v>
      </c>
      <c r="AI86" s="123">
        <v>0</v>
      </c>
      <c r="AJ86" s="123">
        <v>0</v>
      </c>
      <c r="AK86" s="123">
        <v>0</v>
      </c>
      <c r="AL86" s="123">
        <v>0</v>
      </c>
      <c r="AM86" s="123">
        <v>0</v>
      </c>
      <c r="AN86" s="123">
        <v>0</v>
      </c>
      <c r="AO86" s="123">
        <v>0</v>
      </c>
      <c r="AP86" s="123">
        <v>0</v>
      </c>
      <c r="AQ86" s="123">
        <v>0</v>
      </c>
      <c r="AR86" s="123">
        <v>0</v>
      </c>
      <c r="AS86" s="123">
        <v>0</v>
      </c>
      <c r="AT86" s="123">
        <v>0</v>
      </c>
      <c r="AU86" s="123">
        <v>0</v>
      </c>
      <c r="AV86" s="123">
        <v>0</v>
      </c>
      <c r="AW86" s="123">
        <v>0</v>
      </c>
      <c r="AX86" s="123">
        <v>0</v>
      </c>
      <c r="AY86" s="123">
        <v>0</v>
      </c>
      <c r="AZ86" s="123">
        <v>0</v>
      </c>
      <c r="BA86" s="123">
        <v>0</v>
      </c>
      <c r="BB86" s="123">
        <v>0</v>
      </c>
      <c r="BC86" s="123">
        <v>0</v>
      </c>
      <c r="BD86" s="123">
        <v>0</v>
      </c>
      <c r="BE86" s="123">
        <v>0</v>
      </c>
      <c r="BF86" s="123">
        <v>0</v>
      </c>
      <c r="BG86" s="123">
        <v>0</v>
      </c>
    </row>
    <row r="87" spans="1:59" ht="15" x14ac:dyDescent="0.25">
      <c r="A87" s="198"/>
      <c r="B87" s="122">
        <v>1</v>
      </c>
      <c r="C87" s="122">
        <v>1</v>
      </c>
      <c r="D87" s="122">
        <v>1</v>
      </c>
      <c r="E87" s="123">
        <v>0</v>
      </c>
      <c r="F87" s="123">
        <v>0</v>
      </c>
      <c r="G87" s="123">
        <v>0</v>
      </c>
      <c r="H87" s="123">
        <v>0</v>
      </c>
      <c r="I87" s="123">
        <v>0</v>
      </c>
      <c r="J87" s="123">
        <v>0</v>
      </c>
      <c r="K87" s="123">
        <v>0</v>
      </c>
      <c r="L87" s="123">
        <v>0</v>
      </c>
      <c r="M87" s="123">
        <v>0</v>
      </c>
      <c r="N87" s="123">
        <v>0</v>
      </c>
      <c r="O87" s="123">
        <v>0</v>
      </c>
      <c r="P87" s="123">
        <v>0</v>
      </c>
      <c r="Q87" s="123">
        <v>0</v>
      </c>
      <c r="R87" s="123">
        <v>0</v>
      </c>
      <c r="S87" s="123">
        <v>0</v>
      </c>
      <c r="T87" s="123">
        <v>0</v>
      </c>
      <c r="U87" s="123">
        <v>0</v>
      </c>
      <c r="V87" s="123">
        <v>0</v>
      </c>
      <c r="W87" s="123">
        <v>0</v>
      </c>
      <c r="X87" s="123">
        <v>0</v>
      </c>
      <c r="Y87" s="123">
        <v>0</v>
      </c>
      <c r="Z87" s="123">
        <v>0</v>
      </c>
      <c r="AA87" s="123">
        <v>0</v>
      </c>
      <c r="AB87" s="123">
        <v>0</v>
      </c>
      <c r="AC87" s="123">
        <v>0</v>
      </c>
      <c r="AD87" s="123">
        <v>0</v>
      </c>
      <c r="AE87" s="123">
        <v>0</v>
      </c>
      <c r="AF87" s="123">
        <v>0</v>
      </c>
      <c r="AG87" s="123">
        <v>0</v>
      </c>
      <c r="AH87" s="123">
        <v>0</v>
      </c>
      <c r="AI87" s="123">
        <v>0</v>
      </c>
      <c r="AJ87" s="123">
        <v>0</v>
      </c>
      <c r="AK87" s="123">
        <v>0</v>
      </c>
      <c r="AL87" s="123">
        <v>0</v>
      </c>
      <c r="AM87" s="123">
        <v>0</v>
      </c>
      <c r="AN87" s="123">
        <v>0</v>
      </c>
      <c r="AO87" s="123">
        <v>0</v>
      </c>
      <c r="AP87" s="123">
        <v>0</v>
      </c>
      <c r="AQ87" s="123">
        <v>0</v>
      </c>
      <c r="AR87" s="123">
        <v>0</v>
      </c>
      <c r="AS87" s="123">
        <v>0</v>
      </c>
      <c r="AT87" s="123">
        <v>0</v>
      </c>
      <c r="AU87" s="123">
        <v>0</v>
      </c>
      <c r="AV87" s="123">
        <v>0</v>
      </c>
      <c r="AW87" s="123">
        <v>0</v>
      </c>
      <c r="AX87" s="123">
        <v>0</v>
      </c>
      <c r="AY87" s="123">
        <v>0</v>
      </c>
      <c r="AZ87" s="123">
        <v>0</v>
      </c>
      <c r="BA87" s="123">
        <v>0</v>
      </c>
      <c r="BB87" s="123">
        <v>0</v>
      </c>
      <c r="BC87" s="123">
        <v>0</v>
      </c>
      <c r="BD87" s="123">
        <v>0</v>
      </c>
      <c r="BE87" s="123">
        <v>0</v>
      </c>
      <c r="BF87" s="123">
        <v>0</v>
      </c>
      <c r="BG87" s="123">
        <v>0</v>
      </c>
    </row>
    <row r="88" spans="1:59" ht="15" x14ac:dyDescent="0.25">
      <c r="A88" s="198"/>
      <c r="B88" s="122">
        <v>1</v>
      </c>
      <c r="C88" s="122">
        <v>1</v>
      </c>
      <c r="D88" s="122">
        <v>1</v>
      </c>
      <c r="E88" s="123">
        <v>0</v>
      </c>
      <c r="F88" s="123">
        <v>0</v>
      </c>
      <c r="G88" s="123">
        <v>0</v>
      </c>
      <c r="H88" s="123">
        <v>0</v>
      </c>
      <c r="I88" s="123">
        <v>0</v>
      </c>
      <c r="J88" s="123">
        <v>0</v>
      </c>
      <c r="K88" s="123">
        <v>0</v>
      </c>
      <c r="L88" s="123">
        <v>0</v>
      </c>
      <c r="M88" s="123">
        <v>0</v>
      </c>
      <c r="N88" s="123">
        <v>0</v>
      </c>
      <c r="O88" s="123">
        <v>0</v>
      </c>
      <c r="P88" s="123">
        <v>0</v>
      </c>
      <c r="Q88" s="123">
        <v>0</v>
      </c>
      <c r="R88" s="123">
        <v>0</v>
      </c>
      <c r="S88" s="123">
        <v>0</v>
      </c>
      <c r="T88" s="123">
        <v>0</v>
      </c>
      <c r="U88" s="123">
        <v>0</v>
      </c>
      <c r="V88" s="123">
        <v>0</v>
      </c>
      <c r="W88" s="123">
        <v>0</v>
      </c>
      <c r="X88" s="123">
        <v>0</v>
      </c>
      <c r="Y88" s="123">
        <v>0</v>
      </c>
      <c r="Z88" s="123">
        <v>0</v>
      </c>
      <c r="AA88" s="123">
        <v>0</v>
      </c>
      <c r="AB88" s="123">
        <v>0</v>
      </c>
      <c r="AC88" s="123">
        <v>0</v>
      </c>
      <c r="AD88" s="123">
        <v>0</v>
      </c>
      <c r="AE88" s="123">
        <v>0</v>
      </c>
      <c r="AF88" s="123">
        <v>0</v>
      </c>
      <c r="AG88" s="123">
        <v>0</v>
      </c>
      <c r="AH88" s="123">
        <v>0</v>
      </c>
      <c r="AI88" s="123">
        <v>0</v>
      </c>
      <c r="AJ88" s="123">
        <v>0</v>
      </c>
      <c r="AK88" s="123">
        <v>0</v>
      </c>
      <c r="AL88" s="123">
        <v>0</v>
      </c>
      <c r="AM88" s="123">
        <v>0</v>
      </c>
      <c r="AN88" s="123">
        <v>0</v>
      </c>
      <c r="AO88" s="123">
        <v>0</v>
      </c>
      <c r="AP88" s="123">
        <v>0</v>
      </c>
      <c r="AQ88" s="123">
        <v>0</v>
      </c>
      <c r="AR88" s="123">
        <v>0</v>
      </c>
      <c r="AS88" s="123">
        <v>0</v>
      </c>
      <c r="AT88" s="123">
        <v>0</v>
      </c>
      <c r="AU88" s="123">
        <v>0</v>
      </c>
      <c r="AV88" s="123">
        <v>0</v>
      </c>
      <c r="AW88" s="123">
        <v>0</v>
      </c>
      <c r="AX88" s="123">
        <v>0</v>
      </c>
      <c r="AY88" s="123">
        <v>0</v>
      </c>
      <c r="AZ88" s="123">
        <v>0</v>
      </c>
      <c r="BA88" s="123">
        <v>0</v>
      </c>
      <c r="BB88" s="123">
        <v>0</v>
      </c>
      <c r="BC88" s="123">
        <v>0</v>
      </c>
      <c r="BD88" s="123">
        <v>0</v>
      </c>
      <c r="BE88" s="123">
        <v>0</v>
      </c>
      <c r="BF88" s="123">
        <v>0</v>
      </c>
      <c r="BG88" s="123">
        <v>0</v>
      </c>
    </row>
    <row r="89" spans="1:59" ht="15" x14ac:dyDescent="0.25">
      <c r="A89" s="198"/>
      <c r="B89" s="122">
        <v>1</v>
      </c>
      <c r="C89" s="122">
        <v>1</v>
      </c>
      <c r="D89" s="122">
        <v>1</v>
      </c>
      <c r="E89" s="123">
        <v>0</v>
      </c>
      <c r="F89" s="123">
        <v>0</v>
      </c>
      <c r="G89" s="123">
        <v>0</v>
      </c>
      <c r="H89" s="123">
        <v>0</v>
      </c>
      <c r="I89" s="123">
        <v>0</v>
      </c>
      <c r="J89" s="123">
        <v>0</v>
      </c>
      <c r="K89" s="123">
        <v>0</v>
      </c>
      <c r="L89" s="123">
        <v>0</v>
      </c>
      <c r="M89" s="123">
        <v>0</v>
      </c>
      <c r="N89" s="123">
        <v>0</v>
      </c>
      <c r="O89" s="123">
        <v>0</v>
      </c>
      <c r="P89" s="123">
        <v>0</v>
      </c>
      <c r="Q89" s="123">
        <v>0</v>
      </c>
      <c r="R89" s="123">
        <v>0</v>
      </c>
      <c r="S89" s="123">
        <v>0</v>
      </c>
      <c r="T89" s="123">
        <v>0</v>
      </c>
      <c r="U89" s="123">
        <v>0</v>
      </c>
      <c r="V89" s="123">
        <v>0</v>
      </c>
      <c r="W89" s="123">
        <v>0</v>
      </c>
      <c r="X89" s="123">
        <v>0</v>
      </c>
      <c r="Y89" s="123">
        <v>0</v>
      </c>
      <c r="Z89" s="123">
        <v>0</v>
      </c>
      <c r="AA89" s="123">
        <v>0</v>
      </c>
      <c r="AB89" s="123">
        <v>0</v>
      </c>
      <c r="AC89" s="123">
        <v>0</v>
      </c>
      <c r="AD89" s="123">
        <v>0</v>
      </c>
      <c r="AE89" s="123">
        <v>0</v>
      </c>
      <c r="AF89" s="123">
        <v>0</v>
      </c>
      <c r="AG89" s="123">
        <v>0</v>
      </c>
      <c r="AH89" s="123">
        <v>0</v>
      </c>
      <c r="AI89" s="123">
        <v>0</v>
      </c>
      <c r="AJ89" s="123">
        <v>0</v>
      </c>
      <c r="AK89" s="123">
        <v>0</v>
      </c>
      <c r="AL89" s="123">
        <v>0</v>
      </c>
      <c r="AM89" s="123">
        <v>0</v>
      </c>
      <c r="AN89" s="123">
        <v>0</v>
      </c>
      <c r="AO89" s="123">
        <v>0</v>
      </c>
      <c r="AP89" s="123">
        <v>0</v>
      </c>
      <c r="AQ89" s="123">
        <v>0</v>
      </c>
      <c r="AR89" s="123">
        <v>0</v>
      </c>
      <c r="AS89" s="123">
        <v>0</v>
      </c>
      <c r="AT89" s="123">
        <v>0</v>
      </c>
      <c r="AU89" s="123">
        <v>0</v>
      </c>
      <c r="AV89" s="123">
        <v>0</v>
      </c>
      <c r="AW89" s="123">
        <v>0</v>
      </c>
      <c r="AX89" s="123">
        <v>0</v>
      </c>
      <c r="AY89" s="123">
        <v>0</v>
      </c>
      <c r="AZ89" s="123">
        <v>0</v>
      </c>
      <c r="BA89" s="123">
        <v>0</v>
      </c>
      <c r="BB89" s="123">
        <v>0</v>
      </c>
      <c r="BC89" s="123">
        <v>0</v>
      </c>
      <c r="BD89" s="123">
        <v>0</v>
      </c>
      <c r="BE89" s="123">
        <v>0</v>
      </c>
      <c r="BF89" s="123">
        <v>0</v>
      </c>
      <c r="BG89" s="123">
        <v>0</v>
      </c>
    </row>
    <row r="90" spans="1:59" ht="15" x14ac:dyDescent="0.25">
      <c r="A90" s="198"/>
      <c r="B90" s="122">
        <v>1</v>
      </c>
      <c r="C90" s="122">
        <v>1</v>
      </c>
      <c r="D90" s="122">
        <v>1</v>
      </c>
      <c r="E90" s="123">
        <v>0</v>
      </c>
      <c r="F90" s="123">
        <v>0</v>
      </c>
      <c r="G90" s="123">
        <v>0</v>
      </c>
      <c r="H90" s="123">
        <v>0</v>
      </c>
      <c r="I90" s="123">
        <v>0</v>
      </c>
      <c r="J90" s="123">
        <v>0</v>
      </c>
      <c r="K90" s="123">
        <v>0</v>
      </c>
      <c r="L90" s="123">
        <v>0</v>
      </c>
      <c r="M90" s="123">
        <v>0</v>
      </c>
      <c r="N90" s="123">
        <v>0</v>
      </c>
      <c r="O90" s="123">
        <v>0</v>
      </c>
      <c r="P90" s="123">
        <v>0</v>
      </c>
      <c r="Q90" s="123">
        <v>0</v>
      </c>
      <c r="R90" s="123">
        <v>0</v>
      </c>
      <c r="S90" s="123">
        <v>0</v>
      </c>
      <c r="T90" s="123">
        <v>0</v>
      </c>
      <c r="U90" s="123">
        <v>0</v>
      </c>
      <c r="V90" s="123">
        <v>0</v>
      </c>
      <c r="W90" s="123">
        <v>0</v>
      </c>
      <c r="X90" s="123">
        <v>0</v>
      </c>
      <c r="Y90" s="123">
        <v>0</v>
      </c>
      <c r="Z90" s="123">
        <v>0</v>
      </c>
      <c r="AA90" s="123">
        <v>0</v>
      </c>
      <c r="AB90" s="123">
        <v>0</v>
      </c>
      <c r="AC90" s="123">
        <v>0</v>
      </c>
      <c r="AD90" s="123">
        <v>0</v>
      </c>
      <c r="AE90" s="123">
        <v>0</v>
      </c>
      <c r="AF90" s="123">
        <v>0</v>
      </c>
      <c r="AG90" s="123">
        <v>0</v>
      </c>
      <c r="AH90" s="123">
        <v>0</v>
      </c>
      <c r="AI90" s="123">
        <v>0</v>
      </c>
      <c r="AJ90" s="123">
        <v>0</v>
      </c>
      <c r="AK90" s="123">
        <v>0</v>
      </c>
      <c r="AL90" s="123">
        <v>0</v>
      </c>
      <c r="AM90" s="123">
        <v>0</v>
      </c>
      <c r="AN90" s="123">
        <v>0</v>
      </c>
      <c r="AO90" s="123">
        <v>0</v>
      </c>
      <c r="AP90" s="123">
        <v>0</v>
      </c>
      <c r="AQ90" s="123">
        <v>0</v>
      </c>
      <c r="AR90" s="123">
        <v>0</v>
      </c>
      <c r="AS90" s="123">
        <v>0</v>
      </c>
      <c r="AT90" s="123">
        <v>0</v>
      </c>
      <c r="AU90" s="123">
        <v>0</v>
      </c>
      <c r="AV90" s="123">
        <v>0</v>
      </c>
      <c r="AW90" s="123">
        <v>0</v>
      </c>
      <c r="AX90" s="123">
        <v>0</v>
      </c>
      <c r="AY90" s="123">
        <v>0</v>
      </c>
      <c r="AZ90" s="123">
        <v>0</v>
      </c>
      <c r="BA90" s="123">
        <v>0</v>
      </c>
      <c r="BB90" s="123">
        <v>0</v>
      </c>
      <c r="BC90" s="123">
        <v>0</v>
      </c>
      <c r="BD90" s="123">
        <v>0</v>
      </c>
      <c r="BE90" s="123">
        <v>0</v>
      </c>
      <c r="BF90" s="123">
        <v>0</v>
      </c>
      <c r="BG90" s="123">
        <v>0</v>
      </c>
    </row>
    <row r="91" spans="1:59" ht="15" x14ac:dyDescent="0.25">
      <c r="A91" s="198"/>
      <c r="B91" s="122">
        <v>1</v>
      </c>
      <c r="C91" s="122">
        <v>1</v>
      </c>
      <c r="D91" s="122">
        <v>1</v>
      </c>
      <c r="E91" s="123">
        <v>0</v>
      </c>
      <c r="F91" s="123">
        <v>0</v>
      </c>
      <c r="G91" s="123">
        <v>0</v>
      </c>
      <c r="H91" s="123">
        <v>0</v>
      </c>
      <c r="I91" s="123">
        <v>0</v>
      </c>
      <c r="J91" s="123">
        <v>0</v>
      </c>
      <c r="K91" s="123">
        <v>0</v>
      </c>
      <c r="L91" s="123">
        <v>0</v>
      </c>
      <c r="M91" s="123">
        <v>0</v>
      </c>
      <c r="N91" s="123">
        <v>0</v>
      </c>
      <c r="O91" s="123">
        <v>0</v>
      </c>
      <c r="P91" s="123">
        <v>0</v>
      </c>
      <c r="Q91" s="123">
        <v>0</v>
      </c>
      <c r="R91" s="123">
        <v>0</v>
      </c>
      <c r="S91" s="123">
        <v>0</v>
      </c>
      <c r="T91" s="123">
        <v>0</v>
      </c>
      <c r="U91" s="123">
        <v>0</v>
      </c>
      <c r="V91" s="123">
        <v>0</v>
      </c>
      <c r="W91" s="123">
        <v>0</v>
      </c>
      <c r="X91" s="123">
        <v>0</v>
      </c>
      <c r="Y91" s="123">
        <v>0</v>
      </c>
      <c r="Z91" s="123">
        <v>0</v>
      </c>
      <c r="AA91" s="123">
        <v>0</v>
      </c>
      <c r="AB91" s="123">
        <v>0</v>
      </c>
      <c r="AC91" s="123">
        <v>0</v>
      </c>
      <c r="AD91" s="123">
        <v>0</v>
      </c>
      <c r="AE91" s="123">
        <v>0</v>
      </c>
      <c r="AF91" s="123">
        <v>0</v>
      </c>
      <c r="AG91" s="123">
        <v>0</v>
      </c>
      <c r="AH91" s="123">
        <v>0</v>
      </c>
      <c r="AI91" s="123">
        <v>0</v>
      </c>
      <c r="AJ91" s="123">
        <v>0</v>
      </c>
      <c r="AK91" s="123">
        <v>0</v>
      </c>
      <c r="AL91" s="123">
        <v>0</v>
      </c>
      <c r="AM91" s="123">
        <v>0</v>
      </c>
      <c r="AN91" s="123">
        <v>0</v>
      </c>
      <c r="AO91" s="123">
        <v>0</v>
      </c>
      <c r="AP91" s="123">
        <v>0</v>
      </c>
      <c r="AQ91" s="123">
        <v>0</v>
      </c>
      <c r="AR91" s="123">
        <v>0</v>
      </c>
      <c r="AS91" s="123">
        <v>0</v>
      </c>
      <c r="AT91" s="123">
        <v>0</v>
      </c>
      <c r="AU91" s="123">
        <v>0</v>
      </c>
      <c r="AV91" s="123">
        <v>0</v>
      </c>
      <c r="AW91" s="123">
        <v>0</v>
      </c>
      <c r="AX91" s="123">
        <v>0</v>
      </c>
      <c r="AY91" s="123">
        <v>0</v>
      </c>
      <c r="AZ91" s="123">
        <v>0</v>
      </c>
      <c r="BA91" s="123">
        <v>0</v>
      </c>
      <c r="BB91" s="123">
        <v>0</v>
      </c>
      <c r="BC91" s="123">
        <v>0</v>
      </c>
      <c r="BD91" s="123">
        <v>0</v>
      </c>
      <c r="BE91" s="123">
        <v>0</v>
      </c>
      <c r="BF91" s="123">
        <v>0</v>
      </c>
      <c r="BG91" s="123">
        <v>0</v>
      </c>
    </row>
    <row r="92" spans="1:59" ht="15" x14ac:dyDescent="0.25">
      <c r="A92" s="198"/>
      <c r="B92" s="122">
        <v>1</v>
      </c>
      <c r="C92" s="122">
        <v>1</v>
      </c>
      <c r="D92" s="122">
        <v>1</v>
      </c>
      <c r="E92" s="123">
        <v>0</v>
      </c>
      <c r="F92" s="123">
        <v>0</v>
      </c>
      <c r="G92" s="123">
        <v>0</v>
      </c>
      <c r="H92" s="123">
        <v>0</v>
      </c>
      <c r="I92" s="123">
        <v>0</v>
      </c>
      <c r="J92" s="123">
        <v>0</v>
      </c>
      <c r="K92" s="123">
        <v>0</v>
      </c>
      <c r="L92" s="123">
        <v>0</v>
      </c>
      <c r="M92" s="123">
        <v>0</v>
      </c>
      <c r="N92" s="123">
        <v>0</v>
      </c>
      <c r="O92" s="123">
        <v>0</v>
      </c>
      <c r="P92" s="123">
        <v>0</v>
      </c>
      <c r="Q92" s="123">
        <v>0</v>
      </c>
      <c r="R92" s="123">
        <v>0</v>
      </c>
      <c r="S92" s="123">
        <v>0</v>
      </c>
      <c r="T92" s="123">
        <v>0</v>
      </c>
      <c r="U92" s="123">
        <v>0</v>
      </c>
      <c r="V92" s="123">
        <v>0</v>
      </c>
      <c r="W92" s="123">
        <v>0</v>
      </c>
      <c r="X92" s="123">
        <v>0</v>
      </c>
      <c r="Y92" s="123">
        <v>0</v>
      </c>
      <c r="Z92" s="123">
        <v>0</v>
      </c>
      <c r="AA92" s="123">
        <v>0</v>
      </c>
      <c r="AB92" s="123">
        <v>0</v>
      </c>
      <c r="AC92" s="123">
        <v>0</v>
      </c>
      <c r="AD92" s="123">
        <v>0</v>
      </c>
      <c r="AE92" s="123">
        <v>0</v>
      </c>
      <c r="AF92" s="123">
        <v>0</v>
      </c>
      <c r="AG92" s="123">
        <v>0</v>
      </c>
      <c r="AH92" s="123">
        <v>0</v>
      </c>
      <c r="AI92" s="123">
        <v>0</v>
      </c>
      <c r="AJ92" s="123">
        <v>0</v>
      </c>
      <c r="AK92" s="123">
        <v>0</v>
      </c>
      <c r="AL92" s="123">
        <v>0</v>
      </c>
      <c r="AM92" s="123">
        <v>0</v>
      </c>
      <c r="AN92" s="123">
        <v>0</v>
      </c>
      <c r="AO92" s="123">
        <v>0</v>
      </c>
      <c r="AP92" s="123">
        <v>0</v>
      </c>
      <c r="AQ92" s="123">
        <v>0</v>
      </c>
      <c r="AR92" s="123">
        <v>0</v>
      </c>
      <c r="AS92" s="123">
        <v>0</v>
      </c>
      <c r="AT92" s="123">
        <v>0</v>
      </c>
      <c r="AU92" s="123">
        <v>0</v>
      </c>
      <c r="AV92" s="123">
        <v>0</v>
      </c>
      <c r="AW92" s="123">
        <v>0</v>
      </c>
      <c r="AX92" s="123">
        <v>0</v>
      </c>
      <c r="AY92" s="123">
        <v>0</v>
      </c>
      <c r="AZ92" s="123">
        <v>0</v>
      </c>
      <c r="BA92" s="123">
        <v>0</v>
      </c>
      <c r="BB92" s="123">
        <v>0</v>
      </c>
      <c r="BC92" s="123">
        <v>0</v>
      </c>
      <c r="BD92" s="123">
        <v>0</v>
      </c>
      <c r="BE92" s="123">
        <v>0</v>
      </c>
      <c r="BF92" s="123">
        <v>0</v>
      </c>
      <c r="BG92" s="123">
        <v>0</v>
      </c>
    </row>
    <row r="93" spans="1:59" ht="15" x14ac:dyDescent="0.25">
      <c r="A93" s="198"/>
      <c r="B93" s="122">
        <v>1</v>
      </c>
      <c r="C93" s="122">
        <v>1</v>
      </c>
      <c r="D93" s="122">
        <v>1</v>
      </c>
      <c r="E93" s="123">
        <v>0</v>
      </c>
      <c r="F93" s="123">
        <v>0</v>
      </c>
      <c r="G93" s="123">
        <v>0</v>
      </c>
      <c r="H93" s="123">
        <v>0</v>
      </c>
      <c r="I93" s="123">
        <v>0</v>
      </c>
      <c r="J93" s="123">
        <v>0</v>
      </c>
      <c r="K93" s="123">
        <v>0</v>
      </c>
      <c r="L93" s="123">
        <v>0</v>
      </c>
      <c r="M93" s="123">
        <v>0</v>
      </c>
      <c r="N93" s="123">
        <v>0</v>
      </c>
      <c r="O93" s="123">
        <v>0</v>
      </c>
      <c r="P93" s="123">
        <v>0</v>
      </c>
      <c r="Q93" s="123">
        <v>0</v>
      </c>
      <c r="R93" s="123">
        <v>0</v>
      </c>
      <c r="S93" s="123">
        <v>0</v>
      </c>
      <c r="T93" s="123">
        <v>0</v>
      </c>
      <c r="U93" s="123">
        <v>0</v>
      </c>
      <c r="V93" s="123">
        <v>0</v>
      </c>
      <c r="W93" s="123">
        <v>0</v>
      </c>
      <c r="X93" s="123">
        <v>0</v>
      </c>
      <c r="Y93" s="123">
        <v>0</v>
      </c>
      <c r="Z93" s="123">
        <v>0</v>
      </c>
      <c r="AA93" s="123">
        <v>0</v>
      </c>
      <c r="AB93" s="123">
        <v>0</v>
      </c>
      <c r="AC93" s="123">
        <v>0</v>
      </c>
      <c r="AD93" s="123">
        <v>0</v>
      </c>
      <c r="AE93" s="123">
        <v>0</v>
      </c>
      <c r="AF93" s="123">
        <v>0</v>
      </c>
      <c r="AG93" s="123">
        <v>0</v>
      </c>
      <c r="AH93" s="123">
        <v>0</v>
      </c>
      <c r="AI93" s="123">
        <v>0</v>
      </c>
      <c r="AJ93" s="123">
        <v>0</v>
      </c>
      <c r="AK93" s="123">
        <v>0</v>
      </c>
      <c r="AL93" s="123">
        <v>0</v>
      </c>
      <c r="AM93" s="123">
        <v>0</v>
      </c>
      <c r="AN93" s="123">
        <v>0</v>
      </c>
      <c r="AO93" s="123">
        <v>0</v>
      </c>
      <c r="AP93" s="123">
        <v>0</v>
      </c>
      <c r="AQ93" s="123">
        <v>0</v>
      </c>
      <c r="AR93" s="123">
        <v>0</v>
      </c>
      <c r="AS93" s="123">
        <v>0</v>
      </c>
      <c r="AT93" s="123">
        <v>0</v>
      </c>
      <c r="AU93" s="123">
        <v>0</v>
      </c>
      <c r="AV93" s="123">
        <v>0</v>
      </c>
      <c r="AW93" s="123">
        <v>0</v>
      </c>
      <c r="AX93" s="123">
        <v>0</v>
      </c>
      <c r="AY93" s="123">
        <v>0</v>
      </c>
      <c r="AZ93" s="123">
        <v>0</v>
      </c>
      <c r="BA93" s="123">
        <v>0</v>
      </c>
      <c r="BB93" s="123">
        <v>0</v>
      </c>
      <c r="BC93" s="123">
        <v>0</v>
      </c>
      <c r="BD93" s="123">
        <v>0</v>
      </c>
      <c r="BE93" s="123">
        <v>0</v>
      </c>
      <c r="BF93" s="123">
        <v>0</v>
      </c>
      <c r="BG93" s="123">
        <v>0</v>
      </c>
    </row>
    <row r="94" spans="1:59" ht="15" x14ac:dyDescent="0.25">
      <c r="A94" s="198"/>
      <c r="B94" s="122">
        <v>1</v>
      </c>
      <c r="C94" s="122">
        <v>1</v>
      </c>
      <c r="D94" s="122">
        <v>1</v>
      </c>
      <c r="E94" s="123">
        <v>0</v>
      </c>
      <c r="F94" s="123">
        <v>0</v>
      </c>
      <c r="G94" s="123">
        <v>0</v>
      </c>
      <c r="H94" s="123">
        <v>0</v>
      </c>
      <c r="I94" s="123">
        <v>0</v>
      </c>
      <c r="J94" s="123">
        <v>0</v>
      </c>
      <c r="K94" s="123">
        <v>0</v>
      </c>
      <c r="L94" s="123">
        <v>0</v>
      </c>
      <c r="M94" s="123">
        <v>0</v>
      </c>
      <c r="N94" s="123">
        <v>0</v>
      </c>
      <c r="O94" s="123">
        <v>0</v>
      </c>
      <c r="P94" s="123">
        <v>0</v>
      </c>
      <c r="Q94" s="123">
        <v>0</v>
      </c>
      <c r="R94" s="123">
        <v>0</v>
      </c>
      <c r="S94" s="123">
        <v>0</v>
      </c>
      <c r="T94" s="123">
        <v>0</v>
      </c>
      <c r="U94" s="123">
        <v>0</v>
      </c>
      <c r="V94" s="123">
        <v>0</v>
      </c>
      <c r="W94" s="123">
        <v>0</v>
      </c>
      <c r="X94" s="123">
        <v>0</v>
      </c>
      <c r="Y94" s="123">
        <v>0</v>
      </c>
      <c r="Z94" s="123">
        <v>0</v>
      </c>
      <c r="AA94" s="123">
        <v>0</v>
      </c>
      <c r="AB94" s="123">
        <v>0</v>
      </c>
      <c r="AC94" s="123">
        <v>0</v>
      </c>
      <c r="AD94" s="123">
        <v>0</v>
      </c>
      <c r="AE94" s="123">
        <v>0</v>
      </c>
      <c r="AF94" s="123">
        <v>0</v>
      </c>
      <c r="AG94" s="123">
        <v>0</v>
      </c>
      <c r="AH94" s="123">
        <v>0</v>
      </c>
      <c r="AI94" s="123">
        <v>0</v>
      </c>
      <c r="AJ94" s="123">
        <v>0</v>
      </c>
      <c r="AK94" s="123">
        <v>0</v>
      </c>
      <c r="AL94" s="123">
        <v>0</v>
      </c>
      <c r="AM94" s="123">
        <v>0</v>
      </c>
      <c r="AN94" s="123">
        <v>0</v>
      </c>
      <c r="AO94" s="123">
        <v>0</v>
      </c>
      <c r="AP94" s="123">
        <v>0</v>
      </c>
      <c r="AQ94" s="123">
        <v>0</v>
      </c>
      <c r="AR94" s="123">
        <v>0</v>
      </c>
      <c r="AS94" s="123">
        <v>0</v>
      </c>
      <c r="AT94" s="123">
        <v>0</v>
      </c>
      <c r="AU94" s="123">
        <v>0</v>
      </c>
      <c r="AV94" s="123">
        <v>0</v>
      </c>
      <c r="AW94" s="123">
        <v>0</v>
      </c>
      <c r="AX94" s="123">
        <v>0</v>
      </c>
      <c r="AY94" s="123">
        <v>0</v>
      </c>
      <c r="AZ94" s="123">
        <v>0</v>
      </c>
      <c r="BA94" s="123">
        <v>0</v>
      </c>
      <c r="BB94" s="123">
        <v>0</v>
      </c>
      <c r="BC94" s="123">
        <v>0</v>
      </c>
      <c r="BD94" s="123">
        <v>0</v>
      </c>
      <c r="BE94" s="123">
        <v>0</v>
      </c>
      <c r="BF94" s="123">
        <v>0</v>
      </c>
      <c r="BG94" s="123">
        <v>0</v>
      </c>
    </row>
    <row r="95" spans="1:59" ht="15" x14ac:dyDescent="0.25">
      <c r="A95" s="198"/>
      <c r="B95" s="122">
        <v>1</v>
      </c>
      <c r="C95" s="122">
        <v>1</v>
      </c>
      <c r="D95" s="122">
        <v>1</v>
      </c>
      <c r="E95" s="123">
        <v>0</v>
      </c>
      <c r="F95" s="123">
        <v>0</v>
      </c>
      <c r="G95" s="123">
        <v>0</v>
      </c>
      <c r="H95" s="123">
        <v>0</v>
      </c>
      <c r="I95" s="123">
        <v>0</v>
      </c>
      <c r="J95" s="123">
        <v>0</v>
      </c>
      <c r="K95" s="123">
        <v>0</v>
      </c>
      <c r="L95" s="123">
        <v>0</v>
      </c>
      <c r="M95" s="123">
        <v>0</v>
      </c>
      <c r="N95" s="123">
        <v>0</v>
      </c>
      <c r="O95" s="123">
        <v>0</v>
      </c>
      <c r="P95" s="123">
        <v>0</v>
      </c>
      <c r="Q95" s="123">
        <v>0</v>
      </c>
      <c r="R95" s="123">
        <v>0</v>
      </c>
      <c r="S95" s="123">
        <v>0</v>
      </c>
      <c r="T95" s="123">
        <v>0</v>
      </c>
      <c r="U95" s="123">
        <v>0</v>
      </c>
      <c r="V95" s="123">
        <v>0</v>
      </c>
      <c r="W95" s="123">
        <v>0</v>
      </c>
      <c r="X95" s="123">
        <v>0</v>
      </c>
      <c r="Y95" s="123">
        <v>0</v>
      </c>
      <c r="Z95" s="123">
        <v>0</v>
      </c>
      <c r="AA95" s="123">
        <v>0</v>
      </c>
      <c r="AB95" s="123">
        <v>0</v>
      </c>
      <c r="AC95" s="123">
        <v>0</v>
      </c>
      <c r="AD95" s="123">
        <v>0</v>
      </c>
      <c r="AE95" s="123">
        <v>0</v>
      </c>
      <c r="AF95" s="123">
        <v>0</v>
      </c>
      <c r="AG95" s="123">
        <v>0</v>
      </c>
      <c r="AH95" s="123">
        <v>0</v>
      </c>
      <c r="AI95" s="123">
        <v>0</v>
      </c>
      <c r="AJ95" s="123">
        <v>0</v>
      </c>
      <c r="AK95" s="123">
        <v>0</v>
      </c>
      <c r="AL95" s="123">
        <v>0</v>
      </c>
      <c r="AM95" s="123">
        <v>0</v>
      </c>
      <c r="AN95" s="123">
        <v>0</v>
      </c>
      <c r="AO95" s="123">
        <v>0</v>
      </c>
      <c r="AP95" s="123">
        <v>0</v>
      </c>
      <c r="AQ95" s="123">
        <v>0</v>
      </c>
      <c r="AR95" s="123">
        <v>0</v>
      </c>
      <c r="AS95" s="123">
        <v>0</v>
      </c>
      <c r="AT95" s="123">
        <v>0</v>
      </c>
      <c r="AU95" s="123">
        <v>0</v>
      </c>
      <c r="AV95" s="123">
        <v>0</v>
      </c>
      <c r="AW95" s="123">
        <v>0</v>
      </c>
      <c r="AX95" s="123">
        <v>0</v>
      </c>
      <c r="AY95" s="123">
        <v>0</v>
      </c>
      <c r="AZ95" s="123">
        <v>0</v>
      </c>
      <c r="BA95" s="123">
        <v>0</v>
      </c>
      <c r="BB95" s="123">
        <v>0</v>
      </c>
      <c r="BC95" s="123">
        <v>0</v>
      </c>
      <c r="BD95" s="123">
        <v>0</v>
      </c>
      <c r="BE95" s="123">
        <v>0</v>
      </c>
      <c r="BF95" s="123">
        <v>0</v>
      </c>
      <c r="BG95" s="123">
        <v>0</v>
      </c>
    </row>
    <row r="96" spans="1:59" ht="15" x14ac:dyDescent="0.25">
      <c r="A96" s="198"/>
      <c r="B96" s="122">
        <v>1</v>
      </c>
      <c r="C96" s="122">
        <v>1</v>
      </c>
      <c r="D96" s="122">
        <v>1</v>
      </c>
      <c r="E96" s="123">
        <v>0</v>
      </c>
      <c r="F96" s="123">
        <v>0</v>
      </c>
      <c r="G96" s="123">
        <v>0</v>
      </c>
      <c r="H96" s="123">
        <v>0</v>
      </c>
      <c r="I96" s="123">
        <v>0</v>
      </c>
      <c r="J96" s="123">
        <v>0</v>
      </c>
      <c r="K96" s="123">
        <v>0</v>
      </c>
      <c r="L96" s="123">
        <v>0</v>
      </c>
      <c r="M96" s="123">
        <v>0</v>
      </c>
      <c r="N96" s="123">
        <v>0</v>
      </c>
      <c r="O96" s="123">
        <v>0</v>
      </c>
      <c r="P96" s="123">
        <v>0</v>
      </c>
      <c r="Q96" s="123">
        <v>0</v>
      </c>
      <c r="R96" s="123">
        <v>0</v>
      </c>
      <c r="S96" s="123">
        <v>0</v>
      </c>
      <c r="T96" s="123">
        <v>0</v>
      </c>
      <c r="U96" s="123">
        <v>0</v>
      </c>
      <c r="V96" s="123">
        <v>0</v>
      </c>
      <c r="W96" s="123">
        <v>0</v>
      </c>
      <c r="X96" s="123">
        <v>0</v>
      </c>
      <c r="Y96" s="123">
        <v>0</v>
      </c>
      <c r="Z96" s="123">
        <v>0</v>
      </c>
      <c r="AA96" s="123">
        <v>0</v>
      </c>
      <c r="AB96" s="123">
        <v>0</v>
      </c>
      <c r="AC96" s="123">
        <v>0</v>
      </c>
      <c r="AD96" s="123">
        <v>0</v>
      </c>
      <c r="AE96" s="123">
        <v>0</v>
      </c>
      <c r="AF96" s="123">
        <v>0</v>
      </c>
      <c r="AG96" s="123">
        <v>0</v>
      </c>
      <c r="AH96" s="123">
        <v>0</v>
      </c>
      <c r="AI96" s="123">
        <v>0</v>
      </c>
      <c r="AJ96" s="123">
        <v>0</v>
      </c>
      <c r="AK96" s="123">
        <v>0</v>
      </c>
      <c r="AL96" s="123">
        <v>0</v>
      </c>
      <c r="AM96" s="123">
        <v>0</v>
      </c>
      <c r="AN96" s="123">
        <v>0</v>
      </c>
      <c r="AO96" s="123">
        <v>0</v>
      </c>
      <c r="AP96" s="123">
        <v>0</v>
      </c>
      <c r="AQ96" s="123">
        <v>0</v>
      </c>
      <c r="AR96" s="123">
        <v>0</v>
      </c>
      <c r="AS96" s="123">
        <v>0</v>
      </c>
      <c r="AT96" s="123">
        <v>0</v>
      </c>
      <c r="AU96" s="123">
        <v>0</v>
      </c>
      <c r="AV96" s="123">
        <v>0</v>
      </c>
      <c r="AW96" s="123">
        <v>0</v>
      </c>
      <c r="AX96" s="123">
        <v>0</v>
      </c>
      <c r="AY96" s="123">
        <v>0</v>
      </c>
      <c r="AZ96" s="123">
        <v>0</v>
      </c>
      <c r="BA96" s="123">
        <v>0</v>
      </c>
      <c r="BB96" s="123">
        <v>0</v>
      </c>
      <c r="BC96" s="123">
        <v>0</v>
      </c>
      <c r="BD96" s="123">
        <v>0</v>
      </c>
      <c r="BE96" s="123">
        <v>0</v>
      </c>
      <c r="BF96" s="123">
        <v>0</v>
      </c>
      <c r="BG96" s="123">
        <v>0</v>
      </c>
    </row>
    <row r="97" spans="1:59" ht="15" x14ac:dyDescent="0.25">
      <c r="A97" s="198"/>
      <c r="B97" s="122">
        <v>1</v>
      </c>
      <c r="C97" s="122">
        <v>1</v>
      </c>
      <c r="D97" s="122">
        <v>1</v>
      </c>
      <c r="E97" s="123">
        <v>0</v>
      </c>
      <c r="F97" s="123">
        <v>0</v>
      </c>
      <c r="G97" s="123">
        <v>0</v>
      </c>
      <c r="H97" s="123">
        <v>0</v>
      </c>
      <c r="I97" s="123">
        <v>0</v>
      </c>
      <c r="J97" s="123">
        <v>0</v>
      </c>
      <c r="K97" s="123">
        <v>0</v>
      </c>
      <c r="L97" s="123">
        <v>0</v>
      </c>
      <c r="M97" s="123">
        <v>0</v>
      </c>
      <c r="N97" s="123">
        <v>0</v>
      </c>
      <c r="O97" s="123">
        <v>0</v>
      </c>
      <c r="P97" s="123">
        <v>0</v>
      </c>
      <c r="Q97" s="123">
        <v>0</v>
      </c>
      <c r="R97" s="123">
        <v>0</v>
      </c>
      <c r="S97" s="123">
        <v>0</v>
      </c>
      <c r="T97" s="123">
        <v>0</v>
      </c>
      <c r="U97" s="123">
        <v>0</v>
      </c>
      <c r="V97" s="123">
        <v>0</v>
      </c>
      <c r="W97" s="123">
        <v>0</v>
      </c>
      <c r="X97" s="123">
        <v>0</v>
      </c>
      <c r="Y97" s="123">
        <v>0</v>
      </c>
      <c r="Z97" s="123">
        <v>0</v>
      </c>
      <c r="AA97" s="123">
        <v>0</v>
      </c>
      <c r="AB97" s="123">
        <v>0</v>
      </c>
      <c r="AC97" s="123">
        <v>0</v>
      </c>
      <c r="AD97" s="123">
        <v>0</v>
      </c>
      <c r="AE97" s="123">
        <v>0</v>
      </c>
      <c r="AF97" s="123">
        <v>0</v>
      </c>
      <c r="AG97" s="123">
        <v>0</v>
      </c>
      <c r="AH97" s="123">
        <v>0</v>
      </c>
      <c r="AI97" s="123">
        <v>0</v>
      </c>
      <c r="AJ97" s="123">
        <v>0</v>
      </c>
      <c r="AK97" s="123">
        <v>0</v>
      </c>
      <c r="AL97" s="123">
        <v>0</v>
      </c>
      <c r="AM97" s="123">
        <v>0</v>
      </c>
      <c r="AN97" s="123">
        <v>0</v>
      </c>
      <c r="AO97" s="123">
        <v>0</v>
      </c>
      <c r="AP97" s="123">
        <v>0</v>
      </c>
      <c r="AQ97" s="123">
        <v>0</v>
      </c>
      <c r="AR97" s="123">
        <v>0</v>
      </c>
      <c r="AS97" s="123">
        <v>0</v>
      </c>
      <c r="AT97" s="123">
        <v>0</v>
      </c>
      <c r="AU97" s="123">
        <v>0</v>
      </c>
      <c r="AV97" s="123">
        <v>0</v>
      </c>
      <c r="AW97" s="123">
        <v>0</v>
      </c>
      <c r="AX97" s="123">
        <v>0</v>
      </c>
      <c r="AY97" s="123">
        <v>0</v>
      </c>
      <c r="AZ97" s="123">
        <v>0</v>
      </c>
      <c r="BA97" s="123">
        <v>0</v>
      </c>
      <c r="BB97" s="123">
        <v>0</v>
      </c>
      <c r="BC97" s="123">
        <v>0</v>
      </c>
      <c r="BD97" s="123">
        <v>0</v>
      </c>
      <c r="BE97" s="123">
        <v>0</v>
      </c>
      <c r="BF97" s="123">
        <v>0</v>
      </c>
      <c r="BG97" s="123">
        <v>0</v>
      </c>
    </row>
    <row r="98" spans="1:59" ht="15" x14ac:dyDescent="0.25">
      <c r="A98" s="198"/>
      <c r="B98" s="122">
        <v>1</v>
      </c>
      <c r="C98" s="122">
        <v>1</v>
      </c>
      <c r="D98" s="122">
        <v>1</v>
      </c>
      <c r="E98" s="123">
        <v>0</v>
      </c>
      <c r="F98" s="123">
        <v>0</v>
      </c>
      <c r="G98" s="123">
        <v>0</v>
      </c>
      <c r="H98" s="123">
        <v>0</v>
      </c>
      <c r="I98" s="123">
        <v>0</v>
      </c>
      <c r="J98" s="123">
        <v>0</v>
      </c>
      <c r="K98" s="123">
        <v>0</v>
      </c>
      <c r="L98" s="123">
        <v>0</v>
      </c>
      <c r="M98" s="123">
        <v>0</v>
      </c>
      <c r="N98" s="123">
        <v>0</v>
      </c>
      <c r="O98" s="123">
        <v>0</v>
      </c>
      <c r="P98" s="123">
        <v>0</v>
      </c>
      <c r="Q98" s="123">
        <v>0</v>
      </c>
      <c r="R98" s="123">
        <v>0</v>
      </c>
      <c r="S98" s="123">
        <v>0</v>
      </c>
      <c r="T98" s="123">
        <v>0</v>
      </c>
      <c r="U98" s="123">
        <v>0</v>
      </c>
      <c r="V98" s="123">
        <v>0</v>
      </c>
      <c r="W98" s="123">
        <v>0</v>
      </c>
      <c r="X98" s="123">
        <v>0</v>
      </c>
      <c r="Y98" s="123">
        <v>0</v>
      </c>
      <c r="Z98" s="123">
        <v>0</v>
      </c>
      <c r="AA98" s="123">
        <v>0</v>
      </c>
      <c r="AB98" s="123">
        <v>0</v>
      </c>
      <c r="AC98" s="123">
        <v>0</v>
      </c>
      <c r="AD98" s="123">
        <v>0</v>
      </c>
      <c r="AE98" s="123">
        <v>0</v>
      </c>
      <c r="AF98" s="123">
        <v>0</v>
      </c>
      <c r="AG98" s="123">
        <v>0</v>
      </c>
      <c r="AH98" s="123">
        <v>0</v>
      </c>
      <c r="AI98" s="123">
        <v>0</v>
      </c>
      <c r="AJ98" s="123">
        <v>0</v>
      </c>
      <c r="AK98" s="123">
        <v>0</v>
      </c>
      <c r="AL98" s="123">
        <v>0</v>
      </c>
      <c r="AM98" s="123">
        <v>0</v>
      </c>
      <c r="AN98" s="123">
        <v>0</v>
      </c>
      <c r="AO98" s="123">
        <v>0</v>
      </c>
      <c r="AP98" s="123">
        <v>0</v>
      </c>
      <c r="AQ98" s="123">
        <v>0</v>
      </c>
      <c r="AR98" s="123">
        <v>0</v>
      </c>
      <c r="AS98" s="123">
        <v>0</v>
      </c>
      <c r="AT98" s="123">
        <v>0</v>
      </c>
      <c r="AU98" s="123">
        <v>0</v>
      </c>
      <c r="AV98" s="123">
        <v>0</v>
      </c>
      <c r="AW98" s="123">
        <v>0</v>
      </c>
      <c r="AX98" s="123">
        <v>0</v>
      </c>
      <c r="AY98" s="123">
        <v>0</v>
      </c>
      <c r="AZ98" s="123">
        <v>0</v>
      </c>
      <c r="BA98" s="123">
        <v>0</v>
      </c>
      <c r="BB98" s="123">
        <v>0</v>
      </c>
      <c r="BC98" s="123">
        <v>0</v>
      </c>
      <c r="BD98" s="123">
        <v>0</v>
      </c>
      <c r="BE98" s="123">
        <v>0</v>
      </c>
      <c r="BF98" s="123">
        <v>0</v>
      </c>
      <c r="BG98" s="123">
        <v>0</v>
      </c>
    </row>
    <row r="99" spans="1:59" ht="15" x14ac:dyDescent="0.25">
      <c r="A99" s="198"/>
      <c r="B99" s="122">
        <v>1</v>
      </c>
      <c r="C99" s="122">
        <v>1</v>
      </c>
      <c r="D99" s="122">
        <v>1</v>
      </c>
      <c r="E99" s="123">
        <v>0</v>
      </c>
      <c r="F99" s="123">
        <v>0</v>
      </c>
      <c r="G99" s="123">
        <v>0</v>
      </c>
      <c r="H99" s="123">
        <v>0</v>
      </c>
      <c r="I99" s="123">
        <v>0</v>
      </c>
      <c r="J99" s="123">
        <v>0</v>
      </c>
      <c r="K99" s="123">
        <v>0</v>
      </c>
      <c r="L99" s="123">
        <v>0</v>
      </c>
      <c r="M99" s="123">
        <v>0</v>
      </c>
      <c r="N99" s="123">
        <v>0</v>
      </c>
      <c r="O99" s="123">
        <v>0</v>
      </c>
      <c r="P99" s="123">
        <v>0</v>
      </c>
      <c r="Q99" s="123">
        <v>0</v>
      </c>
      <c r="R99" s="123">
        <v>0</v>
      </c>
      <c r="S99" s="123">
        <v>0</v>
      </c>
      <c r="T99" s="123">
        <v>0</v>
      </c>
      <c r="U99" s="123">
        <v>0</v>
      </c>
      <c r="V99" s="123">
        <v>0</v>
      </c>
      <c r="W99" s="123">
        <v>0</v>
      </c>
      <c r="X99" s="123">
        <v>0</v>
      </c>
      <c r="Y99" s="123">
        <v>0</v>
      </c>
      <c r="Z99" s="123">
        <v>0</v>
      </c>
      <c r="AA99" s="123">
        <v>0</v>
      </c>
      <c r="AB99" s="123">
        <v>0</v>
      </c>
      <c r="AC99" s="123">
        <v>0</v>
      </c>
      <c r="AD99" s="123">
        <v>0</v>
      </c>
      <c r="AE99" s="123">
        <v>0</v>
      </c>
      <c r="AF99" s="123">
        <v>0</v>
      </c>
      <c r="AG99" s="123">
        <v>0</v>
      </c>
      <c r="AH99" s="123">
        <v>0</v>
      </c>
      <c r="AI99" s="123">
        <v>0</v>
      </c>
      <c r="AJ99" s="123">
        <v>0</v>
      </c>
      <c r="AK99" s="123">
        <v>0</v>
      </c>
      <c r="AL99" s="123">
        <v>0</v>
      </c>
      <c r="AM99" s="123">
        <v>0</v>
      </c>
      <c r="AN99" s="123">
        <v>0</v>
      </c>
      <c r="AO99" s="123">
        <v>0</v>
      </c>
      <c r="AP99" s="123">
        <v>0</v>
      </c>
      <c r="AQ99" s="123">
        <v>0</v>
      </c>
      <c r="AR99" s="123">
        <v>0</v>
      </c>
      <c r="AS99" s="123">
        <v>0</v>
      </c>
      <c r="AT99" s="123">
        <v>0</v>
      </c>
      <c r="AU99" s="123">
        <v>0</v>
      </c>
      <c r="AV99" s="123">
        <v>0</v>
      </c>
      <c r="AW99" s="123">
        <v>0</v>
      </c>
      <c r="AX99" s="123">
        <v>0</v>
      </c>
      <c r="AY99" s="123">
        <v>0</v>
      </c>
      <c r="AZ99" s="123">
        <v>0</v>
      </c>
      <c r="BA99" s="123">
        <v>0</v>
      </c>
      <c r="BB99" s="123">
        <v>0</v>
      </c>
      <c r="BC99" s="123">
        <v>0</v>
      </c>
      <c r="BD99" s="123">
        <v>0</v>
      </c>
      <c r="BE99" s="123">
        <v>0</v>
      </c>
      <c r="BF99" s="123">
        <v>0</v>
      </c>
      <c r="BG99" s="123">
        <v>0</v>
      </c>
    </row>
    <row r="100" spans="1:59" ht="15" x14ac:dyDescent="0.25">
      <c r="A100" s="198"/>
      <c r="B100" s="122">
        <v>1</v>
      </c>
      <c r="C100" s="122">
        <v>1</v>
      </c>
      <c r="D100" s="122">
        <v>1</v>
      </c>
      <c r="E100" s="123">
        <v>0</v>
      </c>
      <c r="F100" s="123">
        <v>0</v>
      </c>
      <c r="G100" s="123">
        <v>0</v>
      </c>
      <c r="H100" s="123">
        <v>0</v>
      </c>
      <c r="I100" s="123">
        <v>0</v>
      </c>
      <c r="J100" s="123">
        <v>0</v>
      </c>
      <c r="K100" s="123">
        <v>0</v>
      </c>
      <c r="L100" s="123">
        <v>0</v>
      </c>
      <c r="M100" s="123">
        <v>0</v>
      </c>
      <c r="N100" s="123">
        <v>0</v>
      </c>
      <c r="O100" s="123">
        <v>0</v>
      </c>
      <c r="P100" s="123">
        <v>0</v>
      </c>
      <c r="Q100" s="123">
        <v>0</v>
      </c>
      <c r="R100" s="123">
        <v>0</v>
      </c>
      <c r="S100" s="123">
        <v>0</v>
      </c>
      <c r="T100" s="123">
        <v>0</v>
      </c>
      <c r="U100" s="123">
        <v>0</v>
      </c>
      <c r="V100" s="123">
        <v>0</v>
      </c>
      <c r="W100" s="123">
        <v>0</v>
      </c>
      <c r="X100" s="123">
        <v>0</v>
      </c>
      <c r="Y100" s="123">
        <v>0</v>
      </c>
      <c r="Z100" s="123">
        <v>0</v>
      </c>
      <c r="AA100" s="123">
        <v>0</v>
      </c>
      <c r="AB100" s="123">
        <v>0</v>
      </c>
      <c r="AC100" s="123">
        <v>0</v>
      </c>
      <c r="AD100" s="123">
        <v>0</v>
      </c>
      <c r="AE100" s="123">
        <v>0</v>
      </c>
      <c r="AF100" s="123">
        <v>0</v>
      </c>
      <c r="AG100" s="123">
        <v>0</v>
      </c>
      <c r="AH100" s="123">
        <v>0</v>
      </c>
      <c r="AI100" s="123">
        <v>0</v>
      </c>
      <c r="AJ100" s="123">
        <v>0</v>
      </c>
      <c r="AK100" s="123">
        <v>0</v>
      </c>
      <c r="AL100" s="123">
        <v>0</v>
      </c>
      <c r="AM100" s="123">
        <v>0</v>
      </c>
      <c r="AN100" s="123">
        <v>0</v>
      </c>
      <c r="AO100" s="123">
        <v>0</v>
      </c>
      <c r="AP100" s="123">
        <v>0</v>
      </c>
      <c r="AQ100" s="123">
        <v>0</v>
      </c>
      <c r="AR100" s="123">
        <v>0</v>
      </c>
      <c r="AS100" s="123">
        <v>0</v>
      </c>
      <c r="AT100" s="123">
        <v>0</v>
      </c>
      <c r="AU100" s="123">
        <v>0</v>
      </c>
      <c r="AV100" s="123">
        <v>0</v>
      </c>
      <c r="AW100" s="123">
        <v>0</v>
      </c>
      <c r="AX100" s="123">
        <v>0</v>
      </c>
      <c r="AY100" s="123">
        <v>0</v>
      </c>
      <c r="AZ100" s="123">
        <v>0</v>
      </c>
      <c r="BA100" s="123">
        <v>0</v>
      </c>
      <c r="BB100" s="123">
        <v>0</v>
      </c>
      <c r="BC100" s="123">
        <v>0</v>
      </c>
      <c r="BD100" s="123">
        <v>0</v>
      </c>
      <c r="BE100" s="123">
        <v>0</v>
      </c>
      <c r="BF100" s="123">
        <v>0</v>
      </c>
      <c r="BG100" s="123">
        <v>0</v>
      </c>
    </row>
    <row r="101" spans="1:59" ht="15" x14ac:dyDescent="0.25">
      <c r="A101" s="198"/>
      <c r="B101" s="122">
        <v>1</v>
      </c>
      <c r="C101" s="122">
        <v>1</v>
      </c>
      <c r="D101" s="122">
        <v>1</v>
      </c>
      <c r="E101" s="123">
        <v>0</v>
      </c>
      <c r="F101" s="123">
        <v>0</v>
      </c>
      <c r="G101" s="123">
        <v>0</v>
      </c>
      <c r="H101" s="123">
        <v>0</v>
      </c>
      <c r="I101" s="123">
        <v>0</v>
      </c>
      <c r="J101" s="123">
        <v>0</v>
      </c>
      <c r="K101" s="123">
        <v>0</v>
      </c>
      <c r="L101" s="123">
        <v>0</v>
      </c>
      <c r="M101" s="123">
        <v>0</v>
      </c>
      <c r="N101" s="123">
        <v>0</v>
      </c>
      <c r="O101" s="123">
        <v>0</v>
      </c>
      <c r="P101" s="123">
        <v>0</v>
      </c>
      <c r="Q101" s="123">
        <v>0</v>
      </c>
      <c r="R101" s="123">
        <v>0</v>
      </c>
      <c r="S101" s="123">
        <v>0</v>
      </c>
      <c r="T101" s="123">
        <v>0</v>
      </c>
      <c r="U101" s="123">
        <v>0</v>
      </c>
      <c r="V101" s="123">
        <v>0</v>
      </c>
      <c r="W101" s="123">
        <v>0</v>
      </c>
      <c r="X101" s="123">
        <v>0</v>
      </c>
      <c r="Y101" s="123">
        <v>0</v>
      </c>
      <c r="Z101" s="123">
        <v>0</v>
      </c>
      <c r="AA101" s="123">
        <v>0</v>
      </c>
      <c r="AB101" s="123">
        <v>0</v>
      </c>
      <c r="AC101" s="123">
        <v>0</v>
      </c>
      <c r="AD101" s="123">
        <v>0</v>
      </c>
      <c r="AE101" s="123">
        <v>0</v>
      </c>
      <c r="AF101" s="123">
        <v>0</v>
      </c>
      <c r="AG101" s="123">
        <v>0</v>
      </c>
      <c r="AH101" s="123">
        <v>0</v>
      </c>
      <c r="AI101" s="123">
        <v>0</v>
      </c>
      <c r="AJ101" s="123">
        <v>0</v>
      </c>
      <c r="AK101" s="123">
        <v>0</v>
      </c>
      <c r="AL101" s="123">
        <v>0</v>
      </c>
      <c r="AM101" s="123">
        <v>0</v>
      </c>
      <c r="AN101" s="123">
        <v>0</v>
      </c>
      <c r="AO101" s="123">
        <v>0</v>
      </c>
      <c r="AP101" s="123">
        <v>0</v>
      </c>
      <c r="AQ101" s="123">
        <v>0</v>
      </c>
      <c r="AR101" s="123">
        <v>0</v>
      </c>
      <c r="AS101" s="123">
        <v>0</v>
      </c>
      <c r="AT101" s="123">
        <v>0</v>
      </c>
      <c r="AU101" s="123">
        <v>0</v>
      </c>
      <c r="AV101" s="123">
        <v>0</v>
      </c>
      <c r="AW101" s="123">
        <v>0</v>
      </c>
      <c r="AX101" s="123">
        <v>0</v>
      </c>
      <c r="AY101" s="123">
        <v>0</v>
      </c>
      <c r="AZ101" s="123">
        <v>0</v>
      </c>
      <c r="BA101" s="123">
        <v>0</v>
      </c>
      <c r="BB101" s="123">
        <v>0</v>
      </c>
      <c r="BC101" s="123">
        <v>0</v>
      </c>
      <c r="BD101" s="123">
        <v>0</v>
      </c>
      <c r="BE101" s="123">
        <v>0</v>
      </c>
      <c r="BF101" s="123">
        <v>0</v>
      </c>
      <c r="BG101" s="123">
        <v>0</v>
      </c>
    </row>
    <row r="102" spans="1:59" ht="15" x14ac:dyDescent="0.25">
      <c r="A102" s="198"/>
      <c r="B102" s="122">
        <v>1</v>
      </c>
      <c r="C102" s="122">
        <v>1</v>
      </c>
      <c r="D102" s="122">
        <v>1</v>
      </c>
      <c r="E102" s="123">
        <v>0</v>
      </c>
      <c r="F102" s="123">
        <v>0</v>
      </c>
      <c r="G102" s="123">
        <v>0</v>
      </c>
      <c r="H102" s="123">
        <v>0</v>
      </c>
      <c r="I102" s="123">
        <v>0</v>
      </c>
      <c r="J102" s="123">
        <v>0</v>
      </c>
      <c r="K102" s="123">
        <v>0</v>
      </c>
      <c r="L102" s="123">
        <v>0</v>
      </c>
      <c r="M102" s="123">
        <v>0</v>
      </c>
      <c r="N102" s="123">
        <v>0</v>
      </c>
      <c r="O102" s="123">
        <v>0</v>
      </c>
      <c r="P102" s="123">
        <v>0</v>
      </c>
      <c r="Q102" s="123">
        <v>0</v>
      </c>
      <c r="R102" s="123">
        <v>0</v>
      </c>
      <c r="S102" s="123">
        <v>0</v>
      </c>
      <c r="T102" s="123">
        <v>0</v>
      </c>
      <c r="U102" s="123">
        <v>0</v>
      </c>
      <c r="V102" s="123">
        <v>0</v>
      </c>
      <c r="W102" s="123">
        <v>0</v>
      </c>
      <c r="X102" s="123">
        <v>0</v>
      </c>
      <c r="Y102" s="123">
        <v>0</v>
      </c>
      <c r="Z102" s="123">
        <v>0</v>
      </c>
      <c r="AA102" s="123">
        <v>0</v>
      </c>
      <c r="AB102" s="123">
        <v>0</v>
      </c>
      <c r="AC102" s="123">
        <v>0</v>
      </c>
      <c r="AD102" s="123">
        <v>0</v>
      </c>
      <c r="AE102" s="123">
        <v>0</v>
      </c>
      <c r="AF102" s="123">
        <v>0</v>
      </c>
      <c r="AG102" s="123">
        <v>0</v>
      </c>
      <c r="AH102" s="123">
        <v>0</v>
      </c>
      <c r="AI102" s="123">
        <v>0</v>
      </c>
      <c r="AJ102" s="123">
        <v>0</v>
      </c>
      <c r="AK102" s="123">
        <v>0</v>
      </c>
      <c r="AL102" s="123">
        <v>0</v>
      </c>
      <c r="AM102" s="123">
        <v>0</v>
      </c>
      <c r="AN102" s="123">
        <v>0</v>
      </c>
      <c r="AO102" s="123">
        <v>0</v>
      </c>
      <c r="AP102" s="123">
        <v>0</v>
      </c>
      <c r="AQ102" s="123">
        <v>0</v>
      </c>
      <c r="AR102" s="123">
        <v>0</v>
      </c>
      <c r="AS102" s="123">
        <v>0</v>
      </c>
      <c r="AT102" s="123">
        <v>0</v>
      </c>
      <c r="AU102" s="123">
        <v>0</v>
      </c>
      <c r="AV102" s="123">
        <v>0</v>
      </c>
      <c r="AW102" s="123">
        <v>0</v>
      </c>
      <c r="AX102" s="123">
        <v>0</v>
      </c>
      <c r="AY102" s="123">
        <v>0</v>
      </c>
      <c r="AZ102" s="123">
        <v>0</v>
      </c>
      <c r="BA102" s="123">
        <v>0</v>
      </c>
      <c r="BB102" s="123">
        <v>0</v>
      </c>
      <c r="BC102" s="123">
        <v>0</v>
      </c>
      <c r="BD102" s="123">
        <v>0</v>
      </c>
      <c r="BE102" s="123">
        <v>0</v>
      </c>
      <c r="BF102" s="123">
        <v>0</v>
      </c>
      <c r="BG102" s="123">
        <v>0</v>
      </c>
    </row>
    <row r="103" spans="1:59" ht="15" x14ac:dyDescent="0.25">
      <c r="A103" s="198"/>
      <c r="B103" s="122">
        <v>1</v>
      </c>
      <c r="C103" s="122">
        <v>1</v>
      </c>
      <c r="D103" s="122">
        <v>1</v>
      </c>
      <c r="E103" s="123">
        <v>0</v>
      </c>
      <c r="F103" s="123">
        <v>0</v>
      </c>
      <c r="G103" s="123">
        <v>0</v>
      </c>
      <c r="H103" s="123">
        <v>0</v>
      </c>
      <c r="I103" s="123">
        <v>0</v>
      </c>
      <c r="J103" s="123">
        <v>0</v>
      </c>
      <c r="K103" s="123">
        <v>0</v>
      </c>
      <c r="L103" s="123">
        <v>0</v>
      </c>
      <c r="M103" s="123">
        <v>0</v>
      </c>
      <c r="N103" s="123">
        <v>0</v>
      </c>
      <c r="O103" s="123">
        <v>0</v>
      </c>
      <c r="P103" s="123">
        <v>0</v>
      </c>
      <c r="Q103" s="123">
        <v>0</v>
      </c>
      <c r="R103" s="123">
        <v>0</v>
      </c>
      <c r="S103" s="123">
        <v>0</v>
      </c>
      <c r="T103" s="123">
        <v>0</v>
      </c>
      <c r="U103" s="123">
        <v>0</v>
      </c>
      <c r="V103" s="123">
        <v>0</v>
      </c>
      <c r="W103" s="123">
        <v>0</v>
      </c>
      <c r="X103" s="123">
        <v>0</v>
      </c>
      <c r="Y103" s="123">
        <v>0</v>
      </c>
      <c r="Z103" s="123">
        <v>0</v>
      </c>
      <c r="AA103" s="123">
        <v>0</v>
      </c>
      <c r="AB103" s="123">
        <v>0</v>
      </c>
      <c r="AC103" s="123">
        <v>0</v>
      </c>
      <c r="AD103" s="123">
        <v>0</v>
      </c>
      <c r="AE103" s="123">
        <v>0</v>
      </c>
      <c r="AF103" s="123">
        <v>0</v>
      </c>
      <c r="AG103" s="123">
        <v>0</v>
      </c>
      <c r="AH103" s="123">
        <v>0</v>
      </c>
      <c r="AI103" s="123">
        <v>0</v>
      </c>
      <c r="AJ103" s="123">
        <v>0</v>
      </c>
      <c r="AK103" s="123">
        <v>0</v>
      </c>
      <c r="AL103" s="123">
        <v>0</v>
      </c>
      <c r="AM103" s="123">
        <v>0</v>
      </c>
      <c r="AN103" s="123">
        <v>0</v>
      </c>
      <c r="AO103" s="123">
        <v>0</v>
      </c>
      <c r="AP103" s="123">
        <v>0</v>
      </c>
      <c r="AQ103" s="123">
        <v>0</v>
      </c>
      <c r="AR103" s="123">
        <v>0</v>
      </c>
      <c r="AS103" s="123">
        <v>0</v>
      </c>
      <c r="AT103" s="123">
        <v>0</v>
      </c>
      <c r="AU103" s="123">
        <v>0</v>
      </c>
      <c r="AV103" s="123">
        <v>0</v>
      </c>
      <c r="AW103" s="123">
        <v>0</v>
      </c>
      <c r="AX103" s="123">
        <v>0</v>
      </c>
      <c r="AY103" s="123">
        <v>0</v>
      </c>
      <c r="AZ103" s="123">
        <v>0</v>
      </c>
      <c r="BA103" s="123">
        <v>0</v>
      </c>
      <c r="BB103" s="123">
        <v>0</v>
      </c>
      <c r="BC103" s="123">
        <v>0</v>
      </c>
      <c r="BD103" s="123">
        <v>0</v>
      </c>
      <c r="BE103" s="123">
        <v>0</v>
      </c>
      <c r="BF103" s="123">
        <v>0</v>
      </c>
      <c r="BG103" s="123">
        <v>0</v>
      </c>
    </row>
    <row r="104" spans="1:59" ht="15" x14ac:dyDescent="0.25">
      <c r="A104" s="198"/>
      <c r="B104" s="122">
        <v>1</v>
      </c>
      <c r="C104" s="122">
        <v>1</v>
      </c>
      <c r="D104" s="122">
        <v>1</v>
      </c>
      <c r="E104" s="123">
        <v>0</v>
      </c>
      <c r="F104" s="123">
        <v>0</v>
      </c>
      <c r="G104" s="123">
        <v>0</v>
      </c>
      <c r="H104" s="123">
        <v>0</v>
      </c>
      <c r="I104" s="123">
        <v>0</v>
      </c>
      <c r="J104" s="123">
        <v>0</v>
      </c>
      <c r="K104" s="123">
        <v>0</v>
      </c>
      <c r="L104" s="123">
        <v>0</v>
      </c>
      <c r="M104" s="123">
        <v>0</v>
      </c>
      <c r="N104" s="123">
        <v>0</v>
      </c>
      <c r="O104" s="123">
        <v>0</v>
      </c>
      <c r="P104" s="123">
        <v>0</v>
      </c>
      <c r="Q104" s="123">
        <v>0</v>
      </c>
      <c r="R104" s="123">
        <v>0</v>
      </c>
      <c r="S104" s="123">
        <v>0</v>
      </c>
      <c r="T104" s="123">
        <v>0</v>
      </c>
      <c r="U104" s="123">
        <v>0</v>
      </c>
      <c r="V104" s="123">
        <v>0</v>
      </c>
      <c r="W104" s="123">
        <v>0</v>
      </c>
      <c r="X104" s="123">
        <v>0</v>
      </c>
      <c r="Y104" s="123">
        <v>0</v>
      </c>
      <c r="Z104" s="123">
        <v>0</v>
      </c>
      <c r="AA104" s="123">
        <v>0</v>
      </c>
      <c r="AB104" s="123">
        <v>0</v>
      </c>
      <c r="AC104" s="123">
        <v>0</v>
      </c>
      <c r="AD104" s="123">
        <v>0</v>
      </c>
      <c r="AE104" s="123">
        <v>0</v>
      </c>
      <c r="AF104" s="123">
        <v>0</v>
      </c>
      <c r="AG104" s="123">
        <v>0</v>
      </c>
      <c r="AH104" s="123">
        <v>0</v>
      </c>
      <c r="AI104" s="123">
        <v>0</v>
      </c>
      <c r="AJ104" s="123">
        <v>0</v>
      </c>
      <c r="AK104" s="123">
        <v>0</v>
      </c>
      <c r="AL104" s="123">
        <v>0</v>
      </c>
      <c r="AM104" s="123">
        <v>0</v>
      </c>
      <c r="AN104" s="123">
        <v>0</v>
      </c>
      <c r="AO104" s="123">
        <v>0</v>
      </c>
      <c r="AP104" s="123">
        <v>0</v>
      </c>
      <c r="AQ104" s="123">
        <v>0</v>
      </c>
      <c r="AR104" s="123">
        <v>0</v>
      </c>
      <c r="AS104" s="123">
        <v>0</v>
      </c>
      <c r="AT104" s="123">
        <v>0</v>
      </c>
      <c r="AU104" s="123">
        <v>0</v>
      </c>
      <c r="AV104" s="123">
        <v>0</v>
      </c>
      <c r="AW104" s="123">
        <v>0</v>
      </c>
      <c r="AX104" s="123">
        <v>0</v>
      </c>
      <c r="AY104" s="123">
        <v>0</v>
      </c>
      <c r="AZ104" s="123">
        <v>0</v>
      </c>
      <c r="BA104" s="123">
        <v>0</v>
      </c>
      <c r="BB104" s="123">
        <v>0</v>
      </c>
      <c r="BC104" s="123">
        <v>0</v>
      </c>
      <c r="BD104" s="123">
        <v>0</v>
      </c>
      <c r="BE104" s="123">
        <v>0</v>
      </c>
      <c r="BF104" s="123">
        <v>0</v>
      </c>
      <c r="BG104" s="123">
        <v>0</v>
      </c>
    </row>
    <row r="105" spans="1:59" ht="15" x14ac:dyDescent="0.25">
      <c r="A105" s="198"/>
      <c r="B105" s="122">
        <v>1</v>
      </c>
      <c r="C105" s="122">
        <v>1</v>
      </c>
      <c r="D105" s="122">
        <v>1</v>
      </c>
      <c r="E105" s="123">
        <v>0</v>
      </c>
      <c r="F105" s="123">
        <v>0</v>
      </c>
      <c r="G105" s="123">
        <v>0</v>
      </c>
      <c r="H105" s="123">
        <v>0</v>
      </c>
      <c r="I105" s="123">
        <v>0</v>
      </c>
      <c r="J105" s="123">
        <v>0</v>
      </c>
      <c r="K105" s="123">
        <v>0</v>
      </c>
      <c r="L105" s="123">
        <v>0</v>
      </c>
      <c r="M105" s="123">
        <v>0</v>
      </c>
      <c r="N105" s="123">
        <v>0</v>
      </c>
      <c r="O105" s="123">
        <v>0</v>
      </c>
      <c r="P105" s="123">
        <v>0</v>
      </c>
      <c r="Q105" s="123">
        <v>0</v>
      </c>
      <c r="R105" s="123">
        <v>0</v>
      </c>
      <c r="S105" s="123">
        <v>0</v>
      </c>
      <c r="T105" s="123">
        <v>0</v>
      </c>
      <c r="U105" s="123">
        <v>0</v>
      </c>
      <c r="V105" s="123">
        <v>0</v>
      </c>
      <c r="W105" s="123">
        <v>0</v>
      </c>
      <c r="X105" s="123">
        <v>0</v>
      </c>
      <c r="Y105" s="123">
        <v>0</v>
      </c>
      <c r="Z105" s="123">
        <v>0</v>
      </c>
      <c r="AA105" s="123">
        <v>0</v>
      </c>
      <c r="AB105" s="123">
        <v>0</v>
      </c>
      <c r="AC105" s="123">
        <v>0</v>
      </c>
      <c r="AD105" s="123">
        <v>0</v>
      </c>
      <c r="AE105" s="123">
        <v>0</v>
      </c>
      <c r="AF105" s="123">
        <v>0</v>
      </c>
      <c r="AG105" s="123">
        <v>0</v>
      </c>
      <c r="AH105" s="123">
        <v>0</v>
      </c>
      <c r="AI105" s="123">
        <v>0</v>
      </c>
      <c r="AJ105" s="123">
        <v>0</v>
      </c>
      <c r="AK105" s="123">
        <v>0</v>
      </c>
      <c r="AL105" s="123">
        <v>0</v>
      </c>
      <c r="AM105" s="123">
        <v>0</v>
      </c>
      <c r="AN105" s="123">
        <v>0</v>
      </c>
      <c r="AO105" s="123">
        <v>0</v>
      </c>
      <c r="AP105" s="123">
        <v>0</v>
      </c>
      <c r="AQ105" s="123">
        <v>0</v>
      </c>
      <c r="AR105" s="123">
        <v>0</v>
      </c>
      <c r="AS105" s="123">
        <v>0</v>
      </c>
      <c r="AT105" s="123">
        <v>0</v>
      </c>
      <c r="AU105" s="123">
        <v>0</v>
      </c>
      <c r="AV105" s="123">
        <v>0</v>
      </c>
      <c r="AW105" s="123">
        <v>0</v>
      </c>
      <c r="AX105" s="123">
        <v>0</v>
      </c>
      <c r="AY105" s="123">
        <v>0</v>
      </c>
      <c r="AZ105" s="123">
        <v>0</v>
      </c>
      <c r="BA105" s="123">
        <v>0</v>
      </c>
      <c r="BB105" s="123">
        <v>0</v>
      </c>
      <c r="BC105" s="123">
        <v>0</v>
      </c>
      <c r="BD105" s="123">
        <v>0</v>
      </c>
      <c r="BE105" s="123">
        <v>0</v>
      </c>
      <c r="BF105" s="123">
        <v>0</v>
      </c>
      <c r="BG105" s="123">
        <v>0</v>
      </c>
    </row>
    <row r="106" spans="1:59" ht="15" x14ac:dyDescent="0.25">
      <c r="A106" s="198"/>
      <c r="B106" s="122">
        <v>1</v>
      </c>
      <c r="C106" s="122">
        <v>1</v>
      </c>
      <c r="D106" s="122">
        <v>1</v>
      </c>
      <c r="E106" s="123">
        <v>0</v>
      </c>
      <c r="F106" s="123">
        <v>0</v>
      </c>
      <c r="G106" s="123">
        <v>0</v>
      </c>
      <c r="H106" s="123">
        <v>0</v>
      </c>
      <c r="I106" s="123">
        <v>0</v>
      </c>
      <c r="J106" s="123">
        <v>0</v>
      </c>
      <c r="K106" s="123">
        <v>0</v>
      </c>
      <c r="L106" s="123">
        <v>0</v>
      </c>
      <c r="M106" s="123">
        <v>0</v>
      </c>
      <c r="N106" s="123">
        <v>0</v>
      </c>
      <c r="O106" s="123">
        <v>0</v>
      </c>
      <c r="P106" s="123">
        <v>0</v>
      </c>
      <c r="Q106" s="123">
        <v>0</v>
      </c>
      <c r="R106" s="123">
        <v>0</v>
      </c>
      <c r="S106" s="123">
        <v>0</v>
      </c>
      <c r="T106" s="123">
        <v>0</v>
      </c>
      <c r="U106" s="123">
        <v>0</v>
      </c>
      <c r="V106" s="123">
        <v>0</v>
      </c>
      <c r="W106" s="123">
        <v>0</v>
      </c>
      <c r="X106" s="123">
        <v>0</v>
      </c>
      <c r="Y106" s="123">
        <v>0</v>
      </c>
      <c r="Z106" s="123">
        <v>0</v>
      </c>
      <c r="AA106" s="123">
        <v>0</v>
      </c>
      <c r="AB106" s="123">
        <v>0</v>
      </c>
      <c r="AC106" s="123">
        <v>0</v>
      </c>
      <c r="AD106" s="123">
        <v>0</v>
      </c>
      <c r="AE106" s="123">
        <v>0</v>
      </c>
      <c r="AF106" s="123">
        <v>0</v>
      </c>
      <c r="AG106" s="123">
        <v>0</v>
      </c>
      <c r="AH106" s="123">
        <v>0</v>
      </c>
      <c r="AI106" s="123">
        <v>0</v>
      </c>
      <c r="AJ106" s="123">
        <v>0</v>
      </c>
      <c r="AK106" s="123">
        <v>0</v>
      </c>
      <c r="AL106" s="123">
        <v>0</v>
      </c>
      <c r="AM106" s="123">
        <v>0</v>
      </c>
      <c r="AN106" s="123">
        <v>0</v>
      </c>
      <c r="AO106" s="123">
        <v>0</v>
      </c>
      <c r="AP106" s="123">
        <v>0</v>
      </c>
      <c r="AQ106" s="123">
        <v>0</v>
      </c>
      <c r="AR106" s="123">
        <v>0</v>
      </c>
      <c r="AS106" s="123">
        <v>0</v>
      </c>
      <c r="AT106" s="123">
        <v>0</v>
      </c>
      <c r="AU106" s="123">
        <v>0</v>
      </c>
      <c r="AV106" s="123">
        <v>0</v>
      </c>
      <c r="AW106" s="123">
        <v>0</v>
      </c>
      <c r="AX106" s="123">
        <v>0</v>
      </c>
      <c r="AY106" s="123">
        <v>0</v>
      </c>
      <c r="AZ106" s="123">
        <v>0</v>
      </c>
      <c r="BA106" s="123">
        <v>0</v>
      </c>
      <c r="BB106" s="123">
        <v>0</v>
      </c>
      <c r="BC106" s="123">
        <v>0</v>
      </c>
      <c r="BD106" s="123">
        <v>0</v>
      </c>
      <c r="BE106" s="123">
        <v>0</v>
      </c>
      <c r="BF106" s="123">
        <v>0</v>
      </c>
      <c r="BG106" s="123">
        <v>0</v>
      </c>
    </row>
    <row r="107" spans="1:59" ht="15" x14ac:dyDescent="0.25">
      <c r="A107" s="198"/>
      <c r="B107" s="122">
        <v>1</v>
      </c>
      <c r="C107" s="122">
        <v>1</v>
      </c>
      <c r="D107" s="122">
        <v>1</v>
      </c>
      <c r="E107" s="123">
        <v>0</v>
      </c>
      <c r="F107" s="123">
        <v>0</v>
      </c>
      <c r="G107" s="123">
        <v>0</v>
      </c>
      <c r="H107" s="123">
        <v>0</v>
      </c>
      <c r="I107" s="123">
        <v>0</v>
      </c>
      <c r="J107" s="123">
        <v>0</v>
      </c>
      <c r="K107" s="123">
        <v>0</v>
      </c>
      <c r="L107" s="123">
        <v>0</v>
      </c>
      <c r="M107" s="123">
        <v>0</v>
      </c>
      <c r="N107" s="123">
        <v>0</v>
      </c>
      <c r="O107" s="123">
        <v>0</v>
      </c>
      <c r="P107" s="123">
        <v>0</v>
      </c>
      <c r="Q107" s="123">
        <v>0</v>
      </c>
      <c r="R107" s="123">
        <v>0</v>
      </c>
      <c r="S107" s="123">
        <v>0</v>
      </c>
      <c r="T107" s="123">
        <v>0</v>
      </c>
      <c r="U107" s="123">
        <v>0</v>
      </c>
      <c r="V107" s="123">
        <v>0</v>
      </c>
      <c r="W107" s="123">
        <v>0</v>
      </c>
      <c r="X107" s="123">
        <v>0</v>
      </c>
      <c r="Y107" s="123">
        <v>0</v>
      </c>
      <c r="Z107" s="123">
        <v>0</v>
      </c>
      <c r="AA107" s="123">
        <v>0</v>
      </c>
      <c r="AB107" s="123">
        <v>0</v>
      </c>
      <c r="AC107" s="123">
        <v>0</v>
      </c>
      <c r="AD107" s="123">
        <v>0</v>
      </c>
      <c r="AE107" s="123">
        <v>0</v>
      </c>
      <c r="AF107" s="123">
        <v>0</v>
      </c>
      <c r="AG107" s="123">
        <v>0</v>
      </c>
      <c r="AH107" s="123">
        <v>0</v>
      </c>
      <c r="AI107" s="123">
        <v>0</v>
      </c>
      <c r="AJ107" s="123">
        <v>0</v>
      </c>
      <c r="AK107" s="123">
        <v>0</v>
      </c>
      <c r="AL107" s="123">
        <v>0</v>
      </c>
      <c r="AM107" s="123">
        <v>0</v>
      </c>
      <c r="AN107" s="123">
        <v>0</v>
      </c>
      <c r="AO107" s="123">
        <v>0</v>
      </c>
      <c r="AP107" s="123">
        <v>0</v>
      </c>
      <c r="AQ107" s="123">
        <v>0</v>
      </c>
      <c r="AR107" s="123">
        <v>0</v>
      </c>
      <c r="AS107" s="123">
        <v>0</v>
      </c>
      <c r="AT107" s="123">
        <v>0</v>
      </c>
      <c r="AU107" s="123">
        <v>0</v>
      </c>
      <c r="AV107" s="123">
        <v>0</v>
      </c>
      <c r="AW107" s="123">
        <v>0</v>
      </c>
      <c r="AX107" s="123">
        <v>0</v>
      </c>
      <c r="AY107" s="123">
        <v>0</v>
      </c>
      <c r="AZ107" s="123">
        <v>0</v>
      </c>
      <c r="BA107" s="123">
        <v>0</v>
      </c>
      <c r="BB107" s="123">
        <v>0</v>
      </c>
      <c r="BC107" s="123">
        <v>0</v>
      </c>
      <c r="BD107" s="123">
        <v>0</v>
      </c>
      <c r="BE107" s="123">
        <v>0</v>
      </c>
      <c r="BF107" s="123">
        <v>0</v>
      </c>
      <c r="BG107" s="123">
        <v>0</v>
      </c>
    </row>
    <row r="108" spans="1:59" ht="15" x14ac:dyDescent="0.25">
      <c r="A108" s="198"/>
      <c r="B108" s="122">
        <v>1</v>
      </c>
      <c r="C108" s="122">
        <v>1</v>
      </c>
      <c r="D108" s="122">
        <v>1</v>
      </c>
      <c r="E108" s="123">
        <v>0</v>
      </c>
      <c r="F108" s="123">
        <v>0</v>
      </c>
      <c r="G108" s="123">
        <v>0</v>
      </c>
      <c r="H108" s="123">
        <v>0</v>
      </c>
      <c r="I108" s="123">
        <v>0</v>
      </c>
      <c r="J108" s="123">
        <v>0</v>
      </c>
      <c r="K108" s="123">
        <v>0</v>
      </c>
      <c r="L108" s="123">
        <v>0</v>
      </c>
      <c r="M108" s="123">
        <v>0</v>
      </c>
      <c r="N108" s="123">
        <v>0</v>
      </c>
      <c r="O108" s="123">
        <v>0</v>
      </c>
      <c r="P108" s="123">
        <v>0</v>
      </c>
      <c r="Q108" s="123">
        <v>0</v>
      </c>
      <c r="R108" s="123">
        <v>0</v>
      </c>
      <c r="S108" s="123">
        <v>0</v>
      </c>
      <c r="T108" s="123">
        <v>0</v>
      </c>
      <c r="U108" s="123">
        <v>0</v>
      </c>
      <c r="V108" s="123">
        <v>0</v>
      </c>
      <c r="W108" s="123">
        <v>0</v>
      </c>
      <c r="X108" s="123">
        <v>0</v>
      </c>
      <c r="Y108" s="123">
        <v>0</v>
      </c>
      <c r="Z108" s="123">
        <v>0</v>
      </c>
      <c r="AA108" s="123">
        <v>0</v>
      </c>
      <c r="AB108" s="123">
        <v>0</v>
      </c>
      <c r="AC108" s="123">
        <v>0</v>
      </c>
      <c r="AD108" s="123">
        <v>0</v>
      </c>
      <c r="AE108" s="123">
        <v>0</v>
      </c>
      <c r="AF108" s="123">
        <v>0</v>
      </c>
      <c r="AG108" s="123">
        <v>0</v>
      </c>
      <c r="AH108" s="123">
        <v>0</v>
      </c>
      <c r="AI108" s="123">
        <v>0</v>
      </c>
      <c r="AJ108" s="123">
        <v>0</v>
      </c>
      <c r="AK108" s="123">
        <v>0</v>
      </c>
      <c r="AL108" s="123">
        <v>0</v>
      </c>
      <c r="AM108" s="123">
        <v>0</v>
      </c>
      <c r="AN108" s="123">
        <v>0</v>
      </c>
      <c r="AO108" s="123">
        <v>0</v>
      </c>
      <c r="AP108" s="123">
        <v>0</v>
      </c>
      <c r="AQ108" s="123">
        <v>0</v>
      </c>
      <c r="AR108" s="123">
        <v>0</v>
      </c>
      <c r="AS108" s="123">
        <v>0</v>
      </c>
      <c r="AT108" s="123">
        <v>0</v>
      </c>
      <c r="AU108" s="123">
        <v>0</v>
      </c>
      <c r="AV108" s="123">
        <v>0</v>
      </c>
      <c r="AW108" s="123">
        <v>0</v>
      </c>
      <c r="AX108" s="123">
        <v>0</v>
      </c>
      <c r="AY108" s="123">
        <v>0</v>
      </c>
      <c r="AZ108" s="123">
        <v>0</v>
      </c>
      <c r="BA108" s="123">
        <v>0</v>
      </c>
      <c r="BB108" s="123">
        <v>0</v>
      </c>
      <c r="BC108" s="123">
        <v>0</v>
      </c>
      <c r="BD108" s="123">
        <v>0</v>
      </c>
      <c r="BE108" s="123">
        <v>0</v>
      </c>
      <c r="BF108" s="123">
        <v>0</v>
      </c>
      <c r="BG108" s="123">
        <v>0</v>
      </c>
    </row>
    <row r="109" spans="1:59" ht="15" x14ac:dyDescent="0.25">
      <c r="A109" s="198"/>
      <c r="B109" s="122">
        <v>1</v>
      </c>
      <c r="C109" s="122">
        <v>1</v>
      </c>
      <c r="D109" s="122">
        <v>1</v>
      </c>
      <c r="E109" s="123">
        <v>0</v>
      </c>
      <c r="F109" s="123">
        <v>0</v>
      </c>
      <c r="G109" s="123">
        <v>0</v>
      </c>
      <c r="H109" s="123">
        <v>0</v>
      </c>
      <c r="I109" s="123">
        <v>0</v>
      </c>
      <c r="J109" s="123">
        <v>0</v>
      </c>
      <c r="K109" s="123">
        <v>0</v>
      </c>
      <c r="L109" s="123">
        <v>0</v>
      </c>
      <c r="M109" s="123">
        <v>0</v>
      </c>
      <c r="N109" s="123">
        <v>0</v>
      </c>
      <c r="O109" s="123">
        <v>0</v>
      </c>
      <c r="P109" s="123">
        <v>0</v>
      </c>
      <c r="Q109" s="123">
        <v>0</v>
      </c>
      <c r="R109" s="123">
        <v>0</v>
      </c>
      <c r="S109" s="123">
        <v>0</v>
      </c>
      <c r="T109" s="123">
        <v>0</v>
      </c>
      <c r="U109" s="123">
        <v>0</v>
      </c>
      <c r="V109" s="123">
        <v>0</v>
      </c>
      <c r="W109" s="123">
        <v>0</v>
      </c>
      <c r="X109" s="123">
        <v>0</v>
      </c>
      <c r="Y109" s="123">
        <v>0</v>
      </c>
      <c r="Z109" s="123">
        <v>0</v>
      </c>
      <c r="AA109" s="123">
        <v>0</v>
      </c>
      <c r="AB109" s="123">
        <v>0</v>
      </c>
      <c r="AC109" s="123">
        <v>0</v>
      </c>
      <c r="AD109" s="123">
        <v>0</v>
      </c>
      <c r="AE109" s="123">
        <v>0</v>
      </c>
      <c r="AF109" s="123">
        <v>0</v>
      </c>
      <c r="AG109" s="123">
        <v>0</v>
      </c>
      <c r="AH109" s="123">
        <v>0</v>
      </c>
      <c r="AI109" s="123">
        <v>0</v>
      </c>
      <c r="AJ109" s="123">
        <v>0</v>
      </c>
      <c r="AK109" s="123">
        <v>0</v>
      </c>
      <c r="AL109" s="123">
        <v>0</v>
      </c>
      <c r="AM109" s="123">
        <v>0</v>
      </c>
      <c r="AN109" s="123">
        <v>0</v>
      </c>
      <c r="AO109" s="123">
        <v>0</v>
      </c>
      <c r="AP109" s="123">
        <v>0</v>
      </c>
      <c r="AQ109" s="123">
        <v>0</v>
      </c>
      <c r="AR109" s="123">
        <v>0</v>
      </c>
      <c r="AS109" s="123">
        <v>0</v>
      </c>
      <c r="AT109" s="123">
        <v>0</v>
      </c>
      <c r="AU109" s="123">
        <v>0</v>
      </c>
      <c r="AV109" s="123">
        <v>0</v>
      </c>
      <c r="AW109" s="123">
        <v>0</v>
      </c>
      <c r="AX109" s="123">
        <v>0</v>
      </c>
      <c r="AY109" s="123">
        <v>0</v>
      </c>
      <c r="AZ109" s="123">
        <v>0</v>
      </c>
      <c r="BA109" s="123">
        <v>0</v>
      </c>
      <c r="BB109" s="123">
        <v>0</v>
      </c>
      <c r="BC109" s="123">
        <v>0</v>
      </c>
      <c r="BD109" s="123">
        <v>0</v>
      </c>
      <c r="BE109" s="123">
        <v>0</v>
      </c>
      <c r="BF109" s="123">
        <v>0</v>
      </c>
      <c r="BG109" s="123">
        <v>0</v>
      </c>
    </row>
    <row r="110" spans="1:59" ht="15" x14ac:dyDescent="0.25">
      <c r="A110" s="198"/>
      <c r="B110" s="122">
        <v>1</v>
      </c>
      <c r="C110" s="122">
        <v>1</v>
      </c>
      <c r="D110" s="122">
        <v>1</v>
      </c>
      <c r="E110" s="123">
        <v>0</v>
      </c>
      <c r="F110" s="123">
        <v>0</v>
      </c>
      <c r="G110" s="123">
        <v>0</v>
      </c>
      <c r="H110" s="123">
        <v>0</v>
      </c>
      <c r="I110" s="123">
        <v>0</v>
      </c>
      <c r="J110" s="123">
        <v>0</v>
      </c>
      <c r="K110" s="123">
        <v>0</v>
      </c>
      <c r="L110" s="123">
        <v>0</v>
      </c>
      <c r="M110" s="123">
        <v>0</v>
      </c>
      <c r="N110" s="123">
        <v>0</v>
      </c>
      <c r="O110" s="123">
        <v>0</v>
      </c>
      <c r="P110" s="123">
        <v>0</v>
      </c>
      <c r="Q110" s="123">
        <v>0</v>
      </c>
      <c r="R110" s="123">
        <v>0</v>
      </c>
      <c r="S110" s="123">
        <v>0</v>
      </c>
      <c r="T110" s="123">
        <v>0</v>
      </c>
      <c r="U110" s="123">
        <v>0</v>
      </c>
      <c r="V110" s="123">
        <v>0</v>
      </c>
      <c r="W110" s="123">
        <v>0</v>
      </c>
      <c r="X110" s="123">
        <v>0</v>
      </c>
      <c r="Y110" s="123">
        <v>0</v>
      </c>
      <c r="Z110" s="123">
        <v>0</v>
      </c>
      <c r="AA110" s="123">
        <v>0</v>
      </c>
      <c r="AB110" s="123">
        <v>0</v>
      </c>
      <c r="AC110" s="123">
        <v>0</v>
      </c>
      <c r="AD110" s="123">
        <v>0</v>
      </c>
      <c r="AE110" s="123">
        <v>0</v>
      </c>
      <c r="AF110" s="123">
        <v>0</v>
      </c>
      <c r="AG110" s="123">
        <v>0</v>
      </c>
      <c r="AH110" s="123">
        <v>0</v>
      </c>
      <c r="AI110" s="123">
        <v>0</v>
      </c>
      <c r="AJ110" s="123">
        <v>0</v>
      </c>
      <c r="AK110" s="123">
        <v>0</v>
      </c>
      <c r="AL110" s="123">
        <v>0</v>
      </c>
      <c r="AM110" s="123">
        <v>0</v>
      </c>
      <c r="AN110" s="123">
        <v>0</v>
      </c>
      <c r="AO110" s="123">
        <v>0</v>
      </c>
      <c r="AP110" s="123">
        <v>0</v>
      </c>
      <c r="AQ110" s="123">
        <v>0</v>
      </c>
      <c r="AR110" s="123">
        <v>0</v>
      </c>
      <c r="AS110" s="123">
        <v>0</v>
      </c>
      <c r="AT110" s="123">
        <v>0</v>
      </c>
      <c r="AU110" s="123">
        <v>0</v>
      </c>
      <c r="AV110" s="123">
        <v>0</v>
      </c>
      <c r="AW110" s="123">
        <v>0</v>
      </c>
      <c r="AX110" s="123">
        <v>0</v>
      </c>
      <c r="AY110" s="123">
        <v>0</v>
      </c>
      <c r="AZ110" s="123">
        <v>0</v>
      </c>
      <c r="BA110" s="123">
        <v>0</v>
      </c>
      <c r="BB110" s="123">
        <v>0</v>
      </c>
      <c r="BC110" s="123">
        <v>0</v>
      </c>
      <c r="BD110" s="123">
        <v>0</v>
      </c>
      <c r="BE110" s="123">
        <v>0</v>
      </c>
      <c r="BF110" s="123">
        <v>0</v>
      </c>
      <c r="BG110" s="123">
        <v>0</v>
      </c>
    </row>
    <row r="111" spans="1:59" ht="15" x14ac:dyDescent="0.25">
      <c r="A111" s="198"/>
      <c r="B111" s="122">
        <v>1</v>
      </c>
      <c r="C111" s="122">
        <v>1</v>
      </c>
      <c r="D111" s="122">
        <v>1</v>
      </c>
      <c r="E111" s="123">
        <v>0</v>
      </c>
      <c r="F111" s="123">
        <v>0</v>
      </c>
      <c r="G111" s="123">
        <v>0</v>
      </c>
      <c r="H111" s="123">
        <v>0</v>
      </c>
      <c r="I111" s="123">
        <v>0</v>
      </c>
      <c r="J111" s="123">
        <v>0</v>
      </c>
      <c r="K111" s="123">
        <v>0</v>
      </c>
      <c r="L111" s="123">
        <v>0</v>
      </c>
      <c r="M111" s="123">
        <v>0</v>
      </c>
      <c r="N111" s="123">
        <v>0</v>
      </c>
      <c r="O111" s="123">
        <v>0</v>
      </c>
      <c r="P111" s="123">
        <v>0</v>
      </c>
      <c r="Q111" s="123">
        <v>0</v>
      </c>
      <c r="R111" s="123">
        <v>0</v>
      </c>
      <c r="S111" s="123">
        <v>0</v>
      </c>
      <c r="T111" s="123">
        <v>0</v>
      </c>
      <c r="U111" s="123">
        <v>0</v>
      </c>
      <c r="V111" s="123">
        <v>0</v>
      </c>
      <c r="W111" s="123">
        <v>0</v>
      </c>
      <c r="X111" s="123">
        <v>0</v>
      </c>
      <c r="Y111" s="123">
        <v>0</v>
      </c>
      <c r="Z111" s="123">
        <v>0</v>
      </c>
      <c r="AA111" s="123">
        <v>0</v>
      </c>
      <c r="AB111" s="123">
        <v>0</v>
      </c>
      <c r="AC111" s="123">
        <v>0</v>
      </c>
      <c r="AD111" s="123">
        <v>0</v>
      </c>
      <c r="AE111" s="123">
        <v>0</v>
      </c>
      <c r="AF111" s="123">
        <v>0</v>
      </c>
      <c r="AG111" s="123">
        <v>0</v>
      </c>
      <c r="AH111" s="123">
        <v>0</v>
      </c>
      <c r="AI111" s="123">
        <v>0</v>
      </c>
      <c r="AJ111" s="123">
        <v>0</v>
      </c>
      <c r="AK111" s="123">
        <v>0</v>
      </c>
      <c r="AL111" s="123">
        <v>0</v>
      </c>
      <c r="AM111" s="123">
        <v>0</v>
      </c>
      <c r="AN111" s="123">
        <v>0</v>
      </c>
      <c r="AO111" s="123">
        <v>0</v>
      </c>
      <c r="AP111" s="123">
        <v>0</v>
      </c>
      <c r="AQ111" s="123">
        <v>0</v>
      </c>
      <c r="AR111" s="123">
        <v>0</v>
      </c>
      <c r="AS111" s="123">
        <v>0</v>
      </c>
      <c r="AT111" s="123">
        <v>0</v>
      </c>
      <c r="AU111" s="123">
        <v>0</v>
      </c>
      <c r="AV111" s="123">
        <v>0</v>
      </c>
      <c r="AW111" s="123">
        <v>0</v>
      </c>
      <c r="AX111" s="123">
        <v>0</v>
      </c>
      <c r="AY111" s="123">
        <v>0</v>
      </c>
      <c r="AZ111" s="123">
        <v>0</v>
      </c>
      <c r="BA111" s="123">
        <v>0</v>
      </c>
      <c r="BB111" s="123">
        <v>0</v>
      </c>
      <c r="BC111" s="123">
        <v>0</v>
      </c>
      <c r="BD111" s="123">
        <v>0</v>
      </c>
      <c r="BE111" s="123">
        <v>0</v>
      </c>
      <c r="BF111" s="123">
        <v>0</v>
      </c>
      <c r="BG111" s="123">
        <v>0</v>
      </c>
    </row>
    <row r="112" spans="1:59" ht="15" x14ac:dyDescent="0.25">
      <c r="A112" s="198"/>
      <c r="B112" s="122">
        <v>1</v>
      </c>
      <c r="C112" s="122">
        <v>1</v>
      </c>
      <c r="D112" s="122">
        <v>1</v>
      </c>
      <c r="E112" s="123">
        <v>0</v>
      </c>
      <c r="F112" s="123">
        <v>0</v>
      </c>
      <c r="G112" s="123">
        <v>0</v>
      </c>
      <c r="H112" s="123">
        <v>0</v>
      </c>
      <c r="I112" s="123">
        <v>0</v>
      </c>
      <c r="J112" s="123">
        <v>0</v>
      </c>
      <c r="K112" s="123">
        <v>0</v>
      </c>
      <c r="L112" s="123">
        <v>0</v>
      </c>
      <c r="M112" s="123">
        <v>0</v>
      </c>
      <c r="N112" s="123">
        <v>0</v>
      </c>
      <c r="O112" s="123">
        <v>0</v>
      </c>
      <c r="P112" s="123">
        <v>0</v>
      </c>
      <c r="Q112" s="123">
        <v>0</v>
      </c>
      <c r="R112" s="123">
        <v>0</v>
      </c>
      <c r="S112" s="123">
        <v>0</v>
      </c>
      <c r="T112" s="123">
        <v>0</v>
      </c>
      <c r="U112" s="123">
        <v>0</v>
      </c>
      <c r="V112" s="123">
        <v>0</v>
      </c>
      <c r="W112" s="123">
        <v>0</v>
      </c>
      <c r="X112" s="123">
        <v>0</v>
      </c>
      <c r="Y112" s="123">
        <v>0</v>
      </c>
      <c r="Z112" s="123">
        <v>0</v>
      </c>
      <c r="AA112" s="123">
        <v>0</v>
      </c>
      <c r="AB112" s="123">
        <v>0</v>
      </c>
      <c r="AC112" s="123">
        <v>0</v>
      </c>
      <c r="AD112" s="123">
        <v>0</v>
      </c>
      <c r="AE112" s="123">
        <v>0</v>
      </c>
      <c r="AF112" s="123">
        <v>0</v>
      </c>
      <c r="AG112" s="123">
        <v>0</v>
      </c>
      <c r="AH112" s="123">
        <v>0</v>
      </c>
      <c r="AI112" s="123">
        <v>0</v>
      </c>
      <c r="AJ112" s="123">
        <v>0</v>
      </c>
      <c r="AK112" s="123">
        <v>0</v>
      </c>
      <c r="AL112" s="123">
        <v>0</v>
      </c>
      <c r="AM112" s="123">
        <v>0</v>
      </c>
      <c r="AN112" s="123">
        <v>0</v>
      </c>
      <c r="AO112" s="123">
        <v>0</v>
      </c>
      <c r="AP112" s="123">
        <v>0</v>
      </c>
      <c r="AQ112" s="123">
        <v>0</v>
      </c>
      <c r="AR112" s="123">
        <v>0</v>
      </c>
      <c r="AS112" s="123">
        <v>0</v>
      </c>
      <c r="AT112" s="123">
        <v>0</v>
      </c>
      <c r="AU112" s="123">
        <v>0</v>
      </c>
      <c r="AV112" s="123">
        <v>0</v>
      </c>
      <c r="AW112" s="123">
        <v>0</v>
      </c>
      <c r="AX112" s="123">
        <v>0</v>
      </c>
      <c r="AY112" s="123">
        <v>0</v>
      </c>
      <c r="AZ112" s="123">
        <v>0</v>
      </c>
      <c r="BA112" s="123">
        <v>0</v>
      </c>
      <c r="BB112" s="123">
        <v>0</v>
      </c>
      <c r="BC112" s="123">
        <v>0</v>
      </c>
      <c r="BD112" s="123">
        <v>0</v>
      </c>
      <c r="BE112" s="123">
        <v>0</v>
      </c>
      <c r="BF112" s="123">
        <v>0</v>
      </c>
      <c r="BG112" s="123">
        <v>0</v>
      </c>
    </row>
    <row r="113" spans="1:59" ht="15" x14ac:dyDescent="0.25">
      <c r="A113" s="198"/>
      <c r="B113" s="122">
        <v>1</v>
      </c>
      <c r="C113" s="122">
        <v>1</v>
      </c>
      <c r="D113" s="122">
        <v>1</v>
      </c>
      <c r="E113" s="123">
        <v>0</v>
      </c>
      <c r="F113" s="123">
        <v>0</v>
      </c>
      <c r="G113" s="123">
        <v>0</v>
      </c>
      <c r="H113" s="123">
        <v>0</v>
      </c>
      <c r="I113" s="123">
        <v>0</v>
      </c>
      <c r="J113" s="123">
        <v>0</v>
      </c>
      <c r="K113" s="123">
        <v>0</v>
      </c>
      <c r="L113" s="123">
        <v>0</v>
      </c>
      <c r="M113" s="123">
        <v>0</v>
      </c>
      <c r="N113" s="123">
        <v>0</v>
      </c>
      <c r="O113" s="123">
        <v>0</v>
      </c>
      <c r="P113" s="123">
        <v>0</v>
      </c>
      <c r="Q113" s="123">
        <v>0</v>
      </c>
      <c r="R113" s="123">
        <v>0</v>
      </c>
      <c r="S113" s="123">
        <v>0</v>
      </c>
      <c r="T113" s="123">
        <v>0</v>
      </c>
      <c r="U113" s="123">
        <v>0</v>
      </c>
      <c r="V113" s="123">
        <v>0</v>
      </c>
      <c r="W113" s="123">
        <v>0</v>
      </c>
      <c r="X113" s="123">
        <v>0</v>
      </c>
      <c r="Y113" s="123">
        <v>0</v>
      </c>
      <c r="Z113" s="123">
        <v>0</v>
      </c>
      <c r="AA113" s="123">
        <v>0</v>
      </c>
      <c r="AB113" s="123">
        <v>0</v>
      </c>
      <c r="AC113" s="123">
        <v>0</v>
      </c>
      <c r="AD113" s="123">
        <v>0</v>
      </c>
      <c r="AE113" s="123">
        <v>0</v>
      </c>
      <c r="AF113" s="123">
        <v>0</v>
      </c>
      <c r="AG113" s="123">
        <v>0</v>
      </c>
      <c r="AH113" s="123">
        <v>0</v>
      </c>
      <c r="AI113" s="123">
        <v>0</v>
      </c>
      <c r="AJ113" s="123">
        <v>0</v>
      </c>
      <c r="AK113" s="123">
        <v>0</v>
      </c>
      <c r="AL113" s="123">
        <v>0</v>
      </c>
      <c r="AM113" s="123">
        <v>0</v>
      </c>
      <c r="AN113" s="123">
        <v>0</v>
      </c>
      <c r="AO113" s="123">
        <v>0</v>
      </c>
      <c r="AP113" s="123">
        <v>0</v>
      </c>
      <c r="AQ113" s="123">
        <v>0</v>
      </c>
      <c r="AR113" s="123">
        <v>0</v>
      </c>
      <c r="AS113" s="123">
        <v>0</v>
      </c>
      <c r="AT113" s="123">
        <v>0</v>
      </c>
      <c r="AU113" s="123">
        <v>0</v>
      </c>
      <c r="AV113" s="123">
        <v>0</v>
      </c>
      <c r="AW113" s="123">
        <v>0</v>
      </c>
      <c r="AX113" s="123">
        <v>0</v>
      </c>
      <c r="AY113" s="123">
        <v>0</v>
      </c>
      <c r="AZ113" s="123">
        <v>0</v>
      </c>
      <c r="BA113" s="123">
        <v>0</v>
      </c>
      <c r="BB113" s="123">
        <v>0</v>
      </c>
      <c r="BC113" s="123">
        <v>0</v>
      </c>
      <c r="BD113" s="123">
        <v>0</v>
      </c>
      <c r="BE113" s="123">
        <v>0</v>
      </c>
      <c r="BF113" s="123">
        <v>0</v>
      </c>
      <c r="BG113" s="123">
        <v>0</v>
      </c>
    </row>
    <row r="114" spans="1:59" ht="15" x14ac:dyDescent="0.25">
      <c r="A114" s="198"/>
      <c r="B114" s="122">
        <v>1</v>
      </c>
      <c r="C114" s="122">
        <v>1</v>
      </c>
      <c r="D114" s="122">
        <v>1</v>
      </c>
      <c r="E114" s="123">
        <v>0</v>
      </c>
      <c r="F114" s="123">
        <v>0</v>
      </c>
      <c r="G114" s="123">
        <v>0</v>
      </c>
      <c r="H114" s="123">
        <v>0</v>
      </c>
      <c r="I114" s="123">
        <v>0</v>
      </c>
      <c r="J114" s="123">
        <v>0</v>
      </c>
      <c r="K114" s="123">
        <v>0</v>
      </c>
      <c r="L114" s="123">
        <v>0</v>
      </c>
      <c r="M114" s="123">
        <v>0</v>
      </c>
      <c r="N114" s="123">
        <v>0</v>
      </c>
      <c r="O114" s="123">
        <v>0</v>
      </c>
      <c r="P114" s="123">
        <v>0</v>
      </c>
      <c r="Q114" s="123">
        <v>0</v>
      </c>
      <c r="R114" s="123">
        <v>0</v>
      </c>
      <c r="S114" s="123">
        <v>0</v>
      </c>
      <c r="T114" s="123">
        <v>0</v>
      </c>
      <c r="U114" s="123">
        <v>0</v>
      </c>
      <c r="V114" s="123">
        <v>0</v>
      </c>
      <c r="W114" s="123">
        <v>0</v>
      </c>
      <c r="X114" s="123">
        <v>0</v>
      </c>
      <c r="Y114" s="123">
        <v>0</v>
      </c>
      <c r="Z114" s="123">
        <v>0</v>
      </c>
      <c r="AA114" s="123">
        <v>0</v>
      </c>
      <c r="AB114" s="123">
        <v>0</v>
      </c>
      <c r="AC114" s="123">
        <v>0</v>
      </c>
      <c r="AD114" s="123">
        <v>0</v>
      </c>
      <c r="AE114" s="123">
        <v>0</v>
      </c>
      <c r="AF114" s="123">
        <v>0</v>
      </c>
      <c r="AG114" s="123">
        <v>0</v>
      </c>
      <c r="AH114" s="123">
        <v>0</v>
      </c>
      <c r="AI114" s="123">
        <v>0</v>
      </c>
      <c r="AJ114" s="123">
        <v>0</v>
      </c>
      <c r="AK114" s="123">
        <v>0</v>
      </c>
      <c r="AL114" s="123">
        <v>0</v>
      </c>
      <c r="AM114" s="123">
        <v>0</v>
      </c>
      <c r="AN114" s="123">
        <v>0</v>
      </c>
      <c r="AO114" s="123">
        <v>0</v>
      </c>
      <c r="AP114" s="123">
        <v>0</v>
      </c>
      <c r="AQ114" s="123">
        <v>0</v>
      </c>
      <c r="AR114" s="123">
        <v>0</v>
      </c>
      <c r="AS114" s="123">
        <v>0</v>
      </c>
      <c r="AT114" s="123">
        <v>0</v>
      </c>
      <c r="AU114" s="123">
        <v>0</v>
      </c>
      <c r="AV114" s="123">
        <v>0</v>
      </c>
      <c r="AW114" s="123">
        <v>0</v>
      </c>
      <c r="AX114" s="123">
        <v>0</v>
      </c>
      <c r="AY114" s="123">
        <v>0</v>
      </c>
      <c r="AZ114" s="123">
        <v>0</v>
      </c>
      <c r="BA114" s="123">
        <v>0</v>
      </c>
      <c r="BB114" s="123">
        <v>0</v>
      </c>
      <c r="BC114" s="123">
        <v>0</v>
      </c>
      <c r="BD114" s="123">
        <v>0</v>
      </c>
      <c r="BE114" s="123">
        <v>0</v>
      </c>
      <c r="BF114" s="123">
        <v>0</v>
      </c>
      <c r="BG114" s="123">
        <v>0</v>
      </c>
    </row>
    <row r="115" spans="1:59" ht="15" x14ac:dyDescent="0.25">
      <c r="A115" s="198"/>
      <c r="B115" s="122">
        <v>1</v>
      </c>
      <c r="C115" s="122">
        <v>1</v>
      </c>
      <c r="D115" s="122">
        <v>1</v>
      </c>
      <c r="E115" s="123">
        <v>0</v>
      </c>
      <c r="F115" s="123">
        <v>0</v>
      </c>
      <c r="G115" s="123">
        <v>0</v>
      </c>
      <c r="H115" s="123">
        <v>0</v>
      </c>
      <c r="I115" s="123">
        <v>0</v>
      </c>
      <c r="J115" s="123">
        <v>0</v>
      </c>
      <c r="K115" s="123">
        <v>0</v>
      </c>
      <c r="L115" s="123">
        <v>0</v>
      </c>
      <c r="M115" s="123">
        <v>0</v>
      </c>
      <c r="N115" s="123">
        <v>0</v>
      </c>
      <c r="O115" s="123">
        <v>0</v>
      </c>
      <c r="P115" s="123">
        <v>0</v>
      </c>
      <c r="Q115" s="123">
        <v>0</v>
      </c>
      <c r="R115" s="123">
        <v>0</v>
      </c>
      <c r="S115" s="123">
        <v>0</v>
      </c>
      <c r="T115" s="123">
        <v>0</v>
      </c>
      <c r="U115" s="123">
        <v>0</v>
      </c>
      <c r="V115" s="123">
        <v>0</v>
      </c>
      <c r="W115" s="123">
        <v>0</v>
      </c>
      <c r="X115" s="123">
        <v>0</v>
      </c>
      <c r="Y115" s="123">
        <v>0</v>
      </c>
      <c r="Z115" s="123">
        <v>0</v>
      </c>
      <c r="AA115" s="123">
        <v>0</v>
      </c>
      <c r="AB115" s="123">
        <v>0</v>
      </c>
      <c r="AC115" s="123">
        <v>0</v>
      </c>
      <c r="AD115" s="123">
        <v>0</v>
      </c>
      <c r="AE115" s="123">
        <v>0</v>
      </c>
      <c r="AF115" s="123">
        <v>0</v>
      </c>
      <c r="AG115" s="123">
        <v>0</v>
      </c>
      <c r="AH115" s="123">
        <v>0</v>
      </c>
      <c r="AI115" s="123">
        <v>0</v>
      </c>
      <c r="AJ115" s="123">
        <v>0</v>
      </c>
      <c r="AK115" s="123">
        <v>0</v>
      </c>
      <c r="AL115" s="123">
        <v>0</v>
      </c>
      <c r="AM115" s="123">
        <v>0</v>
      </c>
      <c r="AN115" s="123">
        <v>0</v>
      </c>
      <c r="AO115" s="123">
        <v>0</v>
      </c>
      <c r="AP115" s="123">
        <v>0</v>
      </c>
      <c r="AQ115" s="123">
        <v>0</v>
      </c>
      <c r="AR115" s="123">
        <v>0</v>
      </c>
      <c r="AS115" s="123">
        <v>0</v>
      </c>
      <c r="AT115" s="123">
        <v>0</v>
      </c>
      <c r="AU115" s="123">
        <v>0</v>
      </c>
      <c r="AV115" s="123">
        <v>0</v>
      </c>
      <c r="AW115" s="123">
        <v>0</v>
      </c>
      <c r="AX115" s="123">
        <v>0</v>
      </c>
      <c r="AY115" s="123">
        <v>0</v>
      </c>
      <c r="AZ115" s="123">
        <v>0</v>
      </c>
      <c r="BA115" s="123">
        <v>0</v>
      </c>
      <c r="BB115" s="123">
        <v>0</v>
      </c>
      <c r="BC115" s="123">
        <v>0</v>
      </c>
      <c r="BD115" s="123">
        <v>0</v>
      </c>
      <c r="BE115" s="123">
        <v>0</v>
      </c>
      <c r="BF115" s="123">
        <v>0</v>
      </c>
      <c r="BG115" s="123">
        <v>0</v>
      </c>
    </row>
    <row r="116" spans="1:59" ht="15" x14ac:dyDescent="0.25">
      <c r="A116" s="198"/>
      <c r="B116" s="122">
        <v>1</v>
      </c>
      <c r="C116" s="122">
        <v>1</v>
      </c>
      <c r="D116" s="122">
        <v>1</v>
      </c>
      <c r="E116" s="123">
        <v>0</v>
      </c>
      <c r="F116" s="123">
        <v>0</v>
      </c>
      <c r="G116" s="123">
        <v>0</v>
      </c>
      <c r="H116" s="123">
        <v>0</v>
      </c>
      <c r="I116" s="123">
        <v>0</v>
      </c>
      <c r="J116" s="123">
        <v>0</v>
      </c>
      <c r="K116" s="123">
        <v>0</v>
      </c>
      <c r="L116" s="123">
        <v>0</v>
      </c>
      <c r="M116" s="123">
        <v>0</v>
      </c>
      <c r="N116" s="123">
        <v>0</v>
      </c>
      <c r="O116" s="123">
        <v>0</v>
      </c>
      <c r="P116" s="123">
        <v>0</v>
      </c>
      <c r="Q116" s="123">
        <v>0</v>
      </c>
      <c r="R116" s="123">
        <v>0</v>
      </c>
      <c r="S116" s="123">
        <v>0</v>
      </c>
      <c r="T116" s="123">
        <v>0</v>
      </c>
      <c r="U116" s="123">
        <v>0</v>
      </c>
      <c r="V116" s="123">
        <v>0</v>
      </c>
      <c r="W116" s="123">
        <v>0</v>
      </c>
      <c r="X116" s="123">
        <v>0</v>
      </c>
      <c r="Y116" s="123">
        <v>0</v>
      </c>
      <c r="Z116" s="123">
        <v>0</v>
      </c>
      <c r="AA116" s="123">
        <v>0</v>
      </c>
      <c r="AB116" s="123">
        <v>0</v>
      </c>
      <c r="AC116" s="123">
        <v>0</v>
      </c>
      <c r="AD116" s="123">
        <v>0</v>
      </c>
      <c r="AE116" s="123">
        <v>0</v>
      </c>
      <c r="AF116" s="123">
        <v>0</v>
      </c>
      <c r="AG116" s="123">
        <v>0</v>
      </c>
      <c r="AH116" s="123">
        <v>0</v>
      </c>
      <c r="AI116" s="123">
        <v>0</v>
      </c>
      <c r="AJ116" s="123">
        <v>0</v>
      </c>
      <c r="AK116" s="123">
        <v>0</v>
      </c>
      <c r="AL116" s="123">
        <v>0</v>
      </c>
      <c r="AM116" s="123">
        <v>0</v>
      </c>
      <c r="AN116" s="123">
        <v>0</v>
      </c>
      <c r="AO116" s="123">
        <v>0</v>
      </c>
      <c r="AP116" s="123">
        <v>0</v>
      </c>
      <c r="AQ116" s="123">
        <v>0</v>
      </c>
      <c r="AR116" s="123">
        <v>0</v>
      </c>
      <c r="AS116" s="123">
        <v>0</v>
      </c>
      <c r="AT116" s="123">
        <v>0</v>
      </c>
      <c r="AU116" s="123">
        <v>0</v>
      </c>
      <c r="AV116" s="123">
        <v>0</v>
      </c>
      <c r="AW116" s="123">
        <v>0</v>
      </c>
      <c r="AX116" s="123">
        <v>0</v>
      </c>
      <c r="AY116" s="123">
        <v>0</v>
      </c>
      <c r="AZ116" s="123">
        <v>0</v>
      </c>
      <c r="BA116" s="123">
        <v>0</v>
      </c>
      <c r="BB116" s="123">
        <v>0</v>
      </c>
      <c r="BC116" s="123">
        <v>0</v>
      </c>
      <c r="BD116" s="123">
        <v>0</v>
      </c>
      <c r="BE116" s="123">
        <v>0</v>
      </c>
      <c r="BF116" s="123">
        <v>0</v>
      </c>
      <c r="BG116" s="123">
        <v>0</v>
      </c>
    </row>
    <row r="117" spans="1:59" ht="15" x14ac:dyDescent="0.25">
      <c r="A117" s="198"/>
      <c r="B117" s="122">
        <v>1</v>
      </c>
      <c r="C117" s="122">
        <v>1</v>
      </c>
      <c r="D117" s="122">
        <v>1</v>
      </c>
      <c r="E117" s="123">
        <v>0</v>
      </c>
      <c r="F117" s="123">
        <v>0</v>
      </c>
      <c r="G117" s="123">
        <v>0</v>
      </c>
      <c r="H117" s="123">
        <v>0</v>
      </c>
      <c r="I117" s="123">
        <v>0</v>
      </c>
      <c r="J117" s="123">
        <v>0</v>
      </c>
      <c r="K117" s="123">
        <v>0</v>
      </c>
      <c r="L117" s="123">
        <v>0</v>
      </c>
      <c r="M117" s="123">
        <v>0</v>
      </c>
      <c r="N117" s="123">
        <v>0</v>
      </c>
      <c r="O117" s="123">
        <v>0</v>
      </c>
      <c r="P117" s="123">
        <v>0</v>
      </c>
      <c r="Q117" s="123">
        <v>0</v>
      </c>
      <c r="R117" s="123">
        <v>0</v>
      </c>
      <c r="S117" s="123">
        <v>0</v>
      </c>
      <c r="T117" s="123">
        <v>0</v>
      </c>
      <c r="U117" s="123">
        <v>0</v>
      </c>
      <c r="V117" s="123">
        <v>0</v>
      </c>
      <c r="W117" s="123">
        <v>0</v>
      </c>
      <c r="X117" s="123">
        <v>0</v>
      </c>
      <c r="Y117" s="123">
        <v>0</v>
      </c>
      <c r="Z117" s="123">
        <v>0</v>
      </c>
      <c r="AA117" s="123">
        <v>0</v>
      </c>
      <c r="AB117" s="123">
        <v>0</v>
      </c>
      <c r="AC117" s="123">
        <v>0</v>
      </c>
      <c r="AD117" s="123">
        <v>0</v>
      </c>
      <c r="AE117" s="123">
        <v>0</v>
      </c>
      <c r="AF117" s="123">
        <v>0</v>
      </c>
      <c r="AG117" s="123">
        <v>0</v>
      </c>
      <c r="AH117" s="123">
        <v>0</v>
      </c>
      <c r="AI117" s="123">
        <v>0</v>
      </c>
      <c r="AJ117" s="123">
        <v>0</v>
      </c>
      <c r="AK117" s="123">
        <v>0</v>
      </c>
      <c r="AL117" s="123">
        <v>0</v>
      </c>
      <c r="AM117" s="123">
        <v>0</v>
      </c>
      <c r="AN117" s="123">
        <v>0</v>
      </c>
      <c r="AO117" s="123">
        <v>0</v>
      </c>
      <c r="AP117" s="123">
        <v>0</v>
      </c>
      <c r="AQ117" s="123">
        <v>0</v>
      </c>
      <c r="AR117" s="123">
        <v>0</v>
      </c>
      <c r="AS117" s="123">
        <v>0</v>
      </c>
      <c r="AT117" s="123">
        <v>0</v>
      </c>
      <c r="AU117" s="123">
        <v>0</v>
      </c>
      <c r="AV117" s="123">
        <v>0</v>
      </c>
      <c r="AW117" s="123">
        <v>0</v>
      </c>
      <c r="AX117" s="123">
        <v>0</v>
      </c>
      <c r="AY117" s="123">
        <v>0</v>
      </c>
      <c r="AZ117" s="123">
        <v>0</v>
      </c>
      <c r="BA117" s="123">
        <v>0</v>
      </c>
      <c r="BB117" s="123">
        <v>0</v>
      </c>
      <c r="BC117" s="123">
        <v>0</v>
      </c>
      <c r="BD117" s="123">
        <v>0</v>
      </c>
      <c r="BE117" s="123">
        <v>0</v>
      </c>
      <c r="BF117" s="123">
        <v>0</v>
      </c>
      <c r="BG117" s="123">
        <v>0</v>
      </c>
    </row>
    <row r="118" spans="1:59" ht="15" x14ac:dyDescent="0.25">
      <c r="A118" s="198"/>
      <c r="B118" s="122">
        <v>1</v>
      </c>
      <c r="C118" s="122">
        <v>1</v>
      </c>
      <c r="D118" s="122">
        <v>1</v>
      </c>
      <c r="E118" s="123">
        <v>0</v>
      </c>
      <c r="F118" s="123">
        <v>0</v>
      </c>
      <c r="G118" s="123">
        <v>0</v>
      </c>
      <c r="H118" s="123">
        <v>0</v>
      </c>
      <c r="I118" s="123">
        <v>0</v>
      </c>
      <c r="J118" s="123">
        <v>0</v>
      </c>
      <c r="K118" s="123">
        <v>0</v>
      </c>
      <c r="L118" s="123">
        <v>0</v>
      </c>
      <c r="M118" s="123">
        <v>0</v>
      </c>
      <c r="N118" s="123">
        <v>0</v>
      </c>
      <c r="O118" s="123">
        <v>0</v>
      </c>
      <c r="P118" s="123">
        <v>0</v>
      </c>
      <c r="Q118" s="123">
        <v>0</v>
      </c>
      <c r="R118" s="123">
        <v>0</v>
      </c>
      <c r="S118" s="123">
        <v>0</v>
      </c>
      <c r="T118" s="123">
        <v>0</v>
      </c>
      <c r="U118" s="123">
        <v>0</v>
      </c>
      <c r="V118" s="123">
        <v>0</v>
      </c>
      <c r="W118" s="123">
        <v>0</v>
      </c>
      <c r="X118" s="123">
        <v>0</v>
      </c>
      <c r="Y118" s="123">
        <v>0</v>
      </c>
      <c r="Z118" s="123">
        <v>0</v>
      </c>
      <c r="AA118" s="123">
        <v>0</v>
      </c>
      <c r="AB118" s="123">
        <v>0</v>
      </c>
      <c r="AC118" s="123">
        <v>0</v>
      </c>
      <c r="AD118" s="123">
        <v>0</v>
      </c>
      <c r="AE118" s="123">
        <v>0</v>
      </c>
      <c r="AF118" s="123">
        <v>0</v>
      </c>
      <c r="AG118" s="123">
        <v>0</v>
      </c>
      <c r="AH118" s="123">
        <v>0</v>
      </c>
      <c r="AI118" s="123">
        <v>0</v>
      </c>
      <c r="AJ118" s="123">
        <v>0</v>
      </c>
      <c r="AK118" s="123">
        <v>0</v>
      </c>
      <c r="AL118" s="123">
        <v>0</v>
      </c>
      <c r="AM118" s="123">
        <v>0</v>
      </c>
      <c r="AN118" s="123">
        <v>0</v>
      </c>
      <c r="AO118" s="123">
        <v>0</v>
      </c>
      <c r="AP118" s="123">
        <v>0</v>
      </c>
      <c r="AQ118" s="123">
        <v>0</v>
      </c>
      <c r="AR118" s="123">
        <v>0</v>
      </c>
      <c r="AS118" s="123">
        <v>0</v>
      </c>
      <c r="AT118" s="123">
        <v>0</v>
      </c>
      <c r="AU118" s="123">
        <v>0</v>
      </c>
      <c r="AV118" s="123">
        <v>0</v>
      </c>
      <c r="AW118" s="123">
        <v>0</v>
      </c>
      <c r="AX118" s="123">
        <v>0</v>
      </c>
      <c r="AY118" s="123">
        <v>0</v>
      </c>
      <c r="AZ118" s="123">
        <v>0</v>
      </c>
      <c r="BA118" s="123">
        <v>0</v>
      </c>
      <c r="BB118" s="123">
        <v>0</v>
      </c>
      <c r="BC118" s="123">
        <v>0</v>
      </c>
      <c r="BD118" s="123">
        <v>0</v>
      </c>
      <c r="BE118" s="123">
        <v>0</v>
      </c>
      <c r="BF118" s="123">
        <v>0</v>
      </c>
      <c r="BG118" s="123">
        <v>0</v>
      </c>
    </row>
    <row r="119" spans="1:59" ht="15" x14ac:dyDescent="0.25">
      <c r="A119" s="198"/>
      <c r="B119" s="122">
        <v>1</v>
      </c>
      <c r="C119" s="122">
        <v>1</v>
      </c>
      <c r="D119" s="122">
        <v>1</v>
      </c>
      <c r="E119" s="123">
        <v>0</v>
      </c>
      <c r="F119" s="123">
        <v>0</v>
      </c>
      <c r="G119" s="123">
        <v>0</v>
      </c>
      <c r="H119" s="123">
        <v>0</v>
      </c>
      <c r="I119" s="123">
        <v>0</v>
      </c>
      <c r="J119" s="123">
        <v>0</v>
      </c>
      <c r="K119" s="123">
        <v>0</v>
      </c>
      <c r="L119" s="123">
        <v>0</v>
      </c>
      <c r="M119" s="123">
        <v>0</v>
      </c>
      <c r="N119" s="123">
        <v>0</v>
      </c>
      <c r="O119" s="123">
        <v>0</v>
      </c>
      <c r="P119" s="123">
        <v>0</v>
      </c>
      <c r="Q119" s="123">
        <v>0</v>
      </c>
      <c r="R119" s="123">
        <v>0</v>
      </c>
      <c r="S119" s="123">
        <v>0</v>
      </c>
      <c r="T119" s="123">
        <v>0</v>
      </c>
      <c r="U119" s="123">
        <v>0</v>
      </c>
      <c r="V119" s="123">
        <v>0</v>
      </c>
      <c r="W119" s="123">
        <v>0</v>
      </c>
      <c r="X119" s="123">
        <v>0</v>
      </c>
      <c r="Y119" s="123">
        <v>0</v>
      </c>
      <c r="Z119" s="123">
        <v>0</v>
      </c>
      <c r="AA119" s="123">
        <v>0</v>
      </c>
      <c r="AB119" s="123">
        <v>0</v>
      </c>
      <c r="AC119" s="123">
        <v>0</v>
      </c>
      <c r="AD119" s="123">
        <v>0</v>
      </c>
      <c r="AE119" s="123">
        <v>0</v>
      </c>
      <c r="AF119" s="123">
        <v>0</v>
      </c>
      <c r="AG119" s="123">
        <v>0</v>
      </c>
      <c r="AH119" s="123">
        <v>0</v>
      </c>
      <c r="AI119" s="123">
        <v>0</v>
      </c>
      <c r="AJ119" s="123">
        <v>0</v>
      </c>
      <c r="AK119" s="123">
        <v>0</v>
      </c>
      <c r="AL119" s="123">
        <v>0</v>
      </c>
      <c r="AM119" s="123">
        <v>0</v>
      </c>
      <c r="AN119" s="123">
        <v>0</v>
      </c>
      <c r="AO119" s="123">
        <v>0</v>
      </c>
      <c r="AP119" s="123">
        <v>0</v>
      </c>
      <c r="AQ119" s="123">
        <v>0</v>
      </c>
      <c r="AR119" s="123">
        <v>0</v>
      </c>
      <c r="AS119" s="123">
        <v>0</v>
      </c>
      <c r="AT119" s="123">
        <v>0</v>
      </c>
      <c r="AU119" s="123">
        <v>0</v>
      </c>
      <c r="AV119" s="123">
        <v>0</v>
      </c>
      <c r="AW119" s="123">
        <v>0</v>
      </c>
      <c r="AX119" s="123">
        <v>0</v>
      </c>
      <c r="AY119" s="123">
        <v>0</v>
      </c>
      <c r="AZ119" s="123">
        <v>0</v>
      </c>
      <c r="BA119" s="123">
        <v>0</v>
      </c>
      <c r="BB119" s="123">
        <v>0</v>
      </c>
      <c r="BC119" s="123">
        <v>0</v>
      </c>
      <c r="BD119" s="123">
        <v>0</v>
      </c>
      <c r="BE119" s="123">
        <v>0</v>
      </c>
      <c r="BF119" s="123">
        <v>0</v>
      </c>
      <c r="BG119" s="123">
        <v>0</v>
      </c>
    </row>
    <row r="120" spans="1:59" ht="15" x14ac:dyDescent="0.25">
      <c r="A120" s="198"/>
      <c r="B120" s="122">
        <v>1</v>
      </c>
      <c r="C120" s="122">
        <v>1</v>
      </c>
      <c r="D120" s="122">
        <v>1</v>
      </c>
      <c r="E120" s="123">
        <v>0</v>
      </c>
      <c r="F120" s="123">
        <v>0</v>
      </c>
      <c r="G120" s="123">
        <v>0</v>
      </c>
      <c r="H120" s="123">
        <v>0</v>
      </c>
      <c r="I120" s="123">
        <v>0</v>
      </c>
      <c r="J120" s="123">
        <v>0</v>
      </c>
      <c r="K120" s="123">
        <v>0</v>
      </c>
      <c r="L120" s="123">
        <v>0</v>
      </c>
      <c r="M120" s="123">
        <v>0</v>
      </c>
      <c r="N120" s="123">
        <v>0</v>
      </c>
      <c r="O120" s="123">
        <v>0</v>
      </c>
      <c r="P120" s="123">
        <v>0</v>
      </c>
      <c r="Q120" s="123">
        <v>0</v>
      </c>
      <c r="R120" s="123">
        <v>0</v>
      </c>
      <c r="S120" s="123">
        <v>0</v>
      </c>
      <c r="T120" s="123">
        <v>0</v>
      </c>
      <c r="U120" s="123">
        <v>0</v>
      </c>
      <c r="V120" s="123">
        <v>0</v>
      </c>
      <c r="W120" s="123">
        <v>0</v>
      </c>
      <c r="X120" s="123">
        <v>0</v>
      </c>
      <c r="Y120" s="123">
        <v>0</v>
      </c>
      <c r="Z120" s="123">
        <v>0</v>
      </c>
      <c r="AA120" s="123">
        <v>0</v>
      </c>
      <c r="AB120" s="123">
        <v>0</v>
      </c>
      <c r="AC120" s="123">
        <v>0</v>
      </c>
      <c r="AD120" s="123">
        <v>0</v>
      </c>
      <c r="AE120" s="123">
        <v>0</v>
      </c>
      <c r="AF120" s="123">
        <v>0</v>
      </c>
      <c r="AG120" s="123">
        <v>0</v>
      </c>
      <c r="AH120" s="123">
        <v>0</v>
      </c>
      <c r="AI120" s="123">
        <v>0</v>
      </c>
      <c r="AJ120" s="123">
        <v>0</v>
      </c>
      <c r="AK120" s="123">
        <v>0</v>
      </c>
      <c r="AL120" s="123">
        <v>0</v>
      </c>
      <c r="AM120" s="123">
        <v>0</v>
      </c>
      <c r="AN120" s="123">
        <v>0</v>
      </c>
      <c r="AO120" s="123">
        <v>0</v>
      </c>
      <c r="AP120" s="123">
        <v>0</v>
      </c>
      <c r="AQ120" s="123">
        <v>0</v>
      </c>
      <c r="AR120" s="123">
        <v>0</v>
      </c>
      <c r="AS120" s="123">
        <v>0</v>
      </c>
      <c r="AT120" s="123">
        <v>0</v>
      </c>
      <c r="AU120" s="123">
        <v>0</v>
      </c>
      <c r="AV120" s="123">
        <v>0</v>
      </c>
      <c r="AW120" s="123">
        <v>0</v>
      </c>
      <c r="AX120" s="123">
        <v>0</v>
      </c>
      <c r="AY120" s="123">
        <v>0</v>
      </c>
      <c r="AZ120" s="123">
        <v>0</v>
      </c>
      <c r="BA120" s="123">
        <v>0</v>
      </c>
      <c r="BB120" s="123">
        <v>0</v>
      </c>
      <c r="BC120" s="123">
        <v>0</v>
      </c>
      <c r="BD120" s="123">
        <v>0</v>
      </c>
      <c r="BE120" s="123">
        <v>0</v>
      </c>
      <c r="BF120" s="123">
        <v>0</v>
      </c>
      <c r="BG120" s="123">
        <v>0</v>
      </c>
    </row>
    <row r="121" spans="1:59" ht="15" x14ac:dyDescent="0.25">
      <c r="A121" s="198"/>
      <c r="B121" s="122">
        <v>1</v>
      </c>
      <c r="C121" s="122">
        <v>1</v>
      </c>
      <c r="D121" s="122">
        <v>1</v>
      </c>
      <c r="E121" s="123">
        <v>0</v>
      </c>
      <c r="F121" s="123">
        <v>0</v>
      </c>
      <c r="G121" s="123">
        <v>0</v>
      </c>
      <c r="H121" s="123">
        <v>0</v>
      </c>
      <c r="I121" s="123">
        <v>0</v>
      </c>
      <c r="J121" s="123">
        <v>0</v>
      </c>
      <c r="K121" s="123">
        <v>0</v>
      </c>
      <c r="L121" s="123">
        <v>0</v>
      </c>
      <c r="M121" s="123">
        <v>0</v>
      </c>
      <c r="N121" s="123">
        <v>0</v>
      </c>
      <c r="O121" s="123">
        <v>0</v>
      </c>
      <c r="P121" s="123">
        <v>0</v>
      </c>
      <c r="Q121" s="123">
        <v>0</v>
      </c>
      <c r="R121" s="123">
        <v>0</v>
      </c>
      <c r="S121" s="123">
        <v>0</v>
      </c>
      <c r="T121" s="123">
        <v>0</v>
      </c>
      <c r="U121" s="123">
        <v>0</v>
      </c>
      <c r="V121" s="123">
        <v>0</v>
      </c>
      <c r="W121" s="123">
        <v>0</v>
      </c>
      <c r="X121" s="123">
        <v>0</v>
      </c>
      <c r="Y121" s="123">
        <v>0</v>
      </c>
      <c r="Z121" s="123">
        <v>0</v>
      </c>
      <c r="AA121" s="123">
        <v>0</v>
      </c>
      <c r="AB121" s="123">
        <v>0</v>
      </c>
      <c r="AC121" s="123">
        <v>0</v>
      </c>
      <c r="AD121" s="123">
        <v>0</v>
      </c>
      <c r="AE121" s="123">
        <v>0</v>
      </c>
      <c r="AF121" s="123">
        <v>0</v>
      </c>
      <c r="AG121" s="123">
        <v>0</v>
      </c>
      <c r="AH121" s="123">
        <v>0</v>
      </c>
      <c r="AI121" s="123">
        <v>0</v>
      </c>
      <c r="AJ121" s="123">
        <v>0</v>
      </c>
      <c r="AK121" s="123">
        <v>0</v>
      </c>
      <c r="AL121" s="123">
        <v>0</v>
      </c>
      <c r="AM121" s="123">
        <v>0</v>
      </c>
      <c r="AN121" s="123">
        <v>0</v>
      </c>
      <c r="AO121" s="123">
        <v>0</v>
      </c>
      <c r="AP121" s="123">
        <v>0</v>
      </c>
      <c r="AQ121" s="123">
        <v>0</v>
      </c>
      <c r="AR121" s="123">
        <v>0</v>
      </c>
      <c r="AS121" s="123">
        <v>0</v>
      </c>
      <c r="AT121" s="123">
        <v>0</v>
      </c>
      <c r="AU121" s="123">
        <v>0</v>
      </c>
      <c r="AV121" s="123">
        <v>0</v>
      </c>
      <c r="AW121" s="123">
        <v>0</v>
      </c>
      <c r="AX121" s="123">
        <v>0</v>
      </c>
      <c r="AY121" s="123">
        <v>0</v>
      </c>
      <c r="AZ121" s="123">
        <v>0</v>
      </c>
      <c r="BA121" s="123">
        <v>0</v>
      </c>
      <c r="BB121" s="123">
        <v>0</v>
      </c>
      <c r="BC121" s="123">
        <v>0</v>
      </c>
      <c r="BD121" s="123">
        <v>0</v>
      </c>
      <c r="BE121" s="123">
        <v>0</v>
      </c>
      <c r="BF121" s="123">
        <v>0</v>
      </c>
      <c r="BG121" s="123">
        <v>0</v>
      </c>
    </row>
    <row r="122" spans="1:59" ht="15" x14ac:dyDescent="0.25">
      <c r="A122" s="198"/>
      <c r="B122" s="122">
        <v>1</v>
      </c>
      <c r="C122" s="122">
        <v>1</v>
      </c>
      <c r="D122" s="122">
        <v>1</v>
      </c>
      <c r="E122" s="123">
        <v>0</v>
      </c>
      <c r="F122" s="123">
        <v>0</v>
      </c>
      <c r="G122" s="123">
        <v>0</v>
      </c>
      <c r="H122" s="123">
        <v>0</v>
      </c>
      <c r="I122" s="123">
        <v>0</v>
      </c>
      <c r="J122" s="123">
        <v>0</v>
      </c>
      <c r="K122" s="123">
        <v>0</v>
      </c>
      <c r="L122" s="123">
        <v>0</v>
      </c>
      <c r="M122" s="123">
        <v>0</v>
      </c>
      <c r="N122" s="123">
        <v>0</v>
      </c>
      <c r="O122" s="123">
        <v>0</v>
      </c>
      <c r="P122" s="123">
        <v>0</v>
      </c>
      <c r="Q122" s="123">
        <v>0</v>
      </c>
      <c r="R122" s="123">
        <v>0</v>
      </c>
      <c r="S122" s="123">
        <v>0</v>
      </c>
      <c r="T122" s="123">
        <v>0</v>
      </c>
      <c r="U122" s="123">
        <v>0</v>
      </c>
      <c r="V122" s="123">
        <v>0</v>
      </c>
      <c r="W122" s="123">
        <v>0</v>
      </c>
      <c r="X122" s="123">
        <v>0</v>
      </c>
      <c r="Y122" s="123">
        <v>0</v>
      </c>
      <c r="Z122" s="123">
        <v>0</v>
      </c>
      <c r="AA122" s="123">
        <v>0</v>
      </c>
      <c r="AB122" s="123">
        <v>0</v>
      </c>
      <c r="AC122" s="123">
        <v>0</v>
      </c>
      <c r="AD122" s="123">
        <v>0</v>
      </c>
      <c r="AE122" s="123">
        <v>0</v>
      </c>
      <c r="AF122" s="123">
        <v>0</v>
      </c>
      <c r="AG122" s="123">
        <v>0</v>
      </c>
      <c r="AH122" s="123">
        <v>0</v>
      </c>
      <c r="AI122" s="123">
        <v>0</v>
      </c>
      <c r="AJ122" s="123">
        <v>0</v>
      </c>
      <c r="AK122" s="123">
        <v>0</v>
      </c>
      <c r="AL122" s="123">
        <v>0</v>
      </c>
      <c r="AM122" s="123">
        <v>0</v>
      </c>
      <c r="AN122" s="123">
        <v>0</v>
      </c>
      <c r="AO122" s="123">
        <v>0</v>
      </c>
      <c r="AP122" s="123">
        <v>0</v>
      </c>
      <c r="AQ122" s="123">
        <v>0</v>
      </c>
      <c r="AR122" s="123">
        <v>0</v>
      </c>
      <c r="AS122" s="123">
        <v>0</v>
      </c>
      <c r="AT122" s="123">
        <v>0</v>
      </c>
      <c r="AU122" s="123">
        <v>0</v>
      </c>
      <c r="AV122" s="123">
        <v>0</v>
      </c>
      <c r="AW122" s="123">
        <v>0</v>
      </c>
      <c r="AX122" s="123">
        <v>0</v>
      </c>
      <c r="AY122" s="123">
        <v>0</v>
      </c>
      <c r="AZ122" s="123">
        <v>0</v>
      </c>
      <c r="BA122" s="123">
        <v>0</v>
      </c>
      <c r="BB122" s="123">
        <v>0</v>
      </c>
      <c r="BC122" s="123">
        <v>0</v>
      </c>
      <c r="BD122" s="123">
        <v>0</v>
      </c>
      <c r="BE122" s="123">
        <v>0</v>
      </c>
      <c r="BF122" s="123">
        <v>0</v>
      </c>
      <c r="BG122" s="123">
        <v>0</v>
      </c>
    </row>
    <row r="123" spans="1:59" ht="15" x14ac:dyDescent="0.25">
      <c r="A123" s="198"/>
      <c r="B123" s="122">
        <v>1</v>
      </c>
      <c r="C123" s="122">
        <v>1</v>
      </c>
      <c r="D123" s="122">
        <v>1</v>
      </c>
      <c r="E123" s="123">
        <v>0</v>
      </c>
      <c r="F123" s="123">
        <v>0</v>
      </c>
      <c r="G123" s="123">
        <v>0</v>
      </c>
      <c r="H123" s="123">
        <v>0</v>
      </c>
      <c r="I123" s="123">
        <v>0</v>
      </c>
      <c r="J123" s="123">
        <v>0</v>
      </c>
      <c r="K123" s="123">
        <v>0</v>
      </c>
      <c r="L123" s="123">
        <v>0</v>
      </c>
      <c r="M123" s="123">
        <v>0</v>
      </c>
      <c r="N123" s="123">
        <v>0</v>
      </c>
      <c r="O123" s="123">
        <v>0</v>
      </c>
      <c r="P123" s="123">
        <v>0</v>
      </c>
      <c r="Q123" s="123">
        <v>0</v>
      </c>
      <c r="R123" s="123">
        <v>0</v>
      </c>
      <c r="S123" s="123">
        <v>0</v>
      </c>
      <c r="T123" s="123">
        <v>0</v>
      </c>
      <c r="U123" s="123">
        <v>0</v>
      </c>
      <c r="V123" s="123">
        <v>0</v>
      </c>
      <c r="W123" s="123">
        <v>0</v>
      </c>
      <c r="X123" s="123">
        <v>0</v>
      </c>
      <c r="Y123" s="123">
        <v>0</v>
      </c>
      <c r="Z123" s="123">
        <v>0</v>
      </c>
      <c r="AA123" s="123">
        <v>0</v>
      </c>
      <c r="AB123" s="123">
        <v>0</v>
      </c>
      <c r="AC123" s="123">
        <v>0</v>
      </c>
      <c r="AD123" s="123">
        <v>0</v>
      </c>
      <c r="AE123" s="123">
        <v>0</v>
      </c>
      <c r="AF123" s="123">
        <v>0</v>
      </c>
      <c r="AG123" s="123">
        <v>0</v>
      </c>
      <c r="AH123" s="123">
        <v>0</v>
      </c>
      <c r="AI123" s="123">
        <v>0</v>
      </c>
      <c r="AJ123" s="123">
        <v>0</v>
      </c>
      <c r="AK123" s="123">
        <v>0</v>
      </c>
      <c r="AL123" s="123">
        <v>0</v>
      </c>
      <c r="AM123" s="123">
        <v>0</v>
      </c>
      <c r="AN123" s="123">
        <v>0</v>
      </c>
      <c r="AO123" s="123">
        <v>0</v>
      </c>
      <c r="AP123" s="123">
        <v>0</v>
      </c>
      <c r="AQ123" s="123">
        <v>0</v>
      </c>
      <c r="AR123" s="123">
        <v>0</v>
      </c>
      <c r="AS123" s="123">
        <v>0</v>
      </c>
      <c r="AT123" s="123">
        <v>0</v>
      </c>
      <c r="AU123" s="123">
        <v>0</v>
      </c>
      <c r="AV123" s="123">
        <v>0</v>
      </c>
      <c r="AW123" s="123">
        <v>0</v>
      </c>
      <c r="AX123" s="123">
        <v>0</v>
      </c>
      <c r="AY123" s="123">
        <v>0</v>
      </c>
      <c r="AZ123" s="123">
        <v>0</v>
      </c>
      <c r="BA123" s="123">
        <v>0</v>
      </c>
      <c r="BB123" s="123">
        <v>0</v>
      </c>
      <c r="BC123" s="123">
        <v>0</v>
      </c>
      <c r="BD123" s="123">
        <v>0</v>
      </c>
      <c r="BE123" s="123">
        <v>0</v>
      </c>
      <c r="BF123" s="123">
        <v>0</v>
      </c>
      <c r="BG123" s="123">
        <v>0</v>
      </c>
    </row>
    <row r="124" spans="1:59" ht="15" x14ac:dyDescent="0.25">
      <c r="A124" s="198"/>
      <c r="B124" s="122">
        <v>1</v>
      </c>
      <c r="C124" s="122">
        <v>1</v>
      </c>
      <c r="D124" s="122">
        <v>1</v>
      </c>
      <c r="E124" s="123">
        <v>0</v>
      </c>
      <c r="F124" s="123">
        <v>0</v>
      </c>
      <c r="G124" s="123">
        <v>0</v>
      </c>
      <c r="H124" s="123">
        <v>0</v>
      </c>
      <c r="I124" s="123">
        <v>0</v>
      </c>
      <c r="J124" s="123">
        <v>0</v>
      </c>
      <c r="K124" s="123">
        <v>0</v>
      </c>
      <c r="L124" s="123">
        <v>0</v>
      </c>
      <c r="M124" s="123">
        <v>0</v>
      </c>
      <c r="N124" s="123">
        <v>0</v>
      </c>
      <c r="O124" s="123">
        <v>0</v>
      </c>
      <c r="P124" s="123">
        <v>0</v>
      </c>
      <c r="Q124" s="123">
        <v>0</v>
      </c>
      <c r="R124" s="123">
        <v>0</v>
      </c>
      <c r="S124" s="123">
        <v>0</v>
      </c>
      <c r="T124" s="123">
        <v>0</v>
      </c>
      <c r="U124" s="123">
        <v>0</v>
      </c>
      <c r="V124" s="123">
        <v>0</v>
      </c>
      <c r="W124" s="123">
        <v>0</v>
      </c>
      <c r="X124" s="123">
        <v>0</v>
      </c>
      <c r="Y124" s="123">
        <v>0</v>
      </c>
      <c r="Z124" s="123">
        <v>0</v>
      </c>
      <c r="AA124" s="123">
        <v>0</v>
      </c>
      <c r="AB124" s="123">
        <v>0</v>
      </c>
      <c r="AC124" s="123">
        <v>0</v>
      </c>
      <c r="AD124" s="123">
        <v>0</v>
      </c>
      <c r="AE124" s="123">
        <v>0</v>
      </c>
      <c r="AF124" s="123">
        <v>0</v>
      </c>
      <c r="AG124" s="123">
        <v>0</v>
      </c>
      <c r="AH124" s="123">
        <v>0</v>
      </c>
      <c r="AI124" s="123">
        <v>0</v>
      </c>
      <c r="AJ124" s="123">
        <v>0</v>
      </c>
      <c r="AK124" s="123">
        <v>0</v>
      </c>
      <c r="AL124" s="123">
        <v>0</v>
      </c>
      <c r="AM124" s="123">
        <v>0</v>
      </c>
      <c r="AN124" s="123">
        <v>0</v>
      </c>
      <c r="AO124" s="123">
        <v>0</v>
      </c>
      <c r="AP124" s="123">
        <v>0</v>
      </c>
      <c r="AQ124" s="123">
        <v>0</v>
      </c>
      <c r="AR124" s="123">
        <v>0</v>
      </c>
      <c r="AS124" s="123">
        <v>0</v>
      </c>
      <c r="AT124" s="123">
        <v>0</v>
      </c>
      <c r="AU124" s="123">
        <v>0</v>
      </c>
      <c r="AV124" s="123">
        <v>0</v>
      </c>
      <c r="AW124" s="123">
        <v>0</v>
      </c>
      <c r="AX124" s="123">
        <v>0</v>
      </c>
      <c r="AY124" s="123">
        <v>0</v>
      </c>
      <c r="AZ124" s="123">
        <v>0</v>
      </c>
      <c r="BA124" s="123">
        <v>0</v>
      </c>
      <c r="BB124" s="123">
        <v>0</v>
      </c>
      <c r="BC124" s="123">
        <v>0</v>
      </c>
      <c r="BD124" s="123">
        <v>0</v>
      </c>
      <c r="BE124" s="123">
        <v>0</v>
      </c>
      <c r="BF124" s="123">
        <v>0</v>
      </c>
      <c r="BG124" s="123">
        <v>0</v>
      </c>
    </row>
    <row r="125" spans="1:59" ht="15" x14ac:dyDescent="0.25">
      <c r="A125" s="198"/>
      <c r="B125" s="122">
        <v>1</v>
      </c>
      <c r="C125" s="122">
        <v>1</v>
      </c>
      <c r="D125" s="122">
        <v>1</v>
      </c>
      <c r="E125" s="123">
        <v>0</v>
      </c>
      <c r="F125" s="123">
        <v>0</v>
      </c>
      <c r="G125" s="123">
        <v>0</v>
      </c>
      <c r="H125" s="123">
        <v>0</v>
      </c>
      <c r="I125" s="123">
        <v>0</v>
      </c>
      <c r="J125" s="123">
        <v>0</v>
      </c>
      <c r="K125" s="123">
        <v>0</v>
      </c>
      <c r="L125" s="123">
        <v>0</v>
      </c>
      <c r="M125" s="123">
        <v>0</v>
      </c>
      <c r="N125" s="123">
        <v>0</v>
      </c>
      <c r="O125" s="123">
        <v>0</v>
      </c>
      <c r="P125" s="123">
        <v>0</v>
      </c>
      <c r="Q125" s="123">
        <v>0</v>
      </c>
      <c r="R125" s="123">
        <v>0</v>
      </c>
      <c r="S125" s="123">
        <v>0</v>
      </c>
      <c r="T125" s="123">
        <v>0</v>
      </c>
      <c r="U125" s="123">
        <v>0</v>
      </c>
      <c r="V125" s="123">
        <v>0</v>
      </c>
      <c r="W125" s="123">
        <v>0</v>
      </c>
      <c r="X125" s="123">
        <v>0</v>
      </c>
      <c r="Y125" s="123">
        <v>0</v>
      </c>
      <c r="Z125" s="123">
        <v>0</v>
      </c>
      <c r="AA125" s="123">
        <v>0</v>
      </c>
      <c r="AB125" s="123">
        <v>0</v>
      </c>
      <c r="AC125" s="123">
        <v>0</v>
      </c>
      <c r="AD125" s="123">
        <v>0</v>
      </c>
      <c r="AE125" s="123">
        <v>0</v>
      </c>
      <c r="AF125" s="123">
        <v>0</v>
      </c>
      <c r="AG125" s="123">
        <v>0</v>
      </c>
      <c r="AH125" s="123">
        <v>0</v>
      </c>
      <c r="AI125" s="123">
        <v>0</v>
      </c>
      <c r="AJ125" s="123">
        <v>0</v>
      </c>
      <c r="AK125" s="123">
        <v>0</v>
      </c>
      <c r="AL125" s="123">
        <v>0</v>
      </c>
      <c r="AM125" s="123">
        <v>0</v>
      </c>
      <c r="AN125" s="123">
        <v>0</v>
      </c>
      <c r="AO125" s="123">
        <v>0</v>
      </c>
      <c r="AP125" s="123">
        <v>0</v>
      </c>
      <c r="AQ125" s="123">
        <v>0</v>
      </c>
      <c r="AR125" s="123">
        <v>0</v>
      </c>
      <c r="AS125" s="123">
        <v>0</v>
      </c>
      <c r="AT125" s="123">
        <v>0</v>
      </c>
      <c r="AU125" s="123">
        <v>0</v>
      </c>
      <c r="AV125" s="123">
        <v>0</v>
      </c>
      <c r="AW125" s="123">
        <v>0</v>
      </c>
      <c r="AX125" s="123">
        <v>0</v>
      </c>
      <c r="AY125" s="123">
        <v>0</v>
      </c>
      <c r="AZ125" s="123">
        <v>0</v>
      </c>
      <c r="BA125" s="123">
        <v>0</v>
      </c>
      <c r="BB125" s="123">
        <v>0</v>
      </c>
      <c r="BC125" s="123">
        <v>0</v>
      </c>
      <c r="BD125" s="123">
        <v>0</v>
      </c>
      <c r="BE125" s="123">
        <v>0</v>
      </c>
      <c r="BF125" s="123">
        <v>0</v>
      </c>
      <c r="BG125" s="123">
        <v>0</v>
      </c>
    </row>
    <row r="126" spans="1:59" ht="15" x14ac:dyDescent="0.25">
      <c r="A126" s="198"/>
      <c r="B126" s="122">
        <v>1</v>
      </c>
      <c r="C126" s="122">
        <v>1</v>
      </c>
      <c r="D126" s="122">
        <v>1</v>
      </c>
      <c r="E126" s="123">
        <v>0</v>
      </c>
      <c r="F126" s="123">
        <v>0</v>
      </c>
      <c r="G126" s="123">
        <v>0</v>
      </c>
      <c r="H126" s="123">
        <v>0</v>
      </c>
      <c r="I126" s="123">
        <v>0</v>
      </c>
      <c r="J126" s="123">
        <v>0</v>
      </c>
      <c r="K126" s="123">
        <v>0</v>
      </c>
      <c r="L126" s="123">
        <v>0</v>
      </c>
      <c r="M126" s="123">
        <v>0</v>
      </c>
      <c r="N126" s="123">
        <v>0</v>
      </c>
      <c r="O126" s="123">
        <v>0</v>
      </c>
      <c r="P126" s="123">
        <v>0</v>
      </c>
      <c r="Q126" s="123">
        <v>0</v>
      </c>
      <c r="R126" s="123">
        <v>0</v>
      </c>
      <c r="S126" s="123">
        <v>0</v>
      </c>
      <c r="T126" s="123">
        <v>0</v>
      </c>
      <c r="U126" s="123">
        <v>0</v>
      </c>
      <c r="V126" s="123">
        <v>0</v>
      </c>
      <c r="W126" s="123">
        <v>0</v>
      </c>
      <c r="X126" s="123">
        <v>0</v>
      </c>
      <c r="Y126" s="123">
        <v>0</v>
      </c>
      <c r="Z126" s="123">
        <v>0</v>
      </c>
      <c r="AA126" s="123">
        <v>0</v>
      </c>
      <c r="AB126" s="123">
        <v>0</v>
      </c>
      <c r="AC126" s="123">
        <v>0</v>
      </c>
      <c r="AD126" s="123">
        <v>0</v>
      </c>
      <c r="AE126" s="123">
        <v>0</v>
      </c>
      <c r="AF126" s="123">
        <v>0</v>
      </c>
      <c r="AG126" s="123">
        <v>0</v>
      </c>
      <c r="AH126" s="123">
        <v>0</v>
      </c>
      <c r="AI126" s="123">
        <v>0</v>
      </c>
      <c r="AJ126" s="123">
        <v>0</v>
      </c>
      <c r="AK126" s="123">
        <v>0</v>
      </c>
      <c r="AL126" s="123">
        <v>0</v>
      </c>
      <c r="AM126" s="123">
        <v>0</v>
      </c>
      <c r="AN126" s="123">
        <v>0</v>
      </c>
      <c r="AO126" s="123">
        <v>0</v>
      </c>
      <c r="AP126" s="123">
        <v>0</v>
      </c>
      <c r="AQ126" s="123">
        <v>0</v>
      </c>
      <c r="AR126" s="123">
        <v>0</v>
      </c>
      <c r="AS126" s="123">
        <v>0</v>
      </c>
      <c r="AT126" s="123">
        <v>0</v>
      </c>
      <c r="AU126" s="123">
        <v>0</v>
      </c>
      <c r="AV126" s="123">
        <v>0</v>
      </c>
      <c r="AW126" s="123">
        <v>0</v>
      </c>
      <c r="AX126" s="123">
        <v>0</v>
      </c>
      <c r="AY126" s="123">
        <v>0</v>
      </c>
      <c r="AZ126" s="123">
        <v>0</v>
      </c>
      <c r="BA126" s="123">
        <v>0</v>
      </c>
      <c r="BB126" s="123">
        <v>0</v>
      </c>
      <c r="BC126" s="123">
        <v>0</v>
      </c>
      <c r="BD126" s="123">
        <v>0</v>
      </c>
      <c r="BE126" s="123">
        <v>0</v>
      </c>
      <c r="BF126" s="123">
        <v>0</v>
      </c>
      <c r="BG126" s="123">
        <v>0</v>
      </c>
    </row>
    <row r="127" spans="1:59" ht="15" x14ac:dyDescent="0.25">
      <c r="A127" s="198"/>
      <c r="B127" s="122">
        <v>1</v>
      </c>
      <c r="C127" s="122">
        <v>1</v>
      </c>
      <c r="D127" s="122">
        <v>1</v>
      </c>
      <c r="E127" s="123">
        <v>0</v>
      </c>
      <c r="F127" s="123">
        <v>0</v>
      </c>
      <c r="G127" s="123">
        <v>0</v>
      </c>
      <c r="H127" s="123">
        <v>0</v>
      </c>
      <c r="I127" s="123">
        <v>0</v>
      </c>
      <c r="J127" s="123">
        <v>0</v>
      </c>
      <c r="K127" s="123">
        <v>0</v>
      </c>
      <c r="L127" s="123">
        <v>0</v>
      </c>
      <c r="M127" s="123">
        <v>0</v>
      </c>
      <c r="N127" s="123">
        <v>0</v>
      </c>
      <c r="O127" s="123">
        <v>0</v>
      </c>
      <c r="P127" s="123">
        <v>0</v>
      </c>
      <c r="Q127" s="123">
        <v>0</v>
      </c>
      <c r="R127" s="123">
        <v>0</v>
      </c>
      <c r="S127" s="123">
        <v>0</v>
      </c>
      <c r="T127" s="123">
        <v>0</v>
      </c>
      <c r="U127" s="123">
        <v>0</v>
      </c>
      <c r="V127" s="123">
        <v>0</v>
      </c>
      <c r="W127" s="123">
        <v>0</v>
      </c>
      <c r="X127" s="123">
        <v>0</v>
      </c>
      <c r="Y127" s="123">
        <v>0</v>
      </c>
      <c r="Z127" s="123">
        <v>0</v>
      </c>
      <c r="AA127" s="123">
        <v>0</v>
      </c>
      <c r="AB127" s="123">
        <v>0</v>
      </c>
      <c r="AC127" s="123">
        <v>0</v>
      </c>
      <c r="AD127" s="123">
        <v>0</v>
      </c>
      <c r="AE127" s="123">
        <v>0</v>
      </c>
      <c r="AF127" s="123">
        <v>0</v>
      </c>
      <c r="AG127" s="123">
        <v>0</v>
      </c>
      <c r="AH127" s="123">
        <v>0</v>
      </c>
      <c r="AI127" s="123">
        <v>0</v>
      </c>
      <c r="AJ127" s="123">
        <v>0</v>
      </c>
      <c r="AK127" s="123">
        <v>0</v>
      </c>
      <c r="AL127" s="123">
        <v>0</v>
      </c>
      <c r="AM127" s="123">
        <v>0</v>
      </c>
      <c r="AN127" s="123">
        <v>0</v>
      </c>
      <c r="AO127" s="123">
        <v>0</v>
      </c>
      <c r="AP127" s="123">
        <v>0</v>
      </c>
      <c r="AQ127" s="123">
        <v>0</v>
      </c>
      <c r="AR127" s="123">
        <v>0</v>
      </c>
      <c r="AS127" s="123">
        <v>0</v>
      </c>
      <c r="AT127" s="123">
        <v>0</v>
      </c>
      <c r="AU127" s="123">
        <v>0</v>
      </c>
      <c r="AV127" s="123">
        <v>0</v>
      </c>
      <c r="AW127" s="123">
        <v>0</v>
      </c>
      <c r="AX127" s="123">
        <v>0</v>
      </c>
      <c r="AY127" s="123">
        <v>0</v>
      </c>
      <c r="AZ127" s="123">
        <v>0</v>
      </c>
      <c r="BA127" s="123">
        <v>0</v>
      </c>
      <c r="BB127" s="123">
        <v>0</v>
      </c>
      <c r="BC127" s="123">
        <v>0</v>
      </c>
      <c r="BD127" s="123">
        <v>0</v>
      </c>
      <c r="BE127" s="123">
        <v>0</v>
      </c>
      <c r="BF127" s="123">
        <v>0</v>
      </c>
      <c r="BG127" s="123">
        <v>0</v>
      </c>
    </row>
    <row r="128" spans="1:59" ht="15" x14ac:dyDescent="0.25">
      <c r="A128" s="198"/>
      <c r="B128" s="122">
        <v>1</v>
      </c>
      <c r="C128" s="122">
        <v>1</v>
      </c>
      <c r="D128" s="122">
        <v>1</v>
      </c>
      <c r="E128" s="123">
        <v>0</v>
      </c>
      <c r="F128" s="123">
        <v>0</v>
      </c>
      <c r="G128" s="123">
        <v>0</v>
      </c>
      <c r="H128" s="123">
        <v>0</v>
      </c>
      <c r="I128" s="123">
        <v>0</v>
      </c>
      <c r="J128" s="123">
        <v>0</v>
      </c>
      <c r="K128" s="123">
        <v>0</v>
      </c>
      <c r="L128" s="123">
        <v>0</v>
      </c>
      <c r="M128" s="123">
        <v>0</v>
      </c>
      <c r="N128" s="123">
        <v>0</v>
      </c>
      <c r="O128" s="123">
        <v>0</v>
      </c>
      <c r="P128" s="123">
        <v>0</v>
      </c>
      <c r="Q128" s="123">
        <v>0</v>
      </c>
      <c r="R128" s="123">
        <v>0</v>
      </c>
      <c r="S128" s="123">
        <v>0</v>
      </c>
      <c r="T128" s="123">
        <v>0</v>
      </c>
      <c r="U128" s="123">
        <v>0</v>
      </c>
      <c r="V128" s="123">
        <v>0</v>
      </c>
      <c r="W128" s="123">
        <v>0</v>
      </c>
      <c r="X128" s="123">
        <v>0</v>
      </c>
      <c r="Y128" s="123">
        <v>0</v>
      </c>
      <c r="Z128" s="123">
        <v>0</v>
      </c>
      <c r="AA128" s="123">
        <v>0</v>
      </c>
      <c r="AB128" s="123">
        <v>0</v>
      </c>
      <c r="AC128" s="123">
        <v>0</v>
      </c>
      <c r="AD128" s="123">
        <v>0</v>
      </c>
      <c r="AE128" s="123">
        <v>0</v>
      </c>
      <c r="AF128" s="123">
        <v>0</v>
      </c>
      <c r="AG128" s="123">
        <v>0</v>
      </c>
      <c r="AH128" s="123">
        <v>0</v>
      </c>
      <c r="AI128" s="123">
        <v>0</v>
      </c>
      <c r="AJ128" s="123">
        <v>0</v>
      </c>
      <c r="AK128" s="123">
        <v>0</v>
      </c>
      <c r="AL128" s="123">
        <v>0</v>
      </c>
      <c r="AM128" s="123">
        <v>0</v>
      </c>
      <c r="AN128" s="123">
        <v>0</v>
      </c>
      <c r="AO128" s="123">
        <v>0</v>
      </c>
      <c r="AP128" s="123">
        <v>0</v>
      </c>
      <c r="AQ128" s="123">
        <v>0</v>
      </c>
      <c r="AR128" s="123">
        <v>0</v>
      </c>
      <c r="AS128" s="123">
        <v>0</v>
      </c>
      <c r="AT128" s="123">
        <v>0</v>
      </c>
      <c r="AU128" s="123">
        <v>0</v>
      </c>
      <c r="AV128" s="123">
        <v>0</v>
      </c>
      <c r="AW128" s="123">
        <v>0</v>
      </c>
      <c r="AX128" s="123">
        <v>0</v>
      </c>
      <c r="AY128" s="123">
        <v>0</v>
      </c>
      <c r="AZ128" s="123">
        <v>0</v>
      </c>
      <c r="BA128" s="123">
        <v>0</v>
      </c>
      <c r="BB128" s="123">
        <v>0</v>
      </c>
      <c r="BC128" s="123">
        <v>0</v>
      </c>
      <c r="BD128" s="123">
        <v>0</v>
      </c>
      <c r="BE128" s="123">
        <v>0</v>
      </c>
      <c r="BF128" s="123">
        <v>0</v>
      </c>
      <c r="BG128" s="123">
        <v>0</v>
      </c>
    </row>
    <row r="129" spans="1:59" ht="15" x14ac:dyDescent="0.25">
      <c r="A129" s="198"/>
      <c r="B129" s="122">
        <v>1</v>
      </c>
      <c r="C129" s="122">
        <v>1</v>
      </c>
      <c r="D129" s="122">
        <v>1</v>
      </c>
      <c r="E129" s="123">
        <v>0</v>
      </c>
      <c r="F129" s="123">
        <v>0</v>
      </c>
      <c r="G129" s="123">
        <v>0</v>
      </c>
      <c r="H129" s="123">
        <v>0</v>
      </c>
      <c r="I129" s="123">
        <v>0</v>
      </c>
      <c r="J129" s="123">
        <v>0</v>
      </c>
      <c r="K129" s="123">
        <v>0</v>
      </c>
      <c r="L129" s="123">
        <v>0</v>
      </c>
      <c r="M129" s="123">
        <v>0</v>
      </c>
      <c r="N129" s="123">
        <v>0</v>
      </c>
      <c r="O129" s="123">
        <v>0</v>
      </c>
      <c r="P129" s="123">
        <v>0</v>
      </c>
      <c r="Q129" s="123">
        <v>0</v>
      </c>
      <c r="R129" s="123">
        <v>0</v>
      </c>
      <c r="S129" s="123">
        <v>0</v>
      </c>
      <c r="T129" s="123">
        <v>0</v>
      </c>
      <c r="U129" s="123">
        <v>0</v>
      </c>
      <c r="V129" s="123">
        <v>0</v>
      </c>
      <c r="W129" s="123">
        <v>0</v>
      </c>
      <c r="X129" s="123">
        <v>0</v>
      </c>
      <c r="Y129" s="123">
        <v>0</v>
      </c>
      <c r="Z129" s="123">
        <v>0</v>
      </c>
      <c r="AA129" s="123">
        <v>0</v>
      </c>
      <c r="AB129" s="123">
        <v>0</v>
      </c>
      <c r="AC129" s="123">
        <v>0</v>
      </c>
      <c r="AD129" s="123">
        <v>0</v>
      </c>
      <c r="AE129" s="123">
        <v>0</v>
      </c>
      <c r="AF129" s="123">
        <v>0</v>
      </c>
      <c r="AG129" s="123">
        <v>0</v>
      </c>
      <c r="AH129" s="123">
        <v>0</v>
      </c>
      <c r="AI129" s="123">
        <v>0</v>
      </c>
      <c r="AJ129" s="123">
        <v>0</v>
      </c>
      <c r="AK129" s="123">
        <v>0</v>
      </c>
      <c r="AL129" s="123">
        <v>0</v>
      </c>
      <c r="AM129" s="123">
        <v>0</v>
      </c>
      <c r="AN129" s="123">
        <v>0</v>
      </c>
      <c r="AO129" s="123">
        <v>0</v>
      </c>
      <c r="AP129" s="123">
        <v>0</v>
      </c>
      <c r="AQ129" s="123">
        <v>0</v>
      </c>
      <c r="AR129" s="123">
        <v>0</v>
      </c>
      <c r="AS129" s="123">
        <v>0</v>
      </c>
      <c r="AT129" s="123">
        <v>0</v>
      </c>
      <c r="AU129" s="123">
        <v>0</v>
      </c>
      <c r="AV129" s="123">
        <v>0</v>
      </c>
      <c r="AW129" s="123">
        <v>0</v>
      </c>
      <c r="AX129" s="123">
        <v>0</v>
      </c>
      <c r="AY129" s="123">
        <v>0</v>
      </c>
      <c r="AZ129" s="123">
        <v>0</v>
      </c>
      <c r="BA129" s="123">
        <v>0</v>
      </c>
      <c r="BB129" s="123">
        <v>0</v>
      </c>
      <c r="BC129" s="123">
        <v>0</v>
      </c>
      <c r="BD129" s="123">
        <v>0</v>
      </c>
      <c r="BE129" s="123">
        <v>0</v>
      </c>
      <c r="BF129" s="123">
        <v>0</v>
      </c>
      <c r="BG129" s="123">
        <v>0</v>
      </c>
    </row>
    <row r="130" spans="1:59" ht="15" x14ac:dyDescent="0.25">
      <c r="A130" s="198"/>
      <c r="B130" s="122">
        <v>1</v>
      </c>
      <c r="C130" s="122">
        <v>1</v>
      </c>
      <c r="D130" s="122">
        <v>1</v>
      </c>
      <c r="E130" s="123">
        <v>0</v>
      </c>
      <c r="F130" s="123">
        <v>0</v>
      </c>
      <c r="G130" s="123">
        <v>0</v>
      </c>
      <c r="H130" s="123">
        <v>0</v>
      </c>
      <c r="I130" s="123">
        <v>0</v>
      </c>
      <c r="J130" s="123">
        <v>0</v>
      </c>
      <c r="K130" s="123">
        <v>0</v>
      </c>
      <c r="L130" s="123">
        <v>0</v>
      </c>
      <c r="M130" s="123">
        <v>0</v>
      </c>
      <c r="N130" s="123">
        <v>0</v>
      </c>
      <c r="O130" s="123">
        <v>0</v>
      </c>
      <c r="P130" s="123">
        <v>0</v>
      </c>
      <c r="Q130" s="123">
        <v>0</v>
      </c>
      <c r="R130" s="123">
        <v>0</v>
      </c>
      <c r="S130" s="123">
        <v>0</v>
      </c>
      <c r="T130" s="123">
        <v>0</v>
      </c>
      <c r="U130" s="123">
        <v>0</v>
      </c>
      <c r="V130" s="123">
        <v>0</v>
      </c>
      <c r="W130" s="123">
        <v>0</v>
      </c>
      <c r="X130" s="123">
        <v>0</v>
      </c>
      <c r="Y130" s="123">
        <v>0</v>
      </c>
      <c r="Z130" s="123">
        <v>0</v>
      </c>
      <c r="AA130" s="123">
        <v>0</v>
      </c>
      <c r="AB130" s="123">
        <v>0</v>
      </c>
      <c r="AC130" s="123">
        <v>0</v>
      </c>
      <c r="AD130" s="123">
        <v>0</v>
      </c>
      <c r="AE130" s="123">
        <v>0</v>
      </c>
      <c r="AF130" s="123">
        <v>0</v>
      </c>
      <c r="AG130" s="123">
        <v>0</v>
      </c>
      <c r="AH130" s="123">
        <v>0</v>
      </c>
      <c r="AI130" s="123">
        <v>0</v>
      </c>
      <c r="AJ130" s="123">
        <v>0</v>
      </c>
      <c r="AK130" s="123">
        <v>0</v>
      </c>
      <c r="AL130" s="123">
        <v>0</v>
      </c>
      <c r="AM130" s="123">
        <v>0</v>
      </c>
      <c r="AN130" s="123">
        <v>0</v>
      </c>
      <c r="AO130" s="123">
        <v>0</v>
      </c>
      <c r="AP130" s="123">
        <v>0</v>
      </c>
      <c r="AQ130" s="123">
        <v>0</v>
      </c>
      <c r="AR130" s="123">
        <v>0</v>
      </c>
      <c r="AS130" s="123">
        <v>0</v>
      </c>
      <c r="AT130" s="123">
        <v>0</v>
      </c>
      <c r="AU130" s="123">
        <v>0</v>
      </c>
      <c r="AV130" s="123">
        <v>0</v>
      </c>
      <c r="AW130" s="123">
        <v>0</v>
      </c>
      <c r="AX130" s="123">
        <v>0</v>
      </c>
      <c r="AY130" s="123">
        <v>0</v>
      </c>
      <c r="AZ130" s="123">
        <v>0</v>
      </c>
      <c r="BA130" s="123">
        <v>0</v>
      </c>
      <c r="BB130" s="123">
        <v>0</v>
      </c>
      <c r="BC130" s="123">
        <v>0</v>
      </c>
      <c r="BD130" s="123">
        <v>0</v>
      </c>
      <c r="BE130" s="123">
        <v>0</v>
      </c>
      <c r="BF130" s="123">
        <v>0</v>
      </c>
      <c r="BG130" s="123">
        <v>0</v>
      </c>
    </row>
    <row r="131" spans="1:59" ht="15" x14ac:dyDescent="0.25">
      <c r="A131" s="198"/>
      <c r="B131" s="122">
        <v>1</v>
      </c>
      <c r="C131" s="122">
        <v>1</v>
      </c>
      <c r="D131" s="122">
        <v>1</v>
      </c>
      <c r="E131" s="123">
        <v>0</v>
      </c>
      <c r="F131" s="123">
        <v>0</v>
      </c>
      <c r="G131" s="123">
        <v>0</v>
      </c>
      <c r="H131" s="123">
        <v>0</v>
      </c>
      <c r="I131" s="123">
        <v>0</v>
      </c>
      <c r="J131" s="123">
        <v>0</v>
      </c>
      <c r="K131" s="123">
        <v>0</v>
      </c>
      <c r="L131" s="123">
        <v>0</v>
      </c>
      <c r="M131" s="123">
        <v>0</v>
      </c>
      <c r="N131" s="123">
        <v>0</v>
      </c>
      <c r="O131" s="123">
        <v>0</v>
      </c>
      <c r="P131" s="123">
        <v>0</v>
      </c>
      <c r="Q131" s="123">
        <v>0</v>
      </c>
      <c r="R131" s="123">
        <v>0</v>
      </c>
      <c r="S131" s="123">
        <v>0</v>
      </c>
      <c r="T131" s="123">
        <v>0</v>
      </c>
      <c r="U131" s="123">
        <v>0</v>
      </c>
      <c r="V131" s="123">
        <v>0</v>
      </c>
      <c r="W131" s="123">
        <v>0</v>
      </c>
      <c r="X131" s="123">
        <v>0</v>
      </c>
      <c r="Y131" s="123">
        <v>0</v>
      </c>
      <c r="Z131" s="123">
        <v>0</v>
      </c>
      <c r="AA131" s="123">
        <v>0</v>
      </c>
      <c r="AB131" s="123">
        <v>0</v>
      </c>
      <c r="AC131" s="123">
        <v>0</v>
      </c>
      <c r="AD131" s="123">
        <v>0</v>
      </c>
      <c r="AE131" s="123">
        <v>0</v>
      </c>
      <c r="AF131" s="123">
        <v>0</v>
      </c>
      <c r="AG131" s="123">
        <v>0</v>
      </c>
      <c r="AH131" s="123">
        <v>0</v>
      </c>
      <c r="AI131" s="123">
        <v>0</v>
      </c>
      <c r="AJ131" s="123">
        <v>0</v>
      </c>
      <c r="AK131" s="123">
        <v>0</v>
      </c>
      <c r="AL131" s="123">
        <v>0</v>
      </c>
      <c r="AM131" s="123">
        <v>0</v>
      </c>
      <c r="AN131" s="123">
        <v>0</v>
      </c>
      <c r="AO131" s="123">
        <v>0</v>
      </c>
      <c r="AP131" s="123">
        <v>0</v>
      </c>
      <c r="AQ131" s="123">
        <v>0</v>
      </c>
      <c r="AR131" s="123">
        <v>0</v>
      </c>
      <c r="AS131" s="123">
        <v>0</v>
      </c>
      <c r="AT131" s="123">
        <v>0</v>
      </c>
      <c r="AU131" s="123">
        <v>0</v>
      </c>
      <c r="AV131" s="123">
        <v>0</v>
      </c>
      <c r="AW131" s="123">
        <v>0</v>
      </c>
      <c r="AX131" s="123">
        <v>0</v>
      </c>
      <c r="AY131" s="123">
        <v>0</v>
      </c>
      <c r="AZ131" s="123">
        <v>0</v>
      </c>
      <c r="BA131" s="123">
        <v>0</v>
      </c>
      <c r="BB131" s="123">
        <v>0</v>
      </c>
      <c r="BC131" s="123">
        <v>0</v>
      </c>
      <c r="BD131" s="123">
        <v>0</v>
      </c>
      <c r="BE131" s="123">
        <v>0</v>
      </c>
      <c r="BF131" s="123">
        <v>0</v>
      </c>
      <c r="BG131" s="123">
        <v>0</v>
      </c>
    </row>
    <row r="132" spans="1:59" ht="15" x14ac:dyDescent="0.25">
      <c r="A132" s="198"/>
      <c r="B132" s="122">
        <v>1</v>
      </c>
      <c r="C132" s="122">
        <v>1</v>
      </c>
      <c r="D132" s="122">
        <v>1</v>
      </c>
      <c r="E132" s="123">
        <v>0</v>
      </c>
      <c r="F132" s="123">
        <v>0</v>
      </c>
      <c r="G132" s="123">
        <v>0</v>
      </c>
      <c r="H132" s="123">
        <v>0</v>
      </c>
      <c r="I132" s="123">
        <v>0</v>
      </c>
      <c r="J132" s="123">
        <v>0</v>
      </c>
      <c r="K132" s="123">
        <v>0</v>
      </c>
      <c r="L132" s="123">
        <v>0</v>
      </c>
      <c r="M132" s="123">
        <v>0</v>
      </c>
      <c r="N132" s="123">
        <v>0</v>
      </c>
      <c r="O132" s="123">
        <v>0</v>
      </c>
      <c r="P132" s="123">
        <v>0</v>
      </c>
      <c r="Q132" s="123">
        <v>0</v>
      </c>
      <c r="R132" s="123">
        <v>0</v>
      </c>
      <c r="S132" s="123">
        <v>0</v>
      </c>
      <c r="T132" s="123">
        <v>0</v>
      </c>
      <c r="U132" s="123">
        <v>0</v>
      </c>
      <c r="V132" s="123">
        <v>0</v>
      </c>
      <c r="W132" s="123">
        <v>0</v>
      </c>
      <c r="X132" s="123">
        <v>0</v>
      </c>
      <c r="Y132" s="123">
        <v>0</v>
      </c>
      <c r="Z132" s="123">
        <v>0</v>
      </c>
      <c r="AA132" s="123">
        <v>0</v>
      </c>
      <c r="AB132" s="123">
        <v>0</v>
      </c>
      <c r="AC132" s="123">
        <v>0</v>
      </c>
      <c r="AD132" s="123">
        <v>0</v>
      </c>
      <c r="AE132" s="123">
        <v>0</v>
      </c>
      <c r="AF132" s="123">
        <v>0</v>
      </c>
      <c r="AG132" s="123">
        <v>0</v>
      </c>
      <c r="AH132" s="123">
        <v>0</v>
      </c>
      <c r="AI132" s="123">
        <v>0</v>
      </c>
      <c r="AJ132" s="123">
        <v>0</v>
      </c>
      <c r="AK132" s="123">
        <v>0</v>
      </c>
      <c r="AL132" s="123">
        <v>0</v>
      </c>
      <c r="AM132" s="123">
        <v>0</v>
      </c>
      <c r="AN132" s="123">
        <v>0</v>
      </c>
      <c r="AO132" s="123">
        <v>0</v>
      </c>
      <c r="AP132" s="123">
        <v>0</v>
      </c>
      <c r="AQ132" s="123">
        <v>0</v>
      </c>
      <c r="AR132" s="123">
        <v>0</v>
      </c>
      <c r="AS132" s="123">
        <v>0</v>
      </c>
      <c r="AT132" s="123">
        <v>0</v>
      </c>
      <c r="AU132" s="123">
        <v>0</v>
      </c>
      <c r="AV132" s="123">
        <v>0</v>
      </c>
      <c r="AW132" s="123">
        <v>0</v>
      </c>
      <c r="AX132" s="123">
        <v>0</v>
      </c>
      <c r="AY132" s="123">
        <v>0</v>
      </c>
      <c r="AZ132" s="123">
        <v>0</v>
      </c>
      <c r="BA132" s="123">
        <v>0</v>
      </c>
      <c r="BB132" s="123">
        <v>0</v>
      </c>
      <c r="BC132" s="123">
        <v>0</v>
      </c>
      <c r="BD132" s="123">
        <v>0</v>
      </c>
      <c r="BE132" s="123">
        <v>0</v>
      </c>
      <c r="BF132" s="123">
        <v>0</v>
      </c>
      <c r="BG132" s="123">
        <v>0</v>
      </c>
    </row>
    <row r="133" spans="1:59" ht="15" x14ac:dyDescent="0.25">
      <c r="A133" s="198"/>
      <c r="B133" s="122">
        <v>1</v>
      </c>
      <c r="C133" s="122">
        <v>1</v>
      </c>
      <c r="D133" s="122">
        <v>1</v>
      </c>
      <c r="E133" s="123">
        <v>0</v>
      </c>
      <c r="F133" s="123">
        <v>0</v>
      </c>
      <c r="G133" s="123">
        <v>0</v>
      </c>
      <c r="H133" s="123">
        <v>0</v>
      </c>
      <c r="I133" s="123">
        <v>0</v>
      </c>
      <c r="J133" s="123">
        <v>0</v>
      </c>
      <c r="K133" s="123">
        <v>0</v>
      </c>
      <c r="L133" s="123">
        <v>0</v>
      </c>
      <c r="M133" s="123">
        <v>0</v>
      </c>
      <c r="N133" s="123">
        <v>0</v>
      </c>
      <c r="O133" s="123">
        <v>0</v>
      </c>
      <c r="P133" s="123">
        <v>0</v>
      </c>
      <c r="Q133" s="123">
        <v>0</v>
      </c>
      <c r="R133" s="123">
        <v>0</v>
      </c>
      <c r="S133" s="123">
        <v>0</v>
      </c>
      <c r="T133" s="123">
        <v>0</v>
      </c>
      <c r="U133" s="123">
        <v>0</v>
      </c>
      <c r="V133" s="123">
        <v>0</v>
      </c>
      <c r="W133" s="123">
        <v>0</v>
      </c>
      <c r="X133" s="123">
        <v>0</v>
      </c>
      <c r="Y133" s="123">
        <v>0</v>
      </c>
      <c r="Z133" s="123">
        <v>0</v>
      </c>
      <c r="AA133" s="123">
        <v>0</v>
      </c>
      <c r="AB133" s="123">
        <v>0</v>
      </c>
      <c r="AC133" s="123">
        <v>0</v>
      </c>
      <c r="AD133" s="123">
        <v>0</v>
      </c>
      <c r="AE133" s="123">
        <v>0</v>
      </c>
      <c r="AF133" s="123">
        <v>0</v>
      </c>
      <c r="AG133" s="123">
        <v>0</v>
      </c>
      <c r="AH133" s="123">
        <v>0</v>
      </c>
      <c r="AI133" s="123">
        <v>0</v>
      </c>
      <c r="AJ133" s="123">
        <v>0</v>
      </c>
      <c r="AK133" s="123">
        <v>0</v>
      </c>
      <c r="AL133" s="123">
        <v>0</v>
      </c>
      <c r="AM133" s="123">
        <v>0</v>
      </c>
      <c r="AN133" s="123">
        <v>0</v>
      </c>
      <c r="AO133" s="123">
        <v>0</v>
      </c>
      <c r="AP133" s="123">
        <v>0</v>
      </c>
      <c r="AQ133" s="123">
        <v>0</v>
      </c>
      <c r="AR133" s="123">
        <v>0</v>
      </c>
      <c r="AS133" s="123">
        <v>0</v>
      </c>
      <c r="AT133" s="123">
        <v>0</v>
      </c>
      <c r="AU133" s="123">
        <v>0</v>
      </c>
      <c r="AV133" s="123">
        <v>0</v>
      </c>
      <c r="AW133" s="123">
        <v>0</v>
      </c>
      <c r="AX133" s="123">
        <v>0</v>
      </c>
      <c r="AY133" s="123">
        <v>0</v>
      </c>
      <c r="AZ133" s="123">
        <v>0</v>
      </c>
      <c r="BA133" s="123">
        <v>0</v>
      </c>
      <c r="BB133" s="123">
        <v>0</v>
      </c>
      <c r="BC133" s="123">
        <v>0</v>
      </c>
      <c r="BD133" s="123">
        <v>0</v>
      </c>
      <c r="BE133" s="123">
        <v>0</v>
      </c>
      <c r="BF133" s="123">
        <v>0</v>
      </c>
      <c r="BG133" s="123">
        <v>0</v>
      </c>
    </row>
    <row r="134" spans="1:59" ht="15" x14ac:dyDescent="0.25">
      <c r="A134" s="198"/>
      <c r="B134" s="122">
        <v>1</v>
      </c>
      <c r="C134" s="122">
        <v>1</v>
      </c>
      <c r="D134" s="122">
        <v>1</v>
      </c>
      <c r="E134" s="123">
        <v>0</v>
      </c>
      <c r="F134" s="123">
        <v>0</v>
      </c>
      <c r="G134" s="123">
        <v>0</v>
      </c>
      <c r="H134" s="123">
        <v>0</v>
      </c>
      <c r="I134" s="123">
        <v>0</v>
      </c>
      <c r="J134" s="123">
        <v>0</v>
      </c>
      <c r="K134" s="123">
        <v>0</v>
      </c>
      <c r="L134" s="123">
        <v>0</v>
      </c>
      <c r="M134" s="123">
        <v>0</v>
      </c>
      <c r="N134" s="123">
        <v>0</v>
      </c>
      <c r="O134" s="123">
        <v>0</v>
      </c>
      <c r="P134" s="123">
        <v>0</v>
      </c>
      <c r="Q134" s="123">
        <v>0</v>
      </c>
      <c r="R134" s="123">
        <v>0</v>
      </c>
      <c r="S134" s="123">
        <v>0</v>
      </c>
      <c r="T134" s="123">
        <v>0</v>
      </c>
      <c r="U134" s="123">
        <v>0</v>
      </c>
      <c r="V134" s="123">
        <v>0</v>
      </c>
      <c r="W134" s="123">
        <v>0</v>
      </c>
      <c r="X134" s="123">
        <v>0</v>
      </c>
      <c r="Y134" s="123">
        <v>0</v>
      </c>
      <c r="Z134" s="123">
        <v>0</v>
      </c>
      <c r="AA134" s="123">
        <v>0</v>
      </c>
      <c r="AB134" s="123">
        <v>0</v>
      </c>
      <c r="AC134" s="123">
        <v>0</v>
      </c>
      <c r="AD134" s="123">
        <v>0</v>
      </c>
      <c r="AE134" s="123">
        <v>0</v>
      </c>
      <c r="AF134" s="123">
        <v>0</v>
      </c>
      <c r="AG134" s="123">
        <v>0</v>
      </c>
      <c r="AH134" s="123">
        <v>0</v>
      </c>
      <c r="AI134" s="123">
        <v>0</v>
      </c>
      <c r="AJ134" s="123">
        <v>0</v>
      </c>
      <c r="AK134" s="123">
        <v>0</v>
      </c>
      <c r="AL134" s="123">
        <v>0</v>
      </c>
      <c r="AM134" s="123">
        <v>0</v>
      </c>
      <c r="AN134" s="123">
        <v>0</v>
      </c>
      <c r="AO134" s="123">
        <v>0</v>
      </c>
      <c r="AP134" s="123">
        <v>0</v>
      </c>
      <c r="AQ134" s="123">
        <v>0</v>
      </c>
      <c r="AR134" s="123">
        <v>0</v>
      </c>
      <c r="AS134" s="123">
        <v>0</v>
      </c>
      <c r="AT134" s="123">
        <v>0</v>
      </c>
      <c r="AU134" s="123">
        <v>0</v>
      </c>
      <c r="AV134" s="123">
        <v>0</v>
      </c>
      <c r="AW134" s="123">
        <v>0</v>
      </c>
      <c r="AX134" s="123">
        <v>0</v>
      </c>
      <c r="AY134" s="123">
        <v>0</v>
      </c>
      <c r="AZ134" s="123">
        <v>0</v>
      </c>
      <c r="BA134" s="123">
        <v>0</v>
      </c>
      <c r="BB134" s="123">
        <v>0</v>
      </c>
      <c r="BC134" s="123">
        <v>0</v>
      </c>
      <c r="BD134" s="123">
        <v>0</v>
      </c>
      <c r="BE134" s="123">
        <v>0</v>
      </c>
      <c r="BF134" s="123">
        <v>0</v>
      </c>
      <c r="BG134" s="123">
        <v>0</v>
      </c>
    </row>
    <row r="135" spans="1:59" ht="15" x14ac:dyDescent="0.25">
      <c r="A135" s="198"/>
      <c r="B135" s="122">
        <v>1</v>
      </c>
      <c r="C135" s="122">
        <v>1</v>
      </c>
      <c r="D135" s="122">
        <v>1</v>
      </c>
      <c r="E135" s="123">
        <v>0</v>
      </c>
      <c r="F135" s="123">
        <v>0</v>
      </c>
      <c r="G135" s="123">
        <v>0</v>
      </c>
      <c r="H135" s="123">
        <v>0</v>
      </c>
      <c r="I135" s="123">
        <v>0</v>
      </c>
      <c r="J135" s="123">
        <v>0</v>
      </c>
      <c r="K135" s="123">
        <v>0</v>
      </c>
      <c r="L135" s="123">
        <v>0</v>
      </c>
      <c r="M135" s="123">
        <v>0</v>
      </c>
      <c r="N135" s="123">
        <v>0</v>
      </c>
      <c r="O135" s="123">
        <v>0</v>
      </c>
      <c r="P135" s="123">
        <v>0</v>
      </c>
      <c r="Q135" s="123">
        <v>0</v>
      </c>
      <c r="R135" s="123">
        <v>0</v>
      </c>
      <c r="S135" s="123">
        <v>0</v>
      </c>
      <c r="T135" s="123">
        <v>0</v>
      </c>
      <c r="U135" s="123">
        <v>0</v>
      </c>
      <c r="V135" s="123">
        <v>0</v>
      </c>
      <c r="W135" s="123">
        <v>0</v>
      </c>
      <c r="X135" s="123">
        <v>0</v>
      </c>
      <c r="Y135" s="123">
        <v>0</v>
      </c>
      <c r="Z135" s="123">
        <v>0</v>
      </c>
      <c r="AA135" s="123">
        <v>0</v>
      </c>
      <c r="AB135" s="123">
        <v>0</v>
      </c>
      <c r="AC135" s="123">
        <v>0</v>
      </c>
      <c r="AD135" s="123">
        <v>0</v>
      </c>
      <c r="AE135" s="123">
        <v>0</v>
      </c>
      <c r="AF135" s="123">
        <v>0</v>
      </c>
      <c r="AG135" s="123">
        <v>0</v>
      </c>
      <c r="AH135" s="123">
        <v>0</v>
      </c>
      <c r="AI135" s="123">
        <v>0</v>
      </c>
      <c r="AJ135" s="123">
        <v>0</v>
      </c>
      <c r="AK135" s="123">
        <v>0</v>
      </c>
      <c r="AL135" s="123">
        <v>0</v>
      </c>
      <c r="AM135" s="123">
        <v>0</v>
      </c>
      <c r="AN135" s="123">
        <v>0</v>
      </c>
      <c r="AO135" s="123">
        <v>0</v>
      </c>
      <c r="AP135" s="123">
        <v>0</v>
      </c>
      <c r="AQ135" s="123">
        <v>0</v>
      </c>
      <c r="AR135" s="123">
        <v>0</v>
      </c>
      <c r="AS135" s="123">
        <v>0</v>
      </c>
      <c r="AT135" s="123">
        <v>0</v>
      </c>
      <c r="AU135" s="123">
        <v>0</v>
      </c>
      <c r="AV135" s="123">
        <v>0</v>
      </c>
      <c r="AW135" s="123">
        <v>0</v>
      </c>
      <c r="AX135" s="123">
        <v>0</v>
      </c>
      <c r="AY135" s="123">
        <v>0</v>
      </c>
      <c r="AZ135" s="123">
        <v>0</v>
      </c>
      <c r="BA135" s="123">
        <v>0</v>
      </c>
      <c r="BB135" s="123">
        <v>0</v>
      </c>
      <c r="BC135" s="123">
        <v>0</v>
      </c>
      <c r="BD135" s="123">
        <v>0</v>
      </c>
      <c r="BE135" s="123">
        <v>0</v>
      </c>
      <c r="BF135" s="123">
        <v>0</v>
      </c>
      <c r="BG135" s="123">
        <v>0</v>
      </c>
    </row>
    <row r="136" spans="1:59" ht="15" x14ac:dyDescent="0.25">
      <c r="A136" s="198"/>
      <c r="B136" s="122">
        <v>1</v>
      </c>
      <c r="C136" s="122">
        <v>1</v>
      </c>
      <c r="D136" s="122">
        <v>1</v>
      </c>
      <c r="E136" s="123">
        <v>0</v>
      </c>
      <c r="F136" s="123">
        <v>0</v>
      </c>
      <c r="G136" s="123">
        <v>0</v>
      </c>
      <c r="H136" s="123">
        <v>0</v>
      </c>
      <c r="I136" s="123">
        <v>0</v>
      </c>
      <c r="J136" s="123">
        <v>0</v>
      </c>
      <c r="K136" s="123">
        <v>0</v>
      </c>
      <c r="L136" s="123">
        <v>0</v>
      </c>
      <c r="M136" s="123">
        <v>0</v>
      </c>
      <c r="N136" s="123">
        <v>0</v>
      </c>
      <c r="O136" s="123">
        <v>0</v>
      </c>
      <c r="P136" s="123">
        <v>0</v>
      </c>
      <c r="Q136" s="123">
        <v>0</v>
      </c>
      <c r="R136" s="123">
        <v>0</v>
      </c>
      <c r="S136" s="123">
        <v>0</v>
      </c>
      <c r="T136" s="123">
        <v>0</v>
      </c>
      <c r="U136" s="123">
        <v>0</v>
      </c>
      <c r="V136" s="123">
        <v>0</v>
      </c>
      <c r="W136" s="123">
        <v>0</v>
      </c>
      <c r="X136" s="123">
        <v>0</v>
      </c>
      <c r="Y136" s="123">
        <v>0</v>
      </c>
      <c r="Z136" s="123">
        <v>0</v>
      </c>
      <c r="AA136" s="123">
        <v>0</v>
      </c>
      <c r="AB136" s="123">
        <v>0</v>
      </c>
      <c r="AC136" s="123">
        <v>0</v>
      </c>
      <c r="AD136" s="123">
        <v>0</v>
      </c>
      <c r="AE136" s="123">
        <v>0</v>
      </c>
      <c r="AF136" s="123">
        <v>0</v>
      </c>
      <c r="AG136" s="123">
        <v>0</v>
      </c>
      <c r="AH136" s="123">
        <v>0</v>
      </c>
      <c r="AI136" s="123">
        <v>0</v>
      </c>
      <c r="AJ136" s="123">
        <v>0</v>
      </c>
      <c r="AK136" s="123">
        <v>0</v>
      </c>
      <c r="AL136" s="123">
        <v>0</v>
      </c>
      <c r="AM136" s="123">
        <v>0</v>
      </c>
      <c r="AN136" s="123">
        <v>0</v>
      </c>
      <c r="AO136" s="123">
        <v>0</v>
      </c>
      <c r="AP136" s="123">
        <v>0</v>
      </c>
      <c r="AQ136" s="123">
        <v>0</v>
      </c>
      <c r="AR136" s="123">
        <v>0</v>
      </c>
      <c r="AS136" s="123">
        <v>0</v>
      </c>
      <c r="AT136" s="123">
        <v>0</v>
      </c>
      <c r="AU136" s="123">
        <v>0</v>
      </c>
      <c r="AV136" s="123">
        <v>0</v>
      </c>
      <c r="AW136" s="123">
        <v>0</v>
      </c>
      <c r="AX136" s="123">
        <v>0</v>
      </c>
      <c r="AY136" s="123">
        <v>0</v>
      </c>
      <c r="AZ136" s="123">
        <v>0</v>
      </c>
      <c r="BA136" s="123">
        <v>0</v>
      </c>
      <c r="BB136" s="123">
        <v>0</v>
      </c>
      <c r="BC136" s="123">
        <v>0</v>
      </c>
      <c r="BD136" s="123">
        <v>0</v>
      </c>
      <c r="BE136" s="123">
        <v>0</v>
      </c>
      <c r="BF136" s="123">
        <v>0</v>
      </c>
      <c r="BG136" s="123">
        <v>0</v>
      </c>
    </row>
    <row r="137" spans="1:59" ht="15" x14ac:dyDescent="0.25">
      <c r="A137" s="198"/>
      <c r="B137" s="122">
        <v>1</v>
      </c>
      <c r="C137" s="122">
        <v>1</v>
      </c>
      <c r="D137" s="122">
        <v>1</v>
      </c>
      <c r="E137" s="123">
        <v>0</v>
      </c>
      <c r="F137" s="123">
        <v>0</v>
      </c>
      <c r="G137" s="123">
        <v>0</v>
      </c>
      <c r="H137" s="123">
        <v>0</v>
      </c>
      <c r="I137" s="123">
        <v>0</v>
      </c>
      <c r="J137" s="123">
        <v>0</v>
      </c>
      <c r="K137" s="123">
        <v>0</v>
      </c>
      <c r="L137" s="123">
        <v>0</v>
      </c>
      <c r="M137" s="123">
        <v>0</v>
      </c>
      <c r="N137" s="123">
        <v>0</v>
      </c>
      <c r="O137" s="123">
        <v>0</v>
      </c>
      <c r="P137" s="123">
        <v>0</v>
      </c>
      <c r="Q137" s="123">
        <v>0</v>
      </c>
      <c r="R137" s="123">
        <v>0</v>
      </c>
      <c r="S137" s="123">
        <v>0</v>
      </c>
      <c r="T137" s="123">
        <v>0</v>
      </c>
      <c r="U137" s="123">
        <v>0</v>
      </c>
      <c r="V137" s="123">
        <v>0</v>
      </c>
      <c r="W137" s="123">
        <v>0</v>
      </c>
      <c r="X137" s="123">
        <v>0</v>
      </c>
      <c r="Y137" s="123">
        <v>0</v>
      </c>
      <c r="Z137" s="123">
        <v>0</v>
      </c>
      <c r="AA137" s="123">
        <v>0</v>
      </c>
      <c r="AB137" s="123">
        <v>0</v>
      </c>
      <c r="AC137" s="123">
        <v>0</v>
      </c>
      <c r="AD137" s="123">
        <v>0</v>
      </c>
      <c r="AE137" s="123">
        <v>0</v>
      </c>
      <c r="AF137" s="123">
        <v>0</v>
      </c>
      <c r="AG137" s="123">
        <v>0</v>
      </c>
      <c r="AH137" s="123">
        <v>0</v>
      </c>
      <c r="AI137" s="123">
        <v>0</v>
      </c>
      <c r="AJ137" s="123">
        <v>0</v>
      </c>
      <c r="AK137" s="123">
        <v>0</v>
      </c>
      <c r="AL137" s="123">
        <v>0</v>
      </c>
      <c r="AM137" s="123">
        <v>0</v>
      </c>
      <c r="AN137" s="123">
        <v>0</v>
      </c>
      <c r="AO137" s="123">
        <v>0</v>
      </c>
      <c r="AP137" s="123">
        <v>0</v>
      </c>
      <c r="AQ137" s="123">
        <v>0</v>
      </c>
      <c r="AR137" s="123">
        <v>0</v>
      </c>
      <c r="AS137" s="123">
        <v>0</v>
      </c>
      <c r="AT137" s="123">
        <v>0</v>
      </c>
      <c r="AU137" s="123">
        <v>0</v>
      </c>
      <c r="AV137" s="123">
        <v>0</v>
      </c>
      <c r="AW137" s="123">
        <v>0</v>
      </c>
      <c r="AX137" s="123">
        <v>0</v>
      </c>
      <c r="AY137" s="123">
        <v>0</v>
      </c>
      <c r="AZ137" s="123">
        <v>0</v>
      </c>
      <c r="BA137" s="123">
        <v>0</v>
      </c>
      <c r="BB137" s="123">
        <v>0</v>
      </c>
      <c r="BC137" s="123">
        <v>0</v>
      </c>
      <c r="BD137" s="123">
        <v>0</v>
      </c>
      <c r="BE137" s="123">
        <v>0</v>
      </c>
      <c r="BF137" s="123">
        <v>0</v>
      </c>
      <c r="BG137" s="123">
        <v>0</v>
      </c>
    </row>
    <row r="138" spans="1:59" ht="15" x14ac:dyDescent="0.25">
      <c r="A138" s="198"/>
      <c r="B138" s="122">
        <v>1</v>
      </c>
      <c r="C138" s="122">
        <v>1</v>
      </c>
      <c r="D138" s="122">
        <v>1</v>
      </c>
      <c r="E138" s="123">
        <v>0</v>
      </c>
      <c r="F138" s="123">
        <v>0</v>
      </c>
      <c r="G138" s="123">
        <v>0</v>
      </c>
      <c r="H138" s="123">
        <v>0</v>
      </c>
      <c r="I138" s="123">
        <v>0</v>
      </c>
      <c r="J138" s="123">
        <v>0</v>
      </c>
      <c r="K138" s="123">
        <v>0</v>
      </c>
      <c r="L138" s="123">
        <v>0</v>
      </c>
      <c r="M138" s="123">
        <v>0</v>
      </c>
      <c r="N138" s="123">
        <v>0</v>
      </c>
      <c r="O138" s="123">
        <v>0</v>
      </c>
      <c r="P138" s="123">
        <v>0</v>
      </c>
      <c r="Q138" s="123">
        <v>0</v>
      </c>
      <c r="R138" s="123">
        <v>0</v>
      </c>
      <c r="S138" s="123">
        <v>0</v>
      </c>
      <c r="T138" s="123">
        <v>0</v>
      </c>
      <c r="U138" s="123">
        <v>0</v>
      </c>
      <c r="V138" s="123">
        <v>0</v>
      </c>
      <c r="W138" s="123">
        <v>0</v>
      </c>
      <c r="X138" s="123">
        <v>0</v>
      </c>
      <c r="Y138" s="123">
        <v>0</v>
      </c>
      <c r="Z138" s="123">
        <v>0</v>
      </c>
      <c r="AA138" s="123">
        <v>0</v>
      </c>
      <c r="AB138" s="123">
        <v>0</v>
      </c>
      <c r="AC138" s="123">
        <v>0</v>
      </c>
      <c r="AD138" s="123">
        <v>0</v>
      </c>
      <c r="AE138" s="123">
        <v>0</v>
      </c>
      <c r="AF138" s="123">
        <v>0</v>
      </c>
      <c r="AG138" s="123">
        <v>0</v>
      </c>
      <c r="AH138" s="123">
        <v>0</v>
      </c>
      <c r="AI138" s="123">
        <v>0</v>
      </c>
      <c r="AJ138" s="123">
        <v>0</v>
      </c>
      <c r="AK138" s="123">
        <v>0</v>
      </c>
      <c r="AL138" s="123">
        <v>0</v>
      </c>
      <c r="AM138" s="123">
        <v>0</v>
      </c>
      <c r="AN138" s="123">
        <v>0</v>
      </c>
      <c r="AO138" s="123">
        <v>0</v>
      </c>
      <c r="AP138" s="123">
        <v>0</v>
      </c>
      <c r="AQ138" s="123">
        <v>0</v>
      </c>
      <c r="AR138" s="123">
        <v>0</v>
      </c>
      <c r="AS138" s="123">
        <v>0</v>
      </c>
      <c r="AT138" s="123">
        <v>0</v>
      </c>
      <c r="AU138" s="123">
        <v>0</v>
      </c>
      <c r="AV138" s="123">
        <v>0</v>
      </c>
      <c r="AW138" s="123">
        <v>0</v>
      </c>
      <c r="AX138" s="123">
        <v>0</v>
      </c>
      <c r="AY138" s="123">
        <v>0</v>
      </c>
      <c r="AZ138" s="123">
        <v>0</v>
      </c>
      <c r="BA138" s="123">
        <v>0</v>
      </c>
      <c r="BB138" s="123">
        <v>0</v>
      </c>
      <c r="BC138" s="123">
        <v>0</v>
      </c>
      <c r="BD138" s="123">
        <v>0</v>
      </c>
      <c r="BE138" s="123">
        <v>0</v>
      </c>
      <c r="BF138" s="123">
        <v>0</v>
      </c>
      <c r="BG138" s="123">
        <v>0</v>
      </c>
    </row>
    <row r="139" spans="1:59" ht="15" x14ac:dyDescent="0.25">
      <c r="A139" s="198"/>
      <c r="B139" s="122">
        <v>1</v>
      </c>
      <c r="C139" s="122">
        <v>1</v>
      </c>
      <c r="D139" s="122">
        <v>1</v>
      </c>
      <c r="E139" s="123">
        <v>0</v>
      </c>
      <c r="F139" s="123">
        <v>0</v>
      </c>
      <c r="G139" s="123">
        <v>0</v>
      </c>
      <c r="H139" s="123">
        <v>0</v>
      </c>
      <c r="I139" s="123">
        <v>0</v>
      </c>
      <c r="J139" s="123">
        <v>0</v>
      </c>
      <c r="K139" s="123">
        <v>0</v>
      </c>
      <c r="L139" s="123">
        <v>0</v>
      </c>
      <c r="M139" s="123">
        <v>0</v>
      </c>
      <c r="N139" s="123">
        <v>0</v>
      </c>
      <c r="O139" s="123">
        <v>0</v>
      </c>
      <c r="P139" s="123">
        <v>0</v>
      </c>
      <c r="Q139" s="123">
        <v>0</v>
      </c>
      <c r="R139" s="123">
        <v>0</v>
      </c>
      <c r="S139" s="123">
        <v>0</v>
      </c>
      <c r="T139" s="123">
        <v>0</v>
      </c>
      <c r="U139" s="123">
        <v>0</v>
      </c>
      <c r="V139" s="123">
        <v>0</v>
      </c>
      <c r="W139" s="123">
        <v>0</v>
      </c>
      <c r="X139" s="123">
        <v>0</v>
      </c>
      <c r="Y139" s="123">
        <v>0</v>
      </c>
      <c r="Z139" s="123">
        <v>0</v>
      </c>
      <c r="AA139" s="123">
        <v>0</v>
      </c>
      <c r="AB139" s="123">
        <v>0</v>
      </c>
      <c r="AC139" s="123">
        <v>0</v>
      </c>
      <c r="AD139" s="123">
        <v>0</v>
      </c>
      <c r="AE139" s="123">
        <v>0</v>
      </c>
      <c r="AF139" s="123">
        <v>0</v>
      </c>
      <c r="AG139" s="123">
        <v>0</v>
      </c>
      <c r="AH139" s="123">
        <v>0</v>
      </c>
      <c r="AI139" s="123">
        <v>0</v>
      </c>
      <c r="AJ139" s="123">
        <v>0</v>
      </c>
      <c r="AK139" s="123">
        <v>0</v>
      </c>
      <c r="AL139" s="123">
        <v>0</v>
      </c>
      <c r="AM139" s="123">
        <v>0</v>
      </c>
      <c r="AN139" s="123">
        <v>0</v>
      </c>
      <c r="AO139" s="123">
        <v>0</v>
      </c>
      <c r="AP139" s="123">
        <v>0</v>
      </c>
      <c r="AQ139" s="123">
        <v>0</v>
      </c>
      <c r="AR139" s="123">
        <v>0</v>
      </c>
      <c r="AS139" s="123">
        <v>0</v>
      </c>
      <c r="AT139" s="123">
        <v>0</v>
      </c>
      <c r="AU139" s="123">
        <v>0</v>
      </c>
      <c r="AV139" s="123">
        <v>0</v>
      </c>
      <c r="AW139" s="123">
        <v>0</v>
      </c>
      <c r="AX139" s="123">
        <v>0</v>
      </c>
      <c r="AY139" s="123">
        <v>0</v>
      </c>
      <c r="AZ139" s="123">
        <v>0</v>
      </c>
      <c r="BA139" s="123">
        <v>0</v>
      </c>
      <c r="BB139" s="123">
        <v>0</v>
      </c>
      <c r="BC139" s="123">
        <v>0</v>
      </c>
      <c r="BD139" s="123">
        <v>0</v>
      </c>
      <c r="BE139" s="123">
        <v>0</v>
      </c>
      <c r="BF139" s="123">
        <v>0</v>
      </c>
      <c r="BG139" s="123">
        <v>0</v>
      </c>
    </row>
    <row r="140" spans="1:59" ht="15" x14ac:dyDescent="0.25">
      <c r="A140" s="198"/>
      <c r="B140" s="122">
        <v>1</v>
      </c>
      <c r="C140" s="122">
        <v>1</v>
      </c>
      <c r="D140" s="122">
        <v>1</v>
      </c>
      <c r="E140" s="123">
        <v>0</v>
      </c>
      <c r="F140" s="123">
        <v>0</v>
      </c>
      <c r="G140" s="123">
        <v>0</v>
      </c>
      <c r="H140" s="123">
        <v>0</v>
      </c>
      <c r="I140" s="123">
        <v>0</v>
      </c>
      <c r="J140" s="123">
        <v>0</v>
      </c>
      <c r="K140" s="123">
        <v>0</v>
      </c>
      <c r="L140" s="123">
        <v>0</v>
      </c>
      <c r="M140" s="123">
        <v>0</v>
      </c>
      <c r="N140" s="123">
        <v>0</v>
      </c>
      <c r="O140" s="123">
        <v>0</v>
      </c>
      <c r="P140" s="123">
        <v>0</v>
      </c>
      <c r="Q140" s="123">
        <v>0</v>
      </c>
      <c r="R140" s="123">
        <v>0</v>
      </c>
      <c r="S140" s="123">
        <v>0</v>
      </c>
      <c r="T140" s="123">
        <v>0</v>
      </c>
      <c r="U140" s="123">
        <v>0</v>
      </c>
      <c r="V140" s="123">
        <v>0</v>
      </c>
      <c r="W140" s="123">
        <v>0</v>
      </c>
      <c r="X140" s="123">
        <v>0</v>
      </c>
      <c r="Y140" s="123">
        <v>0</v>
      </c>
      <c r="Z140" s="123">
        <v>0</v>
      </c>
      <c r="AA140" s="123">
        <v>0</v>
      </c>
      <c r="AB140" s="123">
        <v>0</v>
      </c>
      <c r="AC140" s="123">
        <v>0</v>
      </c>
      <c r="AD140" s="123">
        <v>0</v>
      </c>
      <c r="AE140" s="123">
        <v>0</v>
      </c>
      <c r="AF140" s="123">
        <v>0</v>
      </c>
      <c r="AG140" s="123">
        <v>0</v>
      </c>
      <c r="AH140" s="123">
        <v>0</v>
      </c>
      <c r="AI140" s="123">
        <v>0</v>
      </c>
      <c r="AJ140" s="123">
        <v>0</v>
      </c>
      <c r="AK140" s="123">
        <v>0</v>
      </c>
      <c r="AL140" s="123">
        <v>0</v>
      </c>
      <c r="AM140" s="123">
        <v>0</v>
      </c>
      <c r="AN140" s="123">
        <v>0</v>
      </c>
      <c r="AO140" s="123">
        <v>0</v>
      </c>
      <c r="AP140" s="123">
        <v>0</v>
      </c>
      <c r="AQ140" s="123">
        <v>0</v>
      </c>
      <c r="AR140" s="123">
        <v>0</v>
      </c>
      <c r="AS140" s="123">
        <v>0</v>
      </c>
      <c r="AT140" s="123">
        <v>0</v>
      </c>
      <c r="AU140" s="123">
        <v>0</v>
      </c>
      <c r="AV140" s="123">
        <v>0</v>
      </c>
      <c r="AW140" s="123">
        <v>0</v>
      </c>
      <c r="AX140" s="123">
        <v>0</v>
      </c>
      <c r="AY140" s="123">
        <v>0</v>
      </c>
      <c r="AZ140" s="123">
        <v>0</v>
      </c>
      <c r="BA140" s="123">
        <v>0</v>
      </c>
      <c r="BB140" s="123">
        <v>0</v>
      </c>
      <c r="BC140" s="123">
        <v>0</v>
      </c>
      <c r="BD140" s="123">
        <v>0</v>
      </c>
      <c r="BE140" s="123">
        <v>0</v>
      </c>
      <c r="BF140" s="123">
        <v>0</v>
      </c>
      <c r="BG140" s="123">
        <v>0</v>
      </c>
    </row>
    <row r="141" spans="1:59" ht="15" x14ac:dyDescent="0.25">
      <c r="A141" s="198"/>
      <c r="B141" s="122">
        <v>1</v>
      </c>
      <c r="C141" s="122">
        <v>1</v>
      </c>
      <c r="D141" s="122">
        <v>1</v>
      </c>
      <c r="E141" s="123">
        <v>0</v>
      </c>
      <c r="F141" s="123">
        <v>0</v>
      </c>
      <c r="G141" s="123">
        <v>0</v>
      </c>
      <c r="H141" s="123">
        <v>0</v>
      </c>
      <c r="I141" s="123">
        <v>0</v>
      </c>
      <c r="J141" s="123">
        <v>0</v>
      </c>
      <c r="K141" s="123">
        <v>0</v>
      </c>
      <c r="L141" s="123">
        <v>0</v>
      </c>
      <c r="M141" s="123">
        <v>0</v>
      </c>
      <c r="N141" s="123">
        <v>0</v>
      </c>
      <c r="O141" s="123">
        <v>0</v>
      </c>
      <c r="P141" s="123">
        <v>0</v>
      </c>
      <c r="Q141" s="123">
        <v>0</v>
      </c>
      <c r="R141" s="123">
        <v>0</v>
      </c>
      <c r="S141" s="123">
        <v>0</v>
      </c>
      <c r="T141" s="123">
        <v>0</v>
      </c>
      <c r="U141" s="123">
        <v>0</v>
      </c>
      <c r="V141" s="123">
        <v>0</v>
      </c>
      <c r="W141" s="123">
        <v>0</v>
      </c>
      <c r="X141" s="123">
        <v>0</v>
      </c>
      <c r="Y141" s="123">
        <v>0</v>
      </c>
      <c r="Z141" s="123">
        <v>0</v>
      </c>
      <c r="AA141" s="123">
        <v>0</v>
      </c>
      <c r="AB141" s="123">
        <v>0</v>
      </c>
      <c r="AC141" s="123">
        <v>0</v>
      </c>
      <c r="AD141" s="123">
        <v>0</v>
      </c>
      <c r="AE141" s="123">
        <v>0</v>
      </c>
      <c r="AF141" s="123">
        <v>0</v>
      </c>
      <c r="AG141" s="123">
        <v>0</v>
      </c>
      <c r="AH141" s="123">
        <v>0</v>
      </c>
      <c r="AI141" s="123">
        <v>0</v>
      </c>
      <c r="AJ141" s="123">
        <v>0</v>
      </c>
      <c r="AK141" s="123">
        <v>0</v>
      </c>
      <c r="AL141" s="123">
        <v>0</v>
      </c>
      <c r="AM141" s="123">
        <v>0</v>
      </c>
      <c r="AN141" s="123">
        <v>0</v>
      </c>
      <c r="AO141" s="123">
        <v>0</v>
      </c>
      <c r="AP141" s="123">
        <v>0</v>
      </c>
      <c r="AQ141" s="123">
        <v>0</v>
      </c>
      <c r="AR141" s="123">
        <v>0</v>
      </c>
      <c r="AS141" s="123">
        <v>0</v>
      </c>
      <c r="AT141" s="123">
        <v>0</v>
      </c>
      <c r="AU141" s="123">
        <v>0</v>
      </c>
      <c r="AV141" s="123">
        <v>0</v>
      </c>
      <c r="AW141" s="123">
        <v>0</v>
      </c>
      <c r="AX141" s="123">
        <v>0</v>
      </c>
      <c r="AY141" s="123">
        <v>0</v>
      </c>
      <c r="AZ141" s="123">
        <v>0</v>
      </c>
      <c r="BA141" s="123">
        <v>0</v>
      </c>
      <c r="BB141" s="123">
        <v>0</v>
      </c>
      <c r="BC141" s="123">
        <v>0</v>
      </c>
      <c r="BD141" s="123">
        <v>0</v>
      </c>
      <c r="BE141" s="123">
        <v>0</v>
      </c>
      <c r="BF141" s="123">
        <v>0</v>
      </c>
      <c r="BG141" s="123">
        <v>0</v>
      </c>
    </row>
    <row r="142" spans="1:59" ht="15" x14ac:dyDescent="0.25">
      <c r="A142" s="198"/>
      <c r="B142" s="122">
        <v>1</v>
      </c>
      <c r="C142" s="122">
        <v>1</v>
      </c>
      <c r="D142" s="122">
        <v>1</v>
      </c>
      <c r="E142" s="123">
        <v>0</v>
      </c>
      <c r="F142" s="123">
        <v>0</v>
      </c>
      <c r="G142" s="123">
        <v>0</v>
      </c>
      <c r="H142" s="123">
        <v>0</v>
      </c>
      <c r="I142" s="123">
        <v>0</v>
      </c>
      <c r="J142" s="123">
        <v>0</v>
      </c>
      <c r="K142" s="123">
        <v>0</v>
      </c>
      <c r="L142" s="123">
        <v>0</v>
      </c>
      <c r="M142" s="123">
        <v>0</v>
      </c>
      <c r="N142" s="123">
        <v>0</v>
      </c>
      <c r="O142" s="123">
        <v>0</v>
      </c>
      <c r="P142" s="123">
        <v>0</v>
      </c>
      <c r="Q142" s="123">
        <v>0</v>
      </c>
      <c r="R142" s="123">
        <v>0</v>
      </c>
      <c r="S142" s="123">
        <v>0</v>
      </c>
      <c r="T142" s="123">
        <v>0</v>
      </c>
      <c r="U142" s="123">
        <v>0</v>
      </c>
      <c r="V142" s="123">
        <v>0</v>
      </c>
      <c r="W142" s="123">
        <v>0</v>
      </c>
      <c r="X142" s="123">
        <v>0</v>
      </c>
      <c r="Y142" s="123">
        <v>0</v>
      </c>
      <c r="Z142" s="123">
        <v>0</v>
      </c>
      <c r="AA142" s="123">
        <v>0</v>
      </c>
      <c r="AB142" s="123">
        <v>0</v>
      </c>
      <c r="AC142" s="123">
        <v>0</v>
      </c>
      <c r="AD142" s="123">
        <v>0</v>
      </c>
      <c r="AE142" s="123">
        <v>0</v>
      </c>
      <c r="AF142" s="123">
        <v>0</v>
      </c>
      <c r="AG142" s="123">
        <v>0</v>
      </c>
      <c r="AH142" s="123">
        <v>0</v>
      </c>
      <c r="AI142" s="123">
        <v>0</v>
      </c>
      <c r="AJ142" s="123">
        <v>0</v>
      </c>
      <c r="AK142" s="123">
        <v>0</v>
      </c>
      <c r="AL142" s="123">
        <v>0</v>
      </c>
      <c r="AM142" s="123">
        <v>0</v>
      </c>
      <c r="AN142" s="123">
        <v>0</v>
      </c>
      <c r="AO142" s="123">
        <v>0</v>
      </c>
      <c r="AP142" s="123">
        <v>0</v>
      </c>
      <c r="AQ142" s="123">
        <v>0</v>
      </c>
      <c r="AR142" s="123">
        <v>0</v>
      </c>
      <c r="AS142" s="123">
        <v>0</v>
      </c>
      <c r="AT142" s="123">
        <v>0</v>
      </c>
      <c r="AU142" s="123">
        <v>0</v>
      </c>
      <c r="AV142" s="123">
        <v>0</v>
      </c>
      <c r="AW142" s="123">
        <v>0</v>
      </c>
      <c r="AX142" s="123">
        <v>0</v>
      </c>
      <c r="AY142" s="123">
        <v>0</v>
      </c>
      <c r="AZ142" s="123">
        <v>0</v>
      </c>
      <c r="BA142" s="123">
        <v>0</v>
      </c>
      <c r="BB142" s="123">
        <v>0</v>
      </c>
      <c r="BC142" s="123">
        <v>0</v>
      </c>
      <c r="BD142" s="123">
        <v>0</v>
      </c>
      <c r="BE142" s="123">
        <v>0</v>
      </c>
      <c r="BF142" s="123">
        <v>0</v>
      </c>
      <c r="BG142" s="123">
        <v>0</v>
      </c>
    </row>
    <row r="143" spans="1:59" ht="15" x14ac:dyDescent="0.25">
      <c r="A143" s="198"/>
      <c r="B143" s="122">
        <v>1</v>
      </c>
      <c r="C143" s="122">
        <v>1</v>
      </c>
      <c r="D143" s="122">
        <v>1</v>
      </c>
      <c r="E143" s="123">
        <v>0</v>
      </c>
      <c r="F143" s="123">
        <v>0</v>
      </c>
      <c r="G143" s="123">
        <v>0</v>
      </c>
      <c r="H143" s="123">
        <v>0</v>
      </c>
      <c r="I143" s="123">
        <v>0</v>
      </c>
      <c r="J143" s="123">
        <v>0</v>
      </c>
      <c r="K143" s="123">
        <v>0</v>
      </c>
      <c r="L143" s="123">
        <v>0</v>
      </c>
      <c r="M143" s="123">
        <v>0</v>
      </c>
      <c r="N143" s="123">
        <v>0</v>
      </c>
      <c r="O143" s="123">
        <v>0</v>
      </c>
      <c r="P143" s="123">
        <v>0</v>
      </c>
      <c r="Q143" s="123">
        <v>0</v>
      </c>
      <c r="R143" s="123">
        <v>0</v>
      </c>
      <c r="S143" s="123">
        <v>0</v>
      </c>
      <c r="T143" s="123">
        <v>0</v>
      </c>
      <c r="U143" s="123">
        <v>0</v>
      </c>
      <c r="V143" s="123">
        <v>0</v>
      </c>
      <c r="W143" s="123">
        <v>0</v>
      </c>
      <c r="X143" s="123">
        <v>0</v>
      </c>
      <c r="Y143" s="123">
        <v>0</v>
      </c>
      <c r="Z143" s="123">
        <v>0</v>
      </c>
      <c r="AA143" s="123">
        <v>0</v>
      </c>
      <c r="AB143" s="123">
        <v>0</v>
      </c>
      <c r="AC143" s="123">
        <v>0</v>
      </c>
      <c r="AD143" s="123">
        <v>0</v>
      </c>
      <c r="AE143" s="123">
        <v>0</v>
      </c>
      <c r="AF143" s="123">
        <v>0</v>
      </c>
      <c r="AG143" s="123">
        <v>0</v>
      </c>
      <c r="AH143" s="123">
        <v>0</v>
      </c>
      <c r="AI143" s="123">
        <v>0</v>
      </c>
      <c r="AJ143" s="123">
        <v>0</v>
      </c>
      <c r="AK143" s="123">
        <v>0</v>
      </c>
      <c r="AL143" s="123">
        <v>0</v>
      </c>
      <c r="AM143" s="123">
        <v>0</v>
      </c>
      <c r="AN143" s="123">
        <v>0</v>
      </c>
      <c r="AO143" s="123">
        <v>0</v>
      </c>
      <c r="AP143" s="123">
        <v>0</v>
      </c>
      <c r="AQ143" s="123">
        <v>0</v>
      </c>
      <c r="AR143" s="123">
        <v>0</v>
      </c>
      <c r="AS143" s="123">
        <v>0</v>
      </c>
      <c r="AT143" s="123">
        <v>0</v>
      </c>
      <c r="AU143" s="123">
        <v>0</v>
      </c>
      <c r="AV143" s="123">
        <v>0</v>
      </c>
      <c r="AW143" s="123">
        <v>0</v>
      </c>
      <c r="AX143" s="123">
        <v>0</v>
      </c>
      <c r="AY143" s="123">
        <v>0</v>
      </c>
      <c r="AZ143" s="123">
        <v>0</v>
      </c>
      <c r="BA143" s="123">
        <v>0</v>
      </c>
      <c r="BB143" s="123">
        <v>0</v>
      </c>
      <c r="BC143" s="123">
        <v>0</v>
      </c>
      <c r="BD143" s="123">
        <v>0</v>
      </c>
      <c r="BE143" s="123">
        <v>0</v>
      </c>
      <c r="BF143" s="123">
        <v>0</v>
      </c>
      <c r="BG143" s="123">
        <v>0</v>
      </c>
    </row>
    <row r="144" spans="1:59" ht="15" x14ac:dyDescent="0.25">
      <c r="A144" s="198"/>
      <c r="B144" s="122">
        <v>1</v>
      </c>
      <c r="C144" s="122">
        <v>1</v>
      </c>
      <c r="D144" s="122">
        <v>1</v>
      </c>
      <c r="E144" s="123">
        <v>0</v>
      </c>
      <c r="F144" s="123">
        <v>0</v>
      </c>
      <c r="G144" s="123">
        <v>0</v>
      </c>
      <c r="H144" s="123">
        <v>0</v>
      </c>
      <c r="I144" s="123">
        <v>0</v>
      </c>
      <c r="J144" s="123">
        <v>0</v>
      </c>
      <c r="K144" s="123">
        <v>0</v>
      </c>
      <c r="L144" s="123">
        <v>0</v>
      </c>
      <c r="M144" s="123">
        <v>0</v>
      </c>
      <c r="N144" s="123">
        <v>0</v>
      </c>
      <c r="O144" s="123">
        <v>0</v>
      </c>
      <c r="P144" s="123">
        <v>0</v>
      </c>
      <c r="Q144" s="123">
        <v>0</v>
      </c>
      <c r="R144" s="123">
        <v>0</v>
      </c>
      <c r="S144" s="123">
        <v>0</v>
      </c>
      <c r="T144" s="123">
        <v>0</v>
      </c>
      <c r="U144" s="123">
        <v>0</v>
      </c>
      <c r="V144" s="123">
        <v>0</v>
      </c>
      <c r="W144" s="123">
        <v>0</v>
      </c>
      <c r="X144" s="123">
        <v>0</v>
      </c>
      <c r="Y144" s="123">
        <v>0</v>
      </c>
      <c r="Z144" s="123">
        <v>0</v>
      </c>
      <c r="AA144" s="123">
        <v>0</v>
      </c>
      <c r="AB144" s="123">
        <v>0</v>
      </c>
      <c r="AC144" s="123">
        <v>0</v>
      </c>
      <c r="AD144" s="123">
        <v>0</v>
      </c>
      <c r="AE144" s="123">
        <v>0</v>
      </c>
      <c r="AF144" s="123">
        <v>0</v>
      </c>
      <c r="AG144" s="123">
        <v>0</v>
      </c>
      <c r="AH144" s="123">
        <v>0</v>
      </c>
      <c r="AI144" s="123">
        <v>0</v>
      </c>
      <c r="AJ144" s="123">
        <v>0</v>
      </c>
      <c r="AK144" s="123">
        <v>0</v>
      </c>
      <c r="AL144" s="123">
        <v>0</v>
      </c>
      <c r="AM144" s="123">
        <v>0</v>
      </c>
      <c r="AN144" s="123">
        <v>0</v>
      </c>
      <c r="AO144" s="123">
        <v>0</v>
      </c>
      <c r="AP144" s="123">
        <v>0</v>
      </c>
      <c r="AQ144" s="123">
        <v>0</v>
      </c>
      <c r="AR144" s="123">
        <v>0</v>
      </c>
      <c r="AS144" s="123">
        <v>0</v>
      </c>
      <c r="AT144" s="123">
        <v>0</v>
      </c>
      <c r="AU144" s="123">
        <v>0</v>
      </c>
      <c r="AV144" s="123">
        <v>0</v>
      </c>
      <c r="AW144" s="123">
        <v>0</v>
      </c>
      <c r="AX144" s="123">
        <v>0</v>
      </c>
      <c r="AY144" s="123">
        <v>0</v>
      </c>
      <c r="AZ144" s="123">
        <v>0</v>
      </c>
      <c r="BA144" s="123">
        <v>0</v>
      </c>
      <c r="BB144" s="123">
        <v>0</v>
      </c>
      <c r="BC144" s="123">
        <v>0</v>
      </c>
      <c r="BD144" s="123">
        <v>0</v>
      </c>
      <c r="BE144" s="123">
        <v>0</v>
      </c>
      <c r="BF144" s="123">
        <v>0</v>
      </c>
      <c r="BG144" s="123">
        <v>0</v>
      </c>
    </row>
    <row r="145" spans="1:59" ht="15" x14ac:dyDescent="0.25">
      <c r="A145" s="198"/>
      <c r="B145" s="122">
        <v>1</v>
      </c>
      <c r="C145" s="122">
        <v>1</v>
      </c>
      <c r="D145" s="122">
        <v>1</v>
      </c>
      <c r="E145" s="123">
        <v>0</v>
      </c>
      <c r="F145" s="123">
        <v>0</v>
      </c>
      <c r="G145" s="123">
        <v>0</v>
      </c>
      <c r="H145" s="123">
        <v>0</v>
      </c>
      <c r="I145" s="123">
        <v>0</v>
      </c>
      <c r="J145" s="123">
        <v>0</v>
      </c>
      <c r="K145" s="123">
        <v>0</v>
      </c>
      <c r="L145" s="123">
        <v>0</v>
      </c>
      <c r="M145" s="123">
        <v>0</v>
      </c>
      <c r="N145" s="123">
        <v>0</v>
      </c>
      <c r="O145" s="123">
        <v>0</v>
      </c>
      <c r="P145" s="123">
        <v>0</v>
      </c>
      <c r="Q145" s="123">
        <v>0</v>
      </c>
      <c r="R145" s="123">
        <v>0</v>
      </c>
      <c r="S145" s="123">
        <v>0</v>
      </c>
      <c r="T145" s="123">
        <v>0</v>
      </c>
      <c r="U145" s="123">
        <v>0</v>
      </c>
      <c r="V145" s="123">
        <v>0</v>
      </c>
      <c r="W145" s="123">
        <v>0</v>
      </c>
      <c r="X145" s="123">
        <v>0</v>
      </c>
      <c r="Y145" s="123">
        <v>0</v>
      </c>
      <c r="Z145" s="123">
        <v>0</v>
      </c>
      <c r="AA145" s="123">
        <v>0</v>
      </c>
      <c r="AB145" s="123">
        <v>0</v>
      </c>
      <c r="AC145" s="123">
        <v>0</v>
      </c>
      <c r="AD145" s="123">
        <v>0</v>
      </c>
      <c r="AE145" s="123">
        <v>0</v>
      </c>
      <c r="AF145" s="123">
        <v>0</v>
      </c>
      <c r="AG145" s="123">
        <v>0</v>
      </c>
      <c r="AH145" s="123">
        <v>0</v>
      </c>
      <c r="AI145" s="123">
        <v>0</v>
      </c>
      <c r="AJ145" s="123">
        <v>0</v>
      </c>
      <c r="AK145" s="123">
        <v>0</v>
      </c>
      <c r="AL145" s="123">
        <v>0</v>
      </c>
      <c r="AM145" s="123">
        <v>0</v>
      </c>
      <c r="AN145" s="123">
        <v>0</v>
      </c>
      <c r="AO145" s="123">
        <v>0</v>
      </c>
      <c r="AP145" s="123">
        <v>0</v>
      </c>
      <c r="AQ145" s="123">
        <v>0</v>
      </c>
      <c r="AR145" s="123">
        <v>0</v>
      </c>
      <c r="AS145" s="123">
        <v>0</v>
      </c>
      <c r="AT145" s="123">
        <v>0</v>
      </c>
      <c r="AU145" s="123">
        <v>0</v>
      </c>
      <c r="AV145" s="123">
        <v>0</v>
      </c>
      <c r="AW145" s="123">
        <v>0</v>
      </c>
      <c r="AX145" s="123">
        <v>0</v>
      </c>
      <c r="AY145" s="123">
        <v>0</v>
      </c>
      <c r="AZ145" s="123">
        <v>0</v>
      </c>
      <c r="BA145" s="123">
        <v>0</v>
      </c>
      <c r="BB145" s="123">
        <v>0</v>
      </c>
      <c r="BC145" s="123">
        <v>0</v>
      </c>
      <c r="BD145" s="123">
        <v>0</v>
      </c>
      <c r="BE145" s="123">
        <v>0</v>
      </c>
      <c r="BF145" s="123">
        <v>0</v>
      </c>
      <c r="BG145" s="123">
        <v>0</v>
      </c>
    </row>
    <row r="146" spans="1:59" ht="15" x14ac:dyDescent="0.25">
      <c r="A146" s="198"/>
      <c r="B146" s="122">
        <v>1</v>
      </c>
      <c r="C146" s="122">
        <v>1</v>
      </c>
      <c r="D146" s="122">
        <v>1</v>
      </c>
      <c r="E146" s="123">
        <v>0</v>
      </c>
      <c r="F146" s="123">
        <v>0</v>
      </c>
      <c r="G146" s="123">
        <v>0</v>
      </c>
      <c r="H146" s="123">
        <v>0</v>
      </c>
      <c r="I146" s="123">
        <v>0</v>
      </c>
      <c r="J146" s="123">
        <v>0</v>
      </c>
      <c r="K146" s="123">
        <v>0</v>
      </c>
      <c r="L146" s="123">
        <v>0</v>
      </c>
      <c r="M146" s="123">
        <v>0</v>
      </c>
      <c r="N146" s="123">
        <v>0</v>
      </c>
      <c r="O146" s="123">
        <v>0</v>
      </c>
      <c r="P146" s="123">
        <v>0</v>
      </c>
      <c r="Q146" s="123">
        <v>0</v>
      </c>
      <c r="R146" s="123">
        <v>0</v>
      </c>
      <c r="S146" s="123">
        <v>0</v>
      </c>
      <c r="T146" s="123">
        <v>0</v>
      </c>
      <c r="U146" s="123">
        <v>0</v>
      </c>
      <c r="V146" s="123">
        <v>0</v>
      </c>
      <c r="W146" s="123">
        <v>0</v>
      </c>
      <c r="X146" s="123">
        <v>0</v>
      </c>
      <c r="Y146" s="123">
        <v>0</v>
      </c>
      <c r="Z146" s="123">
        <v>0</v>
      </c>
      <c r="AA146" s="123">
        <v>0</v>
      </c>
      <c r="AB146" s="123">
        <v>0</v>
      </c>
      <c r="AC146" s="123">
        <v>0</v>
      </c>
      <c r="AD146" s="123">
        <v>0</v>
      </c>
      <c r="AE146" s="123">
        <v>0</v>
      </c>
      <c r="AF146" s="123">
        <v>0</v>
      </c>
      <c r="AG146" s="123">
        <v>0</v>
      </c>
      <c r="AH146" s="123">
        <v>0</v>
      </c>
      <c r="AI146" s="123">
        <v>0</v>
      </c>
      <c r="AJ146" s="123">
        <v>0</v>
      </c>
      <c r="AK146" s="123">
        <v>0</v>
      </c>
      <c r="AL146" s="123">
        <v>0</v>
      </c>
      <c r="AM146" s="123">
        <v>0</v>
      </c>
      <c r="AN146" s="123">
        <v>0</v>
      </c>
      <c r="AO146" s="123">
        <v>0</v>
      </c>
      <c r="AP146" s="123">
        <v>0</v>
      </c>
      <c r="AQ146" s="123">
        <v>0</v>
      </c>
      <c r="AR146" s="123">
        <v>0</v>
      </c>
      <c r="AS146" s="123">
        <v>0</v>
      </c>
      <c r="AT146" s="123">
        <v>0</v>
      </c>
      <c r="AU146" s="123">
        <v>0</v>
      </c>
      <c r="AV146" s="123">
        <v>0</v>
      </c>
      <c r="AW146" s="123">
        <v>0</v>
      </c>
      <c r="AX146" s="123">
        <v>0</v>
      </c>
      <c r="AY146" s="123">
        <v>0</v>
      </c>
      <c r="AZ146" s="123">
        <v>0</v>
      </c>
      <c r="BA146" s="123">
        <v>0</v>
      </c>
      <c r="BB146" s="123">
        <v>0</v>
      </c>
      <c r="BC146" s="123">
        <v>0</v>
      </c>
      <c r="BD146" s="123">
        <v>0</v>
      </c>
      <c r="BE146" s="123">
        <v>0</v>
      </c>
      <c r="BF146" s="123">
        <v>0</v>
      </c>
      <c r="BG146" s="123">
        <v>0</v>
      </c>
    </row>
    <row r="147" spans="1:59" ht="15" x14ac:dyDescent="0.25">
      <c r="A147" s="198"/>
      <c r="B147" s="122">
        <v>1</v>
      </c>
      <c r="C147" s="122">
        <v>1</v>
      </c>
      <c r="D147" s="122">
        <v>1</v>
      </c>
      <c r="E147" s="123">
        <v>0</v>
      </c>
      <c r="F147" s="123">
        <v>0</v>
      </c>
      <c r="G147" s="123">
        <v>0</v>
      </c>
      <c r="H147" s="123">
        <v>0</v>
      </c>
      <c r="I147" s="123">
        <v>0</v>
      </c>
      <c r="J147" s="123">
        <v>0</v>
      </c>
      <c r="K147" s="123">
        <v>0</v>
      </c>
      <c r="L147" s="123">
        <v>0</v>
      </c>
      <c r="M147" s="123">
        <v>0</v>
      </c>
      <c r="N147" s="123">
        <v>0</v>
      </c>
      <c r="O147" s="123">
        <v>0</v>
      </c>
      <c r="P147" s="123">
        <v>0</v>
      </c>
      <c r="Q147" s="123">
        <v>0</v>
      </c>
      <c r="R147" s="123">
        <v>0</v>
      </c>
      <c r="S147" s="123">
        <v>0</v>
      </c>
      <c r="T147" s="123">
        <v>0</v>
      </c>
      <c r="U147" s="123">
        <v>0</v>
      </c>
      <c r="V147" s="123">
        <v>0</v>
      </c>
      <c r="W147" s="123">
        <v>0</v>
      </c>
      <c r="X147" s="123">
        <v>0</v>
      </c>
      <c r="Y147" s="123">
        <v>0</v>
      </c>
      <c r="Z147" s="123">
        <v>0</v>
      </c>
      <c r="AA147" s="123">
        <v>0</v>
      </c>
      <c r="AB147" s="123">
        <v>0</v>
      </c>
      <c r="AC147" s="123">
        <v>0</v>
      </c>
      <c r="AD147" s="123">
        <v>0</v>
      </c>
      <c r="AE147" s="123">
        <v>0</v>
      </c>
      <c r="AF147" s="123">
        <v>0</v>
      </c>
      <c r="AG147" s="123">
        <v>0</v>
      </c>
      <c r="AH147" s="123">
        <v>0</v>
      </c>
      <c r="AI147" s="123">
        <v>0</v>
      </c>
      <c r="AJ147" s="123">
        <v>0</v>
      </c>
      <c r="AK147" s="123">
        <v>0</v>
      </c>
      <c r="AL147" s="123">
        <v>0</v>
      </c>
      <c r="AM147" s="123">
        <v>0</v>
      </c>
      <c r="AN147" s="123">
        <v>0</v>
      </c>
      <c r="AO147" s="123">
        <v>0</v>
      </c>
      <c r="AP147" s="123">
        <v>0</v>
      </c>
      <c r="AQ147" s="123">
        <v>0</v>
      </c>
      <c r="AR147" s="123">
        <v>0</v>
      </c>
      <c r="AS147" s="123">
        <v>0</v>
      </c>
      <c r="AT147" s="123">
        <v>0</v>
      </c>
      <c r="AU147" s="123">
        <v>0</v>
      </c>
      <c r="AV147" s="123">
        <v>0</v>
      </c>
      <c r="AW147" s="123">
        <v>0</v>
      </c>
      <c r="AX147" s="123">
        <v>0</v>
      </c>
      <c r="AY147" s="123">
        <v>0</v>
      </c>
      <c r="AZ147" s="123">
        <v>0</v>
      </c>
      <c r="BA147" s="123">
        <v>0</v>
      </c>
      <c r="BB147" s="123">
        <v>0</v>
      </c>
      <c r="BC147" s="123">
        <v>0</v>
      </c>
      <c r="BD147" s="123">
        <v>0</v>
      </c>
      <c r="BE147" s="123">
        <v>0</v>
      </c>
      <c r="BF147" s="123">
        <v>0</v>
      </c>
      <c r="BG147" s="123">
        <v>0</v>
      </c>
    </row>
    <row r="148" spans="1:59" ht="15" x14ac:dyDescent="0.25">
      <c r="A148" s="198"/>
      <c r="B148" s="122">
        <v>1</v>
      </c>
      <c r="C148" s="122">
        <v>1</v>
      </c>
      <c r="D148" s="122">
        <v>1</v>
      </c>
      <c r="E148" s="123">
        <v>0</v>
      </c>
      <c r="F148" s="123">
        <v>0</v>
      </c>
      <c r="G148" s="123">
        <v>0</v>
      </c>
      <c r="H148" s="123">
        <v>0</v>
      </c>
      <c r="I148" s="123">
        <v>0</v>
      </c>
      <c r="J148" s="123">
        <v>0</v>
      </c>
      <c r="K148" s="123">
        <v>0</v>
      </c>
      <c r="L148" s="123">
        <v>0</v>
      </c>
      <c r="M148" s="123">
        <v>0</v>
      </c>
      <c r="N148" s="123">
        <v>0</v>
      </c>
      <c r="O148" s="123">
        <v>0</v>
      </c>
      <c r="P148" s="123">
        <v>0</v>
      </c>
      <c r="Q148" s="123">
        <v>0</v>
      </c>
      <c r="R148" s="123">
        <v>0</v>
      </c>
      <c r="S148" s="123">
        <v>0</v>
      </c>
      <c r="T148" s="123">
        <v>0</v>
      </c>
      <c r="U148" s="123">
        <v>0</v>
      </c>
      <c r="V148" s="123">
        <v>0</v>
      </c>
      <c r="W148" s="123">
        <v>0</v>
      </c>
      <c r="X148" s="123">
        <v>0</v>
      </c>
      <c r="Y148" s="123">
        <v>0</v>
      </c>
      <c r="Z148" s="123">
        <v>0</v>
      </c>
      <c r="AA148" s="123">
        <v>0</v>
      </c>
      <c r="AB148" s="123">
        <v>0</v>
      </c>
      <c r="AC148" s="123">
        <v>0</v>
      </c>
      <c r="AD148" s="123">
        <v>0</v>
      </c>
      <c r="AE148" s="123">
        <v>0</v>
      </c>
      <c r="AF148" s="123">
        <v>0</v>
      </c>
      <c r="AG148" s="123">
        <v>0</v>
      </c>
      <c r="AH148" s="123">
        <v>0</v>
      </c>
      <c r="AI148" s="123">
        <v>0</v>
      </c>
      <c r="AJ148" s="123">
        <v>0</v>
      </c>
      <c r="AK148" s="123">
        <v>0</v>
      </c>
      <c r="AL148" s="123">
        <v>0</v>
      </c>
      <c r="AM148" s="123">
        <v>0</v>
      </c>
      <c r="AN148" s="123">
        <v>0</v>
      </c>
      <c r="AO148" s="123">
        <v>0</v>
      </c>
      <c r="AP148" s="123">
        <v>0</v>
      </c>
      <c r="AQ148" s="123">
        <v>0</v>
      </c>
      <c r="AR148" s="123">
        <v>0</v>
      </c>
      <c r="AS148" s="123">
        <v>0</v>
      </c>
      <c r="AT148" s="123">
        <v>0</v>
      </c>
      <c r="AU148" s="123">
        <v>0</v>
      </c>
      <c r="AV148" s="123">
        <v>0</v>
      </c>
      <c r="AW148" s="123">
        <v>0</v>
      </c>
      <c r="AX148" s="123">
        <v>0</v>
      </c>
      <c r="AY148" s="123">
        <v>0</v>
      </c>
      <c r="AZ148" s="123">
        <v>0</v>
      </c>
      <c r="BA148" s="123">
        <v>0</v>
      </c>
      <c r="BB148" s="123">
        <v>0</v>
      </c>
      <c r="BC148" s="123">
        <v>0</v>
      </c>
      <c r="BD148" s="123">
        <v>0</v>
      </c>
      <c r="BE148" s="123">
        <v>0</v>
      </c>
      <c r="BF148" s="123">
        <v>0</v>
      </c>
      <c r="BG148" s="123">
        <v>0</v>
      </c>
    </row>
    <row r="149" spans="1:59" ht="15" x14ac:dyDescent="0.25">
      <c r="A149" s="198"/>
      <c r="B149" s="122">
        <v>1</v>
      </c>
      <c r="C149" s="122">
        <v>1</v>
      </c>
      <c r="D149" s="122">
        <v>1</v>
      </c>
      <c r="E149" s="123">
        <v>0</v>
      </c>
      <c r="F149" s="123">
        <v>0</v>
      </c>
      <c r="G149" s="123">
        <v>0</v>
      </c>
      <c r="H149" s="123">
        <v>0</v>
      </c>
      <c r="I149" s="123">
        <v>0</v>
      </c>
      <c r="J149" s="123">
        <v>0</v>
      </c>
      <c r="K149" s="123">
        <v>0</v>
      </c>
      <c r="L149" s="123">
        <v>0</v>
      </c>
      <c r="M149" s="123">
        <v>0</v>
      </c>
      <c r="N149" s="123">
        <v>0</v>
      </c>
      <c r="O149" s="123">
        <v>0</v>
      </c>
      <c r="P149" s="123">
        <v>0</v>
      </c>
      <c r="Q149" s="123">
        <v>0</v>
      </c>
      <c r="R149" s="123">
        <v>0</v>
      </c>
      <c r="S149" s="123">
        <v>0</v>
      </c>
      <c r="T149" s="123">
        <v>0</v>
      </c>
      <c r="U149" s="123">
        <v>0</v>
      </c>
      <c r="V149" s="123">
        <v>0</v>
      </c>
      <c r="W149" s="123">
        <v>0</v>
      </c>
      <c r="X149" s="123">
        <v>0</v>
      </c>
      <c r="Y149" s="123">
        <v>0</v>
      </c>
      <c r="Z149" s="123">
        <v>0</v>
      </c>
      <c r="AA149" s="123">
        <v>0</v>
      </c>
      <c r="AB149" s="123">
        <v>0</v>
      </c>
      <c r="AC149" s="123">
        <v>0</v>
      </c>
      <c r="AD149" s="123">
        <v>0</v>
      </c>
      <c r="AE149" s="123">
        <v>0</v>
      </c>
      <c r="AF149" s="123">
        <v>0</v>
      </c>
      <c r="AG149" s="123">
        <v>0</v>
      </c>
      <c r="AH149" s="123">
        <v>0</v>
      </c>
      <c r="AI149" s="123">
        <v>0</v>
      </c>
      <c r="AJ149" s="123">
        <v>0</v>
      </c>
      <c r="AK149" s="123">
        <v>0</v>
      </c>
      <c r="AL149" s="123">
        <v>0</v>
      </c>
      <c r="AM149" s="123">
        <v>0</v>
      </c>
      <c r="AN149" s="123">
        <v>0</v>
      </c>
      <c r="AO149" s="123">
        <v>0</v>
      </c>
      <c r="AP149" s="123">
        <v>0</v>
      </c>
      <c r="AQ149" s="123">
        <v>0</v>
      </c>
      <c r="AR149" s="123">
        <v>0</v>
      </c>
      <c r="AS149" s="123">
        <v>0</v>
      </c>
      <c r="AT149" s="123">
        <v>0</v>
      </c>
      <c r="AU149" s="123">
        <v>0</v>
      </c>
      <c r="AV149" s="123">
        <v>0</v>
      </c>
      <c r="AW149" s="123">
        <v>0</v>
      </c>
      <c r="AX149" s="123">
        <v>0</v>
      </c>
      <c r="AY149" s="123">
        <v>0</v>
      </c>
      <c r="AZ149" s="123">
        <v>0</v>
      </c>
      <c r="BA149" s="123">
        <v>0</v>
      </c>
      <c r="BB149" s="123">
        <v>0</v>
      </c>
      <c r="BC149" s="123">
        <v>0</v>
      </c>
      <c r="BD149" s="123">
        <v>0</v>
      </c>
      <c r="BE149" s="123">
        <v>0</v>
      </c>
      <c r="BF149" s="123">
        <v>0</v>
      </c>
      <c r="BG149" s="123">
        <v>0</v>
      </c>
    </row>
    <row r="150" spans="1:59" ht="15" x14ac:dyDescent="0.25">
      <c r="A150" s="198"/>
      <c r="B150" s="122">
        <v>1</v>
      </c>
      <c r="C150" s="122">
        <v>1</v>
      </c>
      <c r="D150" s="122">
        <v>1</v>
      </c>
      <c r="E150" s="123">
        <v>0</v>
      </c>
      <c r="F150" s="123">
        <v>0</v>
      </c>
      <c r="G150" s="123">
        <v>0</v>
      </c>
      <c r="H150" s="123">
        <v>0</v>
      </c>
      <c r="I150" s="123">
        <v>0</v>
      </c>
      <c r="J150" s="123">
        <v>0</v>
      </c>
      <c r="K150" s="123">
        <v>0</v>
      </c>
      <c r="L150" s="123">
        <v>0</v>
      </c>
      <c r="M150" s="123">
        <v>0</v>
      </c>
      <c r="N150" s="123">
        <v>0</v>
      </c>
      <c r="O150" s="123">
        <v>0</v>
      </c>
      <c r="P150" s="123">
        <v>0</v>
      </c>
      <c r="Q150" s="123">
        <v>0</v>
      </c>
      <c r="R150" s="123">
        <v>0</v>
      </c>
      <c r="S150" s="123">
        <v>0</v>
      </c>
      <c r="T150" s="123">
        <v>0</v>
      </c>
      <c r="U150" s="123">
        <v>0</v>
      </c>
      <c r="V150" s="123">
        <v>0</v>
      </c>
      <c r="W150" s="123">
        <v>0</v>
      </c>
      <c r="X150" s="123">
        <v>0</v>
      </c>
      <c r="Y150" s="123">
        <v>0</v>
      </c>
      <c r="Z150" s="123">
        <v>0</v>
      </c>
      <c r="AA150" s="123">
        <v>0</v>
      </c>
      <c r="AB150" s="123">
        <v>0</v>
      </c>
      <c r="AC150" s="123">
        <v>0</v>
      </c>
      <c r="AD150" s="123">
        <v>0</v>
      </c>
      <c r="AE150" s="123">
        <v>0</v>
      </c>
      <c r="AF150" s="123">
        <v>0</v>
      </c>
      <c r="AG150" s="123">
        <v>0</v>
      </c>
      <c r="AH150" s="123">
        <v>0</v>
      </c>
      <c r="AI150" s="123">
        <v>0</v>
      </c>
      <c r="AJ150" s="123">
        <v>0</v>
      </c>
      <c r="AK150" s="123">
        <v>0</v>
      </c>
      <c r="AL150" s="123">
        <v>0</v>
      </c>
      <c r="AM150" s="123">
        <v>0</v>
      </c>
      <c r="AN150" s="123">
        <v>0</v>
      </c>
      <c r="AO150" s="123">
        <v>0</v>
      </c>
      <c r="AP150" s="123">
        <v>0</v>
      </c>
      <c r="AQ150" s="123">
        <v>0</v>
      </c>
      <c r="AR150" s="123">
        <v>0</v>
      </c>
      <c r="AS150" s="123">
        <v>0</v>
      </c>
      <c r="AT150" s="123">
        <v>0</v>
      </c>
      <c r="AU150" s="123">
        <v>0</v>
      </c>
      <c r="AV150" s="123">
        <v>0</v>
      </c>
      <c r="AW150" s="123">
        <v>0</v>
      </c>
      <c r="AX150" s="123">
        <v>0</v>
      </c>
      <c r="AY150" s="123">
        <v>0</v>
      </c>
      <c r="AZ150" s="123">
        <v>0</v>
      </c>
      <c r="BA150" s="123">
        <v>0</v>
      </c>
      <c r="BB150" s="123">
        <v>0</v>
      </c>
      <c r="BC150" s="123">
        <v>0</v>
      </c>
      <c r="BD150" s="123">
        <v>0</v>
      </c>
      <c r="BE150" s="123">
        <v>0</v>
      </c>
      <c r="BF150" s="123">
        <v>0</v>
      </c>
      <c r="BG150" s="123">
        <v>0</v>
      </c>
    </row>
    <row r="151" spans="1:59" ht="15" x14ac:dyDescent="0.25">
      <c r="A151" s="198"/>
      <c r="B151" s="122">
        <v>1</v>
      </c>
      <c r="C151" s="122">
        <v>1</v>
      </c>
      <c r="D151" s="122">
        <v>1</v>
      </c>
      <c r="E151" s="123">
        <v>0</v>
      </c>
      <c r="F151" s="123">
        <v>0</v>
      </c>
      <c r="G151" s="123">
        <v>0</v>
      </c>
      <c r="H151" s="123">
        <v>0</v>
      </c>
      <c r="I151" s="123">
        <v>0</v>
      </c>
      <c r="J151" s="123">
        <v>0</v>
      </c>
      <c r="K151" s="123">
        <v>0</v>
      </c>
      <c r="L151" s="123">
        <v>0</v>
      </c>
      <c r="M151" s="123">
        <v>0</v>
      </c>
      <c r="N151" s="123">
        <v>0</v>
      </c>
      <c r="O151" s="123">
        <v>0</v>
      </c>
      <c r="P151" s="123">
        <v>0</v>
      </c>
      <c r="Q151" s="123">
        <v>0</v>
      </c>
      <c r="R151" s="123">
        <v>0</v>
      </c>
      <c r="S151" s="123">
        <v>0</v>
      </c>
      <c r="T151" s="123">
        <v>0</v>
      </c>
      <c r="U151" s="123">
        <v>0</v>
      </c>
      <c r="V151" s="123">
        <v>0</v>
      </c>
      <c r="W151" s="123">
        <v>0</v>
      </c>
      <c r="X151" s="123">
        <v>0</v>
      </c>
      <c r="Y151" s="123">
        <v>0</v>
      </c>
      <c r="Z151" s="123">
        <v>0</v>
      </c>
      <c r="AA151" s="123">
        <v>0</v>
      </c>
      <c r="AB151" s="123">
        <v>0</v>
      </c>
      <c r="AC151" s="123">
        <v>0</v>
      </c>
      <c r="AD151" s="123">
        <v>0</v>
      </c>
      <c r="AE151" s="123">
        <v>0</v>
      </c>
      <c r="AF151" s="123">
        <v>0</v>
      </c>
      <c r="AG151" s="123">
        <v>0</v>
      </c>
      <c r="AH151" s="123">
        <v>0</v>
      </c>
      <c r="AI151" s="123">
        <v>0</v>
      </c>
      <c r="AJ151" s="123">
        <v>0</v>
      </c>
      <c r="AK151" s="123">
        <v>0</v>
      </c>
      <c r="AL151" s="123">
        <v>0</v>
      </c>
      <c r="AM151" s="123">
        <v>0</v>
      </c>
      <c r="AN151" s="123">
        <v>0</v>
      </c>
      <c r="AO151" s="123">
        <v>0</v>
      </c>
      <c r="AP151" s="123">
        <v>0</v>
      </c>
      <c r="AQ151" s="123">
        <v>0</v>
      </c>
      <c r="AR151" s="123">
        <v>0</v>
      </c>
      <c r="AS151" s="123">
        <v>0</v>
      </c>
      <c r="AT151" s="123">
        <v>0</v>
      </c>
      <c r="AU151" s="123">
        <v>0</v>
      </c>
      <c r="AV151" s="123">
        <v>0</v>
      </c>
      <c r="AW151" s="123">
        <v>0</v>
      </c>
      <c r="AX151" s="123">
        <v>0</v>
      </c>
      <c r="AY151" s="123">
        <v>0</v>
      </c>
      <c r="AZ151" s="123">
        <v>0</v>
      </c>
      <c r="BA151" s="123">
        <v>0</v>
      </c>
      <c r="BB151" s="123">
        <v>0</v>
      </c>
      <c r="BC151" s="123">
        <v>0</v>
      </c>
      <c r="BD151" s="123">
        <v>0</v>
      </c>
      <c r="BE151" s="123">
        <v>0</v>
      </c>
      <c r="BF151" s="123">
        <v>0</v>
      </c>
      <c r="BG151" s="123">
        <v>0</v>
      </c>
    </row>
    <row r="152" spans="1:59" ht="15" x14ac:dyDescent="0.25">
      <c r="A152" s="198"/>
      <c r="B152" s="122">
        <v>1</v>
      </c>
      <c r="C152" s="122">
        <v>1</v>
      </c>
      <c r="D152" s="122">
        <v>1</v>
      </c>
      <c r="E152" s="123">
        <v>0</v>
      </c>
      <c r="F152" s="123">
        <v>0</v>
      </c>
      <c r="G152" s="123">
        <v>0</v>
      </c>
      <c r="H152" s="123">
        <v>0</v>
      </c>
      <c r="I152" s="123">
        <v>0</v>
      </c>
      <c r="J152" s="123">
        <v>0</v>
      </c>
      <c r="K152" s="123">
        <v>0</v>
      </c>
      <c r="L152" s="123">
        <v>0</v>
      </c>
      <c r="M152" s="123">
        <v>0</v>
      </c>
      <c r="N152" s="123">
        <v>0</v>
      </c>
      <c r="O152" s="123">
        <v>0</v>
      </c>
      <c r="P152" s="123">
        <v>0</v>
      </c>
      <c r="Q152" s="123">
        <v>0</v>
      </c>
      <c r="R152" s="123">
        <v>0</v>
      </c>
      <c r="S152" s="123">
        <v>0</v>
      </c>
      <c r="T152" s="123">
        <v>0</v>
      </c>
      <c r="U152" s="123">
        <v>0</v>
      </c>
      <c r="V152" s="123">
        <v>0</v>
      </c>
      <c r="W152" s="123">
        <v>0</v>
      </c>
      <c r="X152" s="123">
        <v>0</v>
      </c>
      <c r="Y152" s="123">
        <v>0</v>
      </c>
      <c r="Z152" s="123">
        <v>0</v>
      </c>
      <c r="AA152" s="123">
        <v>0</v>
      </c>
      <c r="AB152" s="123">
        <v>0</v>
      </c>
      <c r="AC152" s="123">
        <v>0</v>
      </c>
      <c r="AD152" s="123">
        <v>0</v>
      </c>
      <c r="AE152" s="123">
        <v>0</v>
      </c>
      <c r="AF152" s="123">
        <v>0</v>
      </c>
      <c r="AG152" s="123">
        <v>0</v>
      </c>
      <c r="AH152" s="123">
        <v>0</v>
      </c>
      <c r="AI152" s="123">
        <v>0</v>
      </c>
      <c r="AJ152" s="123">
        <v>0</v>
      </c>
      <c r="AK152" s="123">
        <v>0</v>
      </c>
      <c r="AL152" s="123">
        <v>0</v>
      </c>
      <c r="AM152" s="123">
        <v>0</v>
      </c>
      <c r="AN152" s="123">
        <v>0</v>
      </c>
      <c r="AO152" s="123">
        <v>0</v>
      </c>
      <c r="AP152" s="123">
        <v>0</v>
      </c>
      <c r="AQ152" s="123">
        <v>0</v>
      </c>
      <c r="AR152" s="123">
        <v>0</v>
      </c>
      <c r="AS152" s="123">
        <v>0</v>
      </c>
      <c r="AT152" s="123">
        <v>0</v>
      </c>
      <c r="AU152" s="123">
        <v>0</v>
      </c>
      <c r="AV152" s="123">
        <v>0</v>
      </c>
      <c r="AW152" s="123">
        <v>0</v>
      </c>
      <c r="AX152" s="123">
        <v>0</v>
      </c>
      <c r="AY152" s="123">
        <v>0</v>
      </c>
      <c r="AZ152" s="123">
        <v>0</v>
      </c>
      <c r="BA152" s="123">
        <v>0</v>
      </c>
      <c r="BB152" s="123">
        <v>0</v>
      </c>
      <c r="BC152" s="123">
        <v>0</v>
      </c>
      <c r="BD152" s="123">
        <v>0</v>
      </c>
      <c r="BE152" s="123">
        <v>0</v>
      </c>
      <c r="BF152" s="123">
        <v>0</v>
      </c>
      <c r="BG152" s="123">
        <v>0</v>
      </c>
    </row>
    <row r="153" spans="1:59" ht="15" x14ac:dyDescent="0.25">
      <c r="A153" s="198"/>
      <c r="B153" s="122">
        <v>1</v>
      </c>
      <c r="C153" s="122">
        <v>1</v>
      </c>
      <c r="D153" s="122">
        <v>1</v>
      </c>
      <c r="E153" s="123">
        <v>0</v>
      </c>
      <c r="F153" s="123">
        <v>0</v>
      </c>
      <c r="G153" s="123">
        <v>0</v>
      </c>
      <c r="H153" s="123">
        <v>0</v>
      </c>
      <c r="I153" s="123">
        <v>0</v>
      </c>
      <c r="J153" s="123">
        <v>0</v>
      </c>
      <c r="K153" s="123">
        <v>0</v>
      </c>
      <c r="L153" s="123">
        <v>0</v>
      </c>
      <c r="M153" s="123">
        <v>0</v>
      </c>
      <c r="N153" s="123">
        <v>0</v>
      </c>
      <c r="O153" s="123">
        <v>0</v>
      </c>
      <c r="P153" s="123">
        <v>0</v>
      </c>
      <c r="Q153" s="123">
        <v>0</v>
      </c>
      <c r="R153" s="123">
        <v>0</v>
      </c>
      <c r="S153" s="123">
        <v>0</v>
      </c>
      <c r="T153" s="123">
        <v>0</v>
      </c>
      <c r="U153" s="123">
        <v>0</v>
      </c>
      <c r="V153" s="123">
        <v>0</v>
      </c>
      <c r="W153" s="123">
        <v>0</v>
      </c>
      <c r="X153" s="123">
        <v>0</v>
      </c>
      <c r="Y153" s="123">
        <v>0</v>
      </c>
      <c r="Z153" s="123">
        <v>0</v>
      </c>
      <c r="AA153" s="123">
        <v>0</v>
      </c>
      <c r="AB153" s="123">
        <v>0</v>
      </c>
      <c r="AC153" s="123">
        <v>0</v>
      </c>
      <c r="AD153" s="123">
        <v>0</v>
      </c>
      <c r="AE153" s="123">
        <v>0</v>
      </c>
      <c r="AF153" s="123">
        <v>0</v>
      </c>
      <c r="AG153" s="123">
        <v>0</v>
      </c>
      <c r="AH153" s="123">
        <v>0</v>
      </c>
      <c r="AI153" s="123">
        <v>0</v>
      </c>
      <c r="AJ153" s="123">
        <v>0</v>
      </c>
      <c r="AK153" s="123">
        <v>0</v>
      </c>
      <c r="AL153" s="123">
        <v>0</v>
      </c>
      <c r="AM153" s="123">
        <v>0</v>
      </c>
      <c r="AN153" s="123">
        <v>0</v>
      </c>
      <c r="AO153" s="123">
        <v>0</v>
      </c>
      <c r="AP153" s="123">
        <v>0</v>
      </c>
      <c r="AQ153" s="123">
        <v>0</v>
      </c>
      <c r="AR153" s="123">
        <v>0</v>
      </c>
      <c r="AS153" s="123">
        <v>0</v>
      </c>
      <c r="AT153" s="123">
        <v>0</v>
      </c>
      <c r="AU153" s="123">
        <v>0</v>
      </c>
      <c r="AV153" s="123">
        <v>0</v>
      </c>
      <c r="AW153" s="123">
        <v>0</v>
      </c>
      <c r="AX153" s="123">
        <v>0</v>
      </c>
      <c r="AY153" s="123">
        <v>0</v>
      </c>
      <c r="AZ153" s="123">
        <v>0</v>
      </c>
      <c r="BA153" s="123">
        <v>0</v>
      </c>
      <c r="BB153" s="123">
        <v>0</v>
      </c>
      <c r="BC153" s="123">
        <v>0</v>
      </c>
      <c r="BD153" s="123">
        <v>0</v>
      </c>
      <c r="BE153" s="123">
        <v>0</v>
      </c>
      <c r="BF153" s="123">
        <v>0</v>
      </c>
      <c r="BG153" s="123">
        <v>0</v>
      </c>
    </row>
    <row r="154" spans="1:59" ht="15" x14ac:dyDescent="0.25">
      <c r="A154" s="198"/>
      <c r="B154" s="122">
        <v>1</v>
      </c>
      <c r="C154" s="122">
        <v>1</v>
      </c>
      <c r="D154" s="122">
        <v>1</v>
      </c>
      <c r="E154" s="123">
        <v>0</v>
      </c>
      <c r="F154" s="123">
        <v>0</v>
      </c>
      <c r="G154" s="123">
        <v>0</v>
      </c>
      <c r="H154" s="123">
        <v>0</v>
      </c>
      <c r="I154" s="123">
        <v>0</v>
      </c>
      <c r="J154" s="123">
        <v>0</v>
      </c>
      <c r="K154" s="123">
        <v>0</v>
      </c>
      <c r="L154" s="123">
        <v>0</v>
      </c>
      <c r="M154" s="123">
        <v>0</v>
      </c>
      <c r="N154" s="123">
        <v>0</v>
      </c>
      <c r="O154" s="123">
        <v>0</v>
      </c>
      <c r="P154" s="123">
        <v>0</v>
      </c>
      <c r="Q154" s="123">
        <v>0</v>
      </c>
      <c r="R154" s="123">
        <v>0</v>
      </c>
      <c r="S154" s="123">
        <v>0</v>
      </c>
      <c r="T154" s="123">
        <v>0</v>
      </c>
      <c r="U154" s="123">
        <v>0</v>
      </c>
      <c r="V154" s="123">
        <v>0</v>
      </c>
      <c r="W154" s="123">
        <v>0</v>
      </c>
      <c r="X154" s="123">
        <v>0</v>
      </c>
      <c r="Y154" s="123">
        <v>0</v>
      </c>
      <c r="Z154" s="123">
        <v>0</v>
      </c>
      <c r="AA154" s="123">
        <v>0</v>
      </c>
      <c r="AB154" s="123">
        <v>0</v>
      </c>
      <c r="AC154" s="123">
        <v>0</v>
      </c>
      <c r="AD154" s="123">
        <v>0</v>
      </c>
      <c r="AE154" s="123">
        <v>0</v>
      </c>
      <c r="AF154" s="123">
        <v>0</v>
      </c>
      <c r="AG154" s="123">
        <v>0</v>
      </c>
      <c r="AH154" s="123">
        <v>0</v>
      </c>
      <c r="AI154" s="123">
        <v>0</v>
      </c>
      <c r="AJ154" s="123">
        <v>0</v>
      </c>
      <c r="AK154" s="123">
        <v>0</v>
      </c>
      <c r="AL154" s="123">
        <v>0</v>
      </c>
      <c r="AM154" s="123">
        <v>0</v>
      </c>
      <c r="AN154" s="123">
        <v>0</v>
      </c>
      <c r="AO154" s="123">
        <v>0</v>
      </c>
      <c r="AP154" s="123">
        <v>0</v>
      </c>
      <c r="AQ154" s="123">
        <v>0</v>
      </c>
      <c r="AR154" s="123">
        <v>0</v>
      </c>
      <c r="AS154" s="123">
        <v>0</v>
      </c>
      <c r="AT154" s="123">
        <v>0</v>
      </c>
      <c r="AU154" s="123">
        <v>0</v>
      </c>
      <c r="AV154" s="123">
        <v>0</v>
      </c>
      <c r="AW154" s="123">
        <v>0</v>
      </c>
      <c r="AX154" s="123">
        <v>0</v>
      </c>
      <c r="AY154" s="123">
        <v>0</v>
      </c>
      <c r="AZ154" s="123">
        <v>0</v>
      </c>
      <c r="BA154" s="123">
        <v>0</v>
      </c>
      <c r="BB154" s="123">
        <v>0</v>
      </c>
      <c r="BC154" s="123">
        <v>0</v>
      </c>
      <c r="BD154" s="123">
        <v>0</v>
      </c>
      <c r="BE154" s="123">
        <v>0</v>
      </c>
      <c r="BF154" s="123">
        <v>0</v>
      </c>
      <c r="BG154" s="123">
        <v>0</v>
      </c>
    </row>
    <row r="155" spans="1:59" ht="15" x14ac:dyDescent="0.25">
      <c r="A155" s="198"/>
      <c r="B155" s="122">
        <v>1</v>
      </c>
      <c r="C155" s="122">
        <v>1</v>
      </c>
      <c r="D155" s="122">
        <v>1</v>
      </c>
      <c r="E155" s="123">
        <v>0</v>
      </c>
      <c r="F155" s="123">
        <v>0</v>
      </c>
      <c r="G155" s="123">
        <v>0</v>
      </c>
      <c r="H155" s="123">
        <v>0</v>
      </c>
      <c r="I155" s="123">
        <v>0</v>
      </c>
      <c r="J155" s="123">
        <v>0</v>
      </c>
      <c r="K155" s="123">
        <v>0</v>
      </c>
      <c r="L155" s="123">
        <v>0</v>
      </c>
      <c r="M155" s="123">
        <v>0</v>
      </c>
      <c r="N155" s="123">
        <v>0</v>
      </c>
      <c r="O155" s="123">
        <v>0</v>
      </c>
      <c r="P155" s="123">
        <v>0</v>
      </c>
      <c r="Q155" s="123">
        <v>0</v>
      </c>
      <c r="R155" s="123">
        <v>0</v>
      </c>
      <c r="S155" s="123">
        <v>0</v>
      </c>
      <c r="T155" s="123">
        <v>0</v>
      </c>
      <c r="U155" s="123">
        <v>0</v>
      </c>
      <c r="V155" s="123">
        <v>0</v>
      </c>
      <c r="W155" s="123">
        <v>0</v>
      </c>
      <c r="X155" s="123">
        <v>0</v>
      </c>
      <c r="Y155" s="123">
        <v>0</v>
      </c>
      <c r="Z155" s="123">
        <v>0</v>
      </c>
      <c r="AA155" s="123">
        <v>0</v>
      </c>
      <c r="AB155" s="123">
        <v>0</v>
      </c>
      <c r="AC155" s="123">
        <v>0</v>
      </c>
      <c r="AD155" s="123">
        <v>0</v>
      </c>
      <c r="AE155" s="123">
        <v>0</v>
      </c>
      <c r="AF155" s="123">
        <v>0</v>
      </c>
      <c r="AG155" s="123">
        <v>0</v>
      </c>
      <c r="AH155" s="123">
        <v>0</v>
      </c>
      <c r="AI155" s="123">
        <v>0</v>
      </c>
      <c r="AJ155" s="123">
        <v>0</v>
      </c>
      <c r="AK155" s="123">
        <v>0</v>
      </c>
      <c r="AL155" s="123">
        <v>0</v>
      </c>
      <c r="AM155" s="123">
        <v>0</v>
      </c>
      <c r="AN155" s="123">
        <v>0</v>
      </c>
      <c r="AO155" s="123">
        <v>0</v>
      </c>
      <c r="AP155" s="123">
        <v>0</v>
      </c>
      <c r="AQ155" s="123">
        <v>0</v>
      </c>
      <c r="AR155" s="123">
        <v>0</v>
      </c>
      <c r="AS155" s="123">
        <v>0</v>
      </c>
      <c r="AT155" s="123">
        <v>0</v>
      </c>
      <c r="AU155" s="123">
        <v>0</v>
      </c>
      <c r="AV155" s="123">
        <v>0</v>
      </c>
      <c r="AW155" s="123">
        <v>0</v>
      </c>
      <c r="AX155" s="123">
        <v>0</v>
      </c>
      <c r="AY155" s="123">
        <v>0</v>
      </c>
      <c r="AZ155" s="123">
        <v>0</v>
      </c>
      <c r="BA155" s="123">
        <v>0</v>
      </c>
      <c r="BB155" s="123">
        <v>0</v>
      </c>
      <c r="BC155" s="123">
        <v>0</v>
      </c>
      <c r="BD155" s="123">
        <v>0</v>
      </c>
      <c r="BE155" s="123">
        <v>0</v>
      </c>
      <c r="BF155" s="123">
        <v>0</v>
      </c>
      <c r="BG155" s="123">
        <v>0</v>
      </c>
    </row>
    <row r="156" spans="1:59" ht="15" x14ac:dyDescent="0.25">
      <c r="A156" s="198"/>
      <c r="B156" s="122">
        <v>1</v>
      </c>
      <c r="C156" s="122">
        <v>1</v>
      </c>
      <c r="D156" s="122">
        <v>1</v>
      </c>
      <c r="E156" s="123">
        <v>0</v>
      </c>
      <c r="F156" s="123">
        <v>0</v>
      </c>
      <c r="G156" s="123">
        <v>0</v>
      </c>
      <c r="H156" s="123">
        <v>0</v>
      </c>
      <c r="I156" s="123">
        <v>0</v>
      </c>
      <c r="J156" s="123">
        <v>0</v>
      </c>
      <c r="K156" s="123">
        <v>0</v>
      </c>
      <c r="L156" s="123">
        <v>0</v>
      </c>
      <c r="M156" s="123">
        <v>0</v>
      </c>
      <c r="N156" s="123">
        <v>0</v>
      </c>
      <c r="O156" s="123">
        <v>0</v>
      </c>
      <c r="P156" s="123">
        <v>0</v>
      </c>
      <c r="Q156" s="123">
        <v>0</v>
      </c>
      <c r="R156" s="123">
        <v>0</v>
      </c>
      <c r="S156" s="123">
        <v>0</v>
      </c>
      <c r="T156" s="123">
        <v>0</v>
      </c>
      <c r="U156" s="123">
        <v>0</v>
      </c>
      <c r="V156" s="123">
        <v>0</v>
      </c>
      <c r="W156" s="123">
        <v>0</v>
      </c>
      <c r="X156" s="123">
        <v>0</v>
      </c>
      <c r="Y156" s="123">
        <v>0</v>
      </c>
      <c r="Z156" s="123">
        <v>0</v>
      </c>
      <c r="AA156" s="123">
        <v>0</v>
      </c>
      <c r="AB156" s="123">
        <v>0</v>
      </c>
      <c r="AC156" s="123">
        <v>0</v>
      </c>
      <c r="AD156" s="123">
        <v>0</v>
      </c>
      <c r="AE156" s="123">
        <v>0</v>
      </c>
      <c r="AF156" s="123">
        <v>0</v>
      </c>
      <c r="AG156" s="123">
        <v>0</v>
      </c>
      <c r="AH156" s="123">
        <v>0</v>
      </c>
      <c r="AI156" s="123">
        <v>0</v>
      </c>
      <c r="AJ156" s="123">
        <v>0</v>
      </c>
      <c r="AK156" s="123">
        <v>0</v>
      </c>
      <c r="AL156" s="123">
        <v>0</v>
      </c>
      <c r="AM156" s="123">
        <v>0</v>
      </c>
      <c r="AN156" s="123">
        <v>0</v>
      </c>
      <c r="AO156" s="123">
        <v>0</v>
      </c>
      <c r="AP156" s="123">
        <v>0</v>
      </c>
      <c r="AQ156" s="123">
        <v>0</v>
      </c>
      <c r="AR156" s="123">
        <v>0</v>
      </c>
      <c r="AS156" s="123">
        <v>0</v>
      </c>
      <c r="AT156" s="123">
        <v>0</v>
      </c>
      <c r="AU156" s="123">
        <v>0</v>
      </c>
      <c r="AV156" s="123">
        <v>0</v>
      </c>
      <c r="AW156" s="123">
        <v>0</v>
      </c>
      <c r="AX156" s="123">
        <v>0</v>
      </c>
      <c r="AY156" s="123">
        <v>0</v>
      </c>
      <c r="AZ156" s="123">
        <v>0</v>
      </c>
      <c r="BA156" s="123">
        <v>0</v>
      </c>
      <c r="BB156" s="123">
        <v>0</v>
      </c>
      <c r="BC156" s="123">
        <v>0</v>
      </c>
      <c r="BD156" s="123">
        <v>0</v>
      </c>
      <c r="BE156" s="123">
        <v>0</v>
      </c>
      <c r="BF156" s="123">
        <v>0</v>
      </c>
      <c r="BG156" s="123">
        <v>0</v>
      </c>
    </row>
    <row r="157" spans="1:59" ht="15" x14ac:dyDescent="0.25">
      <c r="A157" s="198"/>
      <c r="B157" s="122">
        <v>1</v>
      </c>
      <c r="C157" s="122">
        <v>1</v>
      </c>
      <c r="D157" s="122">
        <v>1</v>
      </c>
      <c r="E157" s="123">
        <v>0</v>
      </c>
      <c r="F157" s="123">
        <v>0</v>
      </c>
      <c r="G157" s="123">
        <v>0</v>
      </c>
      <c r="H157" s="123">
        <v>0</v>
      </c>
      <c r="I157" s="123">
        <v>0</v>
      </c>
      <c r="J157" s="123">
        <v>0</v>
      </c>
      <c r="K157" s="123">
        <v>0</v>
      </c>
      <c r="L157" s="123">
        <v>0</v>
      </c>
      <c r="M157" s="123">
        <v>0</v>
      </c>
      <c r="N157" s="123">
        <v>0</v>
      </c>
      <c r="O157" s="123">
        <v>0</v>
      </c>
      <c r="P157" s="123">
        <v>0</v>
      </c>
      <c r="Q157" s="123">
        <v>0</v>
      </c>
      <c r="R157" s="123">
        <v>0</v>
      </c>
      <c r="S157" s="123">
        <v>0</v>
      </c>
      <c r="T157" s="123">
        <v>0</v>
      </c>
      <c r="U157" s="123">
        <v>0</v>
      </c>
      <c r="V157" s="123">
        <v>0</v>
      </c>
      <c r="W157" s="123">
        <v>0</v>
      </c>
      <c r="X157" s="123">
        <v>0</v>
      </c>
      <c r="Y157" s="123">
        <v>0</v>
      </c>
      <c r="Z157" s="123">
        <v>0</v>
      </c>
      <c r="AA157" s="123">
        <v>0</v>
      </c>
      <c r="AB157" s="123">
        <v>0</v>
      </c>
      <c r="AC157" s="123">
        <v>0</v>
      </c>
      <c r="AD157" s="123">
        <v>0</v>
      </c>
      <c r="AE157" s="123">
        <v>0</v>
      </c>
      <c r="AF157" s="123">
        <v>0</v>
      </c>
      <c r="AG157" s="123">
        <v>0</v>
      </c>
      <c r="AH157" s="123">
        <v>0</v>
      </c>
      <c r="AI157" s="123">
        <v>0</v>
      </c>
      <c r="AJ157" s="123">
        <v>0</v>
      </c>
      <c r="AK157" s="123">
        <v>0</v>
      </c>
      <c r="AL157" s="123">
        <v>0</v>
      </c>
      <c r="AM157" s="123">
        <v>0</v>
      </c>
      <c r="AN157" s="123">
        <v>0</v>
      </c>
      <c r="AO157" s="123">
        <v>0</v>
      </c>
      <c r="AP157" s="123">
        <v>0</v>
      </c>
      <c r="AQ157" s="123">
        <v>0</v>
      </c>
      <c r="AR157" s="123">
        <v>0</v>
      </c>
      <c r="AS157" s="123">
        <v>0</v>
      </c>
      <c r="AT157" s="123">
        <v>0</v>
      </c>
      <c r="AU157" s="123">
        <v>0</v>
      </c>
      <c r="AV157" s="123">
        <v>0</v>
      </c>
      <c r="AW157" s="123">
        <v>0</v>
      </c>
      <c r="AX157" s="123">
        <v>0</v>
      </c>
      <c r="AY157" s="123">
        <v>0</v>
      </c>
      <c r="AZ157" s="123">
        <v>0</v>
      </c>
      <c r="BA157" s="123">
        <v>0</v>
      </c>
      <c r="BB157" s="123">
        <v>0</v>
      </c>
      <c r="BC157" s="123">
        <v>0</v>
      </c>
      <c r="BD157" s="123">
        <v>0</v>
      </c>
      <c r="BE157" s="123">
        <v>0</v>
      </c>
      <c r="BF157" s="123">
        <v>0</v>
      </c>
      <c r="BG157" s="123">
        <v>0</v>
      </c>
    </row>
    <row r="158" spans="1:59" ht="15" x14ac:dyDescent="0.25">
      <c r="A158" s="198"/>
      <c r="B158" s="122">
        <v>1</v>
      </c>
      <c r="C158" s="122">
        <v>1</v>
      </c>
      <c r="D158" s="122">
        <v>1</v>
      </c>
      <c r="E158" s="123">
        <v>0</v>
      </c>
      <c r="F158" s="123">
        <v>0</v>
      </c>
      <c r="G158" s="123">
        <v>0</v>
      </c>
      <c r="H158" s="123">
        <v>0</v>
      </c>
      <c r="I158" s="123">
        <v>0</v>
      </c>
      <c r="J158" s="123">
        <v>0</v>
      </c>
      <c r="K158" s="123">
        <v>0</v>
      </c>
      <c r="L158" s="123">
        <v>0</v>
      </c>
      <c r="M158" s="123">
        <v>0</v>
      </c>
      <c r="N158" s="123">
        <v>0</v>
      </c>
      <c r="O158" s="123">
        <v>0</v>
      </c>
      <c r="P158" s="123">
        <v>0</v>
      </c>
      <c r="Q158" s="123">
        <v>0</v>
      </c>
      <c r="R158" s="123">
        <v>0</v>
      </c>
      <c r="S158" s="123">
        <v>0</v>
      </c>
      <c r="T158" s="123">
        <v>0</v>
      </c>
      <c r="U158" s="123">
        <v>0</v>
      </c>
      <c r="V158" s="123">
        <v>0</v>
      </c>
      <c r="W158" s="123">
        <v>0</v>
      </c>
      <c r="X158" s="123">
        <v>0</v>
      </c>
      <c r="Y158" s="123">
        <v>0</v>
      </c>
      <c r="Z158" s="123">
        <v>0</v>
      </c>
      <c r="AA158" s="123">
        <v>0</v>
      </c>
      <c r="AB158" s="123">
        <v>0</v>
      </c>
      <c r="AC158" s="123">
        <v>0</v>
      </c>
      <c r="AD158" s="123">
        <v>0</v>
      </c>
      <c r="AE158" s="123">
        <v>0</v>
      </c>
      <c r="AF158" s="123">
        <v>0</v>
      </c>
      <c r="AG158" s="123">
        <v>0</v>
      </c>
      <c r="AH158" s="123">
        <v>0</v>
      </c>
      <c r="AI158" s="123">
        <v>0</v>
      </c>
      <c r="AJ158" s="123">
        <v>0</v>
      </c>
      <c r="AK158" s="123">
        <v>0</v>
      </c>
      <c r="AL158" s="123">
        <v>0</v>
      </c>
      <c r="AM158" s="123">
        <v>0</v>
      </c>
      <c r="AN158" s="123">
        <v>0</v>
      </c>
      <c r="AO158" s="123">
        <v>0</v>
      </c>
      <c r="AP158" s="123">
        <v>0</v>
      </c>
      <c r="AQ158" s="123">
        <v>0</v>
      </c>
      <c r="AR158" s="123">
        <v>0</v>
      </c>
      <c r="AS158" s="123">
        <v>0</v>
      </c>
      <c r="AT158" s="123">
        <v>0</v>
      </c>
      <c r="AU158" s="123">
        <v>0</v>
      </c>
      <c r="AV158" s="123">
        <v>0</v>
      </c>
      <c r="AW158" s="123">
        <v>0</v>
      </c>
      <c r="AX158" s="123">
        <v>0</v>
      </c>
      <c r="AY158" s="123">
        <v>0</v>
      </c>
      <c r="AZ158" s="123">
        <v>0</v>
      </c>
      <c r="BA158" s="123">
        <v>0</v>
      </c>
      <c r="BB158" s="123">
        <v>0</v>
      </c>
      <c r="BC158" s="123">
        <v>0</v>
      </c>
      <c r="BD158" s="123">
        <v>0</v>
      </c>
      <c r="BE158" s="123">
        <v>0</v>
      </c>
      <c r="BF158" s="123">
        <v>0</v>
      </c>
      <c r="BG158" s="123">
        <v>0</v>
      </c>
    </row>
    <row r="159" spans="1:59" ht="15" x14ac:dyDescent="0.25">
      <c r="A159" s="198"/>
      <c r="B159" s="122">
        <v>1</v>
      </c>
      <c r="C159" s="122">
        <v>1</v>
      </c>
      <c r="D159" s="122">
        <v>1</v>
      </c>
      <c r="E159" s="123">
        <v>0</v>
      </c>
      <c r="F159" s="123">
        <v>0</v>
      </c>
      <c r="G159" s="123">
        <v>0</v>
      </c>
      <c r="H159" s="123">
        <v>0</v>
      </c>
      <c r="I159" s="123">
        <v>0</v>
      </c>
      <c r="J159" s="123">
        <v>0</v>
      </c>
      <c r="K159" s="123">
        <v>0</v>
      </c>
      <c r="L159" s="123">
        <v>0</v>
      </c>
      <c r="M159" s="123">
        <v>0</v>
      </c>
      <c r="N159" s="123">
        <v>0</v>
      </c>
      <c r="O159" s="123">
        <v>0</v>
      </c>
      <c r="P159" s="123">
        <v>0</v>
      </c>
      <c r="Q159" s="123">
        <v>0</v>
      </c>
      <c r="R159" s="123">
        <v>0</v>
      </c>
      <c r="S159" s="123">
        <v>0</v>
      </c>
      <c r="T159" s="123">
        <v>0</v>
      </c>
      <c r="U159" s="123">
        <v>0</v>
      </c>
      <c r="V159" s="123">
        <v>0</v>
      </c>
      <c r="W159" s="123">
        <v>0</v>
      </c>
      <c r="X159" s="123">
        <v>0</v>
      </c>
      <c r="Y159" s="123">
        <v>0</v>
      </c>
      <c r="Z159" s="123">
        <v>0</v>
      </c>
      <c r="AA159" s="123">
        <v>0</v>
      </c>
      <c r="AB159" s="123">
        <v>0</v>
      </c>
      <c r="AC159" s="123">
        <v>0</v>
      </c>
      <c r="AD159" s="123">
        <v>0</v>
      </c>
      <c r="AE159" s="123">
        <v>0</v>
      </c>
      <c r="AF159" s="123">
        <v>0</v>
      </c>
      <c r="AG159" s="123">
        <v>0</v>
      </c>
      <c r="AH159" s="123">
        <v>0</v>
      </c>
      <c r="AI159" s="123">
        <v>0</v>
      </c>
      <c r="AJ159" s="123">
        <v>0</v>
      </c>
      <c r="AK159" s="123">
        <v>0</v>
      </c>
      <c r="AL159" s="123">
        <v>0</v>
      </c>
      <c r="AM159" s="123">
        <v>0</v>
      </c>
      <c r="AN159" s="123">
        <v>0</v>
      </c>
      <c r="AO159" s="123">
        <v>0</v>
      </c>
      <c r="AP159" s="123">
        <v>0</v>
      </c>
      <c r="AQ159" s="123">
        <v>0</v>
      </c>
      <c r="AR159" s="123">
        <v>0</v>
      </c>
      <c r="AS159" s="123">
        <v>0</v>
      </c>
      <c r="AT159" s="123">
        <v>0</v>
      </c>
      <c r="AU159" s="123">
        <v>0</v>
      </c>
      <c r="AV159" s="123">
        <v>0</v>
      </c>
      <c r="AW159" s="123">
        <v>0</v>
      </c>
      <c r="AX159" s="123">
        <v>0</v>
      </c>
      <c r="AY159" s="123">
        <v>0</v>
      </c>
      <c r="AZ159" s="123">
        <v>0</v>
      </c>
      <c r="BA159" s="123">
        <v>0</v>
      </c>
      <c r="BB159" s="123">
        <v>0</v>
      </c>
      <c r="BC159" s="123">
        <v>0</v>
      </c>
      <c r="BD159" s="123">
        <v>0</v>
      </c>
      <c r="BE159" s="123">
        <v>0</v>
      </c>
      <c r="BF159" s="123">
        <v>0</v>
      </c>
      <c r="BG159" s="123">
        <v>0</v>
      </c>
    </row>
    <row r="160" spans="1:59" ht="15" x14ac:dyDescent="0.25">
      <c r="A160" s="198"/>
      <c r="B160" s="122">
        <v>1</v>
      </c>
      <c r="C160" s="122">
        <v>1</v>
      </c>
      <c r="D160" s="122">
        <v>1</v>
      </c>
      <c r="E160" s="123">
        <v>0</v>
      </c>
      <c r="F160" s="123">
        <v>0</v>
      </c>
      <c r="G160" s="123">
        <v>0</v>
      </c>
      <c r="H160" s="123">
        <v>0</v>
      </c>
      <c r="I160" s="123">
        <v>0</v>
      </c>
      <c r="J160" s="123">
        <v>0</v>
      </c>
      <c r="K160" s="123">
        <v>0</v>
      </c>
      <c r="L160" s="123">
        <v>0</v>
      </c>
      <c r="M160" s="123">
        <v>0</v>
      </c>
      <c r="N160" s="123">
        <v>0</v>
      </c>
      <c r="O160" s="123">
        <v>0</v>
      </c>
      <c r="P160" s="123">
        <v>0</v>
      </c>
      <c r="Q160" s="123">
        <v>0</v>
      </c>
      <c r="R160" s="123">
        <v>0</v>
      </c>
      <c r="S160" s="123">
        <v>0</v>
      </c>
      <c r="T160" s="123">
        <v>0</v>
      </c>
      <c r="U160" s="123">
        <v>0</v>
      </c>
      <c r="V160" s="123">
        <v>0</v>
      </c>
      <c r="W160" s="123">
        <v>0</v>
      </c>
      <c r="X160" s="123">
        <v>0</v>
      </c>
      <c r="Y160" s="123">
        <v>0</v>
      </c>
      <c r="Z160" s="123">
        <v>0</v>
      </c>
      <c r="AA160" s="123">
        <v>0</v>
      </c>
      <c r="AB160" s="123">
        <v>0</v>
      </c>
      <c r="AC160" s="123">
        <v>0</v>
      </c>
      <c r="AD160" s="123">
        <v>0</v>
      </c>
      <c r="AE160" s="123">
        <v>0</v>
      </c>
      <c r="AF160" s="123">
        <v>0</v>
      </c>
      <c r="AG160" s="123">
        <v>0</v>
      </c>
      <c r="AH160" s="123">
        <v>0</v>
      </c>
      <c r="AI160" s="123">
        <v>0</v>
      </c>
      <c r="AJ160" s="123">
        <v>0</v>
      </c>
      <c r="AK160" s="123">
        <v>0</v>
      </c>
      <c r="AL160" s="123">
        <v>0</v>
      </c>
      <c r="AM160" s="123">
        <v>0</v>
      </c>
      <c r="AN160" s="123">
        <v>0</v>
      </c>
      <c r="AO160" s="123">
        <v>0</v>
      </c>
      <c r="AP160" s="123">
        <v>0</v>
      </c>
      <c r="AQ160" s="123">
        <v>0</v>
      </c>
      <c r="AR160" s="123">
        <v>0</v>
      </c>
      <c r="AS160" s="123">
        <v>0</v>
      </c>
      <c r="AT160" s="123">
        <v>0</v>
      </c>
      <c r="AU160" s="123">
        <v>0</v>
      </c>
      <c r="AV160" s="123">
        <v>0</v>
      </c>
      <c r="AW160" s="123">
        <v>0</v>
      </c>
      <c r="AX160" s="123">
        <v>0</v>
      </c>
      <c r="AY160" s="123">
        <v>0</v>
      </c>
      <c r="AZ160" s="123">
        <v>0</v>
      </c>
      <c r="BA160" s="123">
        <v>0</v>
      </c>
      <c r="BB160" s="123">
        <v>0</v>
      </c>
      <c r="BC160" s="123">
        <v>0</v>
      </c>
      <c r="BD160" s="123">
        <v>0</v>
      </c>
      <c r="BE160" s="123">
        <v>0</v>
      </c>
      <c r="BF160" s="123">
        <v>0</v>
      </c>
      <c r="BG160" s="123">
        <v>0</v>
      </c>
    </row>
    <row r="161" spans="1:59" ht="15" x14ac:dyDescent="0.25">
      <c r="A161" s="198"/>
      <c r="B161" s="122">
        <v>1</v>
      </c>
      <c r="C161" s="122">
        <v>1</v>
      </c>
      <c r="D161" s="122">
        <v>1</v>
      </c>
      <c r="E161" s="123">
        <v>0</v>
      </c>
      <c r="F161" s="123">
        <v>0</v>
      </c>
      <c r="G161" s="123">
        <v>0</v>
      </c>
      <c r="H161" s="123">
        <v>0</v>
      </c>
      <c r="I161" s="123">
        <v>0</v>
      </c>
      <c r="J161" s="123">
        <v>0</v>
      </c>
      <c r="K161" s="123">
        <v>0</v>
      </c>
      <c r="L161" s="123">
        <v>0</v>
      </c>
      <c r="M161" s="123">
        <v>0</v>
      </c>
      <c r="N161" s="123">
        <v>0</v>
      </c>
      <c r="O161" s="123">
        <v>0</v>
      </c>
      <c r="P161" s="123">
        <v>0</v>
      </c>
      <c r="Q161" s="123">
        <v>0</v>
      </c>
      <c r="R161" s="123">
        <v>0</v>
      </c>
      <c r="S161" s="123">
        <v>0</v>
      </c>
      <c r="T161" s="123">
        <v>0</v>
      </c>
      <c r="U161" s="123">
        <v>0</v>
      </c>
      <c r="V161" s="123">
        <v>0</v>
      </c>
      <c r="W161" s="123">
        <v>0</v>
      </c>
      <c r="X161" s="123">
        <v>0</v>
      </c>
      <c r="Y161" s="123">
        <v>0</v>
      </c>
      <c r="Z161" s="123">
        <v>0</v>
      </c>
      <c r="AA161" s="123">
        <v>0</v>
      </c>
      <c r="AB161" s="123">
        <v>0</v>
      </c>
      <c r="AC161" s="123">
        <v>0</v>
      </c>
      <c r="AD161" s="123">
        <v>0</v>
      </c>
      <c r="AE161" s="123">
        <v>0</v>
      </c>
      <c r="AF161" s="123">
        <v>0</v>
      </c>
      <c r="AG161" s="123">
        <v>0</v>
      </c>
      <c r="AH161" s="123">
        <v>0</v>
      </c>
      <c r="AI161" s="123">
        <v>0</v>
      </c>
      <c r="AJ161" s="123">
        <v>0</v>
      </c>
      <c r="AK161" s="123">
        <v>0</v>
      </c>
      <c r="AL161" s="123">
        <v>0</v>
      </c>
      <c r="AM161" s="123">
        <v>0</v>
      </c>
      <c r="AN161" s="123">
        <v>0</v>
      </c>
      <c r="AO161" s="123">
        <v>0</v>
      </c>
      <c r="AP161" s="123">
        <v>0</v>
      </c>
      <c r="AQ161" s="123">
        <v>0</v>
      </c>
      <c r="AR161" s="123">
        <v>0</v>
      </c>
      <c r="AS161" s="123">
        <v>0</v>
      </c>
      <c r="AT161" s="123">
        <v>0</v>
      </c>
      <c r="AU161" s="123">
        <v>0</v>
      </c>
      <c r="AV161" s="123">
        <v>0</v>
      </c>
      <c r="AW161" s="123">
        <v>0</v>
      </c>
      <c r="AX161" s="123">
        <v>0</v>
      </c>
      <c r="AY161" s="123">
        <v>0</v>
      </c>
      <c r="AZ161" s="123">
        <v>0</v>
      </c>
      <c r="BA161" s="123">
        <v>0</v>
      </c>
      <c r="BB161" s="123">
        <v>0</v>
      </c>
      <c r="BC161" s="123">
        <v>0</v>
      </c>
      <c r="BD161" s="123">
        <v>0</v>
      </c>
      <c r="BE161" s="123">
        <v>0</v>
      </c>
      <c r="BF161" s="123">
        <v>0</v>
      </c>
      <c r="BG161" s="123">
        <v>0</v>
      </c>
    </row>
    <row r="162" spans="1:59" ht="15" x14ac:dyDescent="0.25">
      <c r="A162" s="198"/>
      <c r="B162" s="122">
        <v>1</v>
      </c>
      <c r="C162" s="122">
        <v>1</v>
      </c>
      <c r="D162" s="122">
        <v>1</v>
      </c>
      <c r="E162" s="123">
        <v>0</v>
      </c>
      <c r="F162" s="123">
        <v>0</v>
      </c>
      <c r="G162" s="123">
        <v>0</v>
      </c>
      <c r="H162" s="123">
        <v>0</v>
      </c>
      <c r="I162" s="123">
        <v>0</v>
      </c>
      <c r="J162" s="123">
        <v>0</v>
      </c>
      <c r="K162" s="123">
        <v>0</v>
      </c>
      <c r="L162" s="123">
        <v>0</v>
      </c>
      <c r="M162" s="123">
        <v>0</v>
      </c>
      <c r="N162" s="123">
        <v>0</v>
      </c>
      <c r="O162" s="123">
        <v>0</v>
      </c>
      <c r="P162" s="123">
        <v>0</v>
      </c>
      <c r="Q162" s="123">
        <v>0</v>
      </c>
      <c r="R162" s="123">
        <v>0</v>
      </c>
      <c r="S162" s="123">
        <v>0</v>
      </c>
      <c r="T162" s="123">
        <v>0</v>
      </c>
      <c r="U162" s="123">
        <v>0</v>
      </c>
      <c r="V162" s="123">
        <v>0</v>
      </c>
      <c r="W162" s="123">
        <v>0</v>
      </c>
      <c r="X162" s="123">
        <v>0</v>
      </c>
      <c r="Y162" s="123">
        <v>0</v>
      </c>
      <c r="Z162" s="123">
        <v>0</v>
      </c>
      <c r="AA162" s="123">
        <v>0</v>
      </c>
      <c r="AB162" s="123">
        <v>0</v>
      </c>
      <c r="AC162" s="123">
        <v>0</v>
      </c>
      <c r="AD162" s="123">
        <v>0</v>
      </c>
      <c r="AE162" s="123">
        <v>0</v>
      </c>
      <c r="AF162" s="123">
        <v>0</v>
      </c>
      <c r="AG162" s="123">
        <v>0</v>
      </c>
      <c r="AH162" s="123">
        <v>0</v>
      </c>
      <c r="AI162" s="123">
        <v>0</v>
      </c>
      <c r="AJ162" s="123">
        <v>0</v>
      </c>
      <c r="AK162" s="123">
        <v>0</v>
      </c>
      <c r="AL162" s="123">
        <v>0</v>
      </c>
      <c r="AM162" s="123">
        <v>0</v>
      </c>
      <c r="AN162" s="123">
        <v>0</v>
      </c>
      <c r="AO162" s="123">
        <v>0</v>
      </c>
      <c r="AP162" s="123">
        <v>0</v>
      </c>
      <c r="AQ162" s="123">
        <v>0</v>
      </c>
      <c r="AR162" s="123">
        <v>0</v>
      </c>
      <c r="AS162" s="123">
        <v>0</v>
      </c>
      <c r="AT162" s="123">
        <v>0</v>
      </c>
      <c r="AU162" s="123">
        <v>0</v>
      </c>
      <c r="AV162" s="123">
        <v>0</v>
      </c>
      <c r="AW162" s="123">
        <v>0</v>
      </c>
      <c r="AX162" s="123">
        <v>0</v>
      </c>
      <c r="AY162" s="123">
        <v>0</v>
      </c>
      <c r="AZ162" s="123">
        <v>0</v>
      </c>
      <c r="BA162" s="123">
        <v>0</v>
      </c>
      <c r="BB162" s="123">
        <v>0</v>
      </c>
      <c r="BC162" s="123">
        <v>0</v>
      </c>
      <c r="BD162" s="123">
        <v>0</v>
      </c>
      <c r="BE162" s="123">
        <v>0</v>
      </c>
      <c r="BF162" s="123">
        <v>0</v>
      </c>
      <c r="BG162" s="123">
        <v>0</v>
      </c>
    </row>
    <row r="163" spans="1:59" ht="15" x14ac:dyDescent="0.25">
      <c r="A163" s="198"/>
      <c r="B163" s="122">
        <v>1</v>
      </c>
      <c r="C163" s="122">
        <v>1</v>
      </c>
      <c r="D163" s="122">
        <v>1</v>
      </c>
      <c r="E163" s="123">
        <v>0</v>
      </c>
      <c r="F163" s="123">
        <v>0</v>
      </c>
      <c r="G163" s="123">
        <v>0</v>
      </c>
      <c r="H163" s="123">
        <v>0</v>
      </c>
      <c r="I163" s="123">
        <v>0</v>
      </c>
      <c r="J163" s="123">
        <v>0</v>
      </c>
      <c r="K163" s="123">
        <v>0</v>
      </c>
      <c r="L163" s="123">
        <v>0</v>
      </c>
      <c r="M163" s="123">
        <v>0</v>
      </c>
      <c r="N163" s="123">
        <v>0</v>
      </c>
      <c r="O163" s="123">
        <v>0</v>
      </c>
      <c r="P163" s="123">
        <v>0</v>
      </c>
      <c r="Q163" s="123">
        <v>0</v>
      </c>
      <c r="R163" s="123">
        <v>0</v>
      </c>
      <c r="S163" s="123">
        <v>0</v>
      </c>
      <c r="T163" s="123">
        <v>0</v>
      </c>
      <c r="U163" s="123">
        <v>0</v>
      </c>
      <c r="V163" s="123">
        <v>0</v>
      </c>
      <c r="W163" s="123">
        <v>0</v>
      </c>
      <c r="X163" s="123">
        <v>0</v>
      </c>
      <c r="Y163" s="123">
        <v>0</v>
      </c>
      <c r="Z163" s="123">
        <v>0</v>
      </c>
      <c r="AA163" s="123">
        <v>0</v>
      </c>
      <c r="AB163" s="123">
        <v>0</v>
      </c>
      <c r="AC163" s="123">
        <v>0</v>
      </c>
      <c r="AD163" s="123">
        <v>0</v>
      </c>
      <c r="AE163" s="123">
        <v>0</v>
      </c>
      <c r="AF163" s="123">
        <v>0</v>
      </c>
      <c r="AG163" s="123">
        <v>0</v>
      </c>
      <c r="AH163" s="123">
        <v>0</v>
      </c>
      <c r="AI163" s="123">
        <v>0</v>
      </c>
      <c r="AJ163" s="123">
        <v>0</v>
      </c>
      <c r="AK163" s="123">
        <v>0</v>
      </c>
      <c r="AL163" s="123">
        <v>0</v>
      </c>
      <c r="AM163" s="123">
        <v>0</v>
      </c>
      <c r="AN163" s="123">
        <v>0</v>
      </c>
      <c r="AO163" s="123">
        <v>0</v>
      </c>
      <c r="AP163" s="123">
        <v>0</v>
      </c>
      <c r="AQ163" s="123">
        <v>0</v>
      </c>
      <c r="AR163" s="123">
        <v>0</v>
      </c>
      <c r="AS163" s="123">
        <v>0</v>
      </c>
      <c r="AT163" s="123">
        <v>0</v>
      </c>
      <c r="AU163" s="123">
        <v>0</v>
      </c>
      <c r="AV163" s="123">
        <v>0</v>
      </c>
      <c r="AW163" s="123">
        <v>0</v>
      </c>
      <c r="AX163" s="123">
        <v>0</v>
      </c>
      <c r="AY163" s="123">
        <v>0</v>
      </c>
      <c r="AZ163" s="123">
        <v>0</v>
      </c>
      <c r="BA163" s="123">
        <v>0</v>
      </c>
      <c r="BB163" s="123">
        <v>0</v>
      </c>
      <c r="BC163" s="123">
        <v>0</v>
      </c>
      <c r="BD163" s="123">
        <v>0</v>
      </c>
      <c r="BE163" s="123">
        <v>0</v>
      </c>
      <c r="BF163" s="123">
        <v>0</v>
      </c>
      <c r="BG163" s="123">
        <v>0</v>
      </c>
    </row>
    <row r="164" spans="1:59" ht="15" x14ac:dyDescent="0.25">
      <c r="A164" s="198"/>
      <c r="B164" s="122">
        <v>1</v>
      </c>
      <c r="C164" s="122">
        <v>1</v>
      </c>
      <c r="D164" s="122">
        <v>1</v>
      </c>
      <c r="E164" s="123">
        <v>0</v>
      </c>
      <c r="F164" s="123">
        <v>0</v>
      </c>
      <c r="G164" s="123">
        <v>0</v>
      </c>
      <c r="H164" s="123">
        <v>0</v>
      </c>
      <c r="I164" s="123">
        <v>0</v>
      </c>
      <c r="J164" s="123">
        <v>0</v>
      </c>
      <c r="K164" s="123">
        <v>0</v>
      </c>
      <c r="L164" s="123">
        <v>0</v>
      </c>
      <c r="M164" s="123">
        <v>0</v>
      </c>
      <c r="N164" s="123">
        <v>0</v>
      </c>
      <c r="O164" s="123">
        <v>0</v>
      </c>
      <c r="P164" s="123">
        <v>0</v>
      </c>
      <c r="Q164" s="123">
        <v>0</v>
      </c>
      <c r="R164" s="123">
        <v>0</v>
      </c>
      <c r="S164" s="123">
        <v>0</v>
      </c>
      <c r="T164" s="123">
        <v>0</v>
      </c>
      <c r="U164" s="123">
        <v>0</v>
      </c>
      <c r="V164" s="123">
        <v>0</v>
      </c>
      <c r="W164" s="123">
        <v>0</v>
      </c>
      <c r="X164" s="123">
        <v>0</v>
      </c>
      <c r="Y164" s="123">
        <v>0</v>
      </c>
      <c r="Z164" s="123">
        <v>0</v>
      </c>
      <c r="AA164" s="123">
        <v>0</v>
      </c>
      <c r="AB164" s="123">
        <v>0</v>
      </c>
      <c r="AC164" s="123">
        <v>0</v>
      </c>
      <c r="AD164" s="123">
        <v>0</v>
      </c>
      <c r="AE164" s="123">
        <v>0</v>
      </c>
      <c r="AF164" s="123">
        <v>0</v>
      </c>
      <c r="AG164" s="123">
        <v>0</v>
      </c>
      <c r="AH164" s="123">
        <v>0</v>
      </c>
      <c r="AI164" s="123">
        <v>0</v>
      </c>
      <c r="AJ164" s="123">
        <v>0</v>
      </c>
      <c r="AK164" s="123">
        <v>0</v>
      </c>
      <c r="AL164" s="123">
        <v>0</v>
      </c>
      <c r="AM164" s="123">
        <v>0</v>
      </c>
      <c r="AN164" s="123">
        <v>0</v>
      </c>
      <c r="AO164" s="123">
        <v>0</v>
      </c>
      <c r="AP164" s="123">
        <v>0</v>
      </c>
      <c r="AQ164" s="123">
        <v>0</v>
      </c>
      <c r="AR164" s="123">
        <v>0</v>
      </c>
      <c r="AS164" s="123">
        <v>0</v>
      </c>
      <c r="AT164" s="123">
        <v>0</v>
      </c>
      <c r="AU164" s="123">
        <v>0</v>
      </c>
      <c r="AV164" s="123">
        <v>0</v>
      </c>
      <c r="AW164" s="123">
        <v>0</v>
      </c>
      <c r="AX164" s="123">
        <v>0</v>
      </c>
      <c r="AY164" s="123">
        <v>0</v>
      </c>
      <c r="AZ164" s="123">
        <v>0</v>
      </c>
      <c r="BA164" s="123">
        <v>0</v>
      </c>
      <c r="BB164" s="123">
        <v>0</v>
      </c>
      <c r="BC164" s="123">
        <v>0</v>
      </c>
      <c r="BD164" s="123">
        <v>0</v>
      </c>
      <c r="BE164" s="123">
        <v>0</v>
      </c>
      <c r="BF164" s="123">
        <v>0</v>
      </c>
      <c r="BG164" s="123">
        <v>0</v>
      </c>
    </row>
    <row r="165" spans="1:59" ht="15" x14ac:dyDescent="0.25">
      <c r="A165" s="198"/>
      <c r="B165" s="122">
        <v>1</v>
      </c>
      <c r="C165" s="122">
        <v>1</v>
      </c>
      <c r="D165" s="122">
        <v>1</v>
      </c>
      <c r="E165" s="123">
        <v>0</v>
      </c>
      <c r="F165" s="123">
        <v>0</v>
      </c>
      <c r="G165" s="123">
        <v>0</v>
      </c>
      <c r="H165" s="123">
        <v>0</v>
      </c>
      <c r="I165" s="123">
        <v>0</v>
      </c>
      <c r="J165" s="123">
        <v>0</v>
      </c>
      <c r="K165" s="123">
        <v>0</v>
      </c>
      <c r="L165" s="123">
        <v>0</v>
      </c>
      <c r="M165" s="123">
        <v>0</v>
      </c>
      <c r="N165" s="123">
        <v>0</v>
      </c>
      <c r="O165" s="123">
        <v>0</v>
      </c>
      <c r="P165" s="123">
        <v>0</v>
      </c>
      <c r="Q165" s="123">
        <v>0</v>
      </c>
      <c r="R165" s="123">
        <v>0</v>
      </c>
      <c r="S165" s="123">
        <v>0</v>
      </c>
      <c r="T165" s="123">
        <v>0</v>
      </c>
      <c r="U165" s="123">
        <v>0</v>
      </c>
      <c r="V165" s="123">
        <v>0</v>
      </c>
      <c r="W165" s="123">
        <v>0</v>
      </c>
      <c r="X165" s="123">
        <v>0</v>
      </c>
      <c r="Y165" s="123">
        <v>0</v>
      </c>
      <c r="Z165" s="123">
        <v>0</v>
      </c>
      <c r="AA165" s="123">
        <v>0</v>
      </c>
      <c r="AB165" s="123">
        <v>0</v>
      </c>
      <c r="AC165" s="123">
        <v>0</v>
      </c>
      <c r="AD165" s="123">
        <v>0</v>
      </c>
      <c r="AE165" s="123">
        <v>0</v>
      </c>
      <c r="AF165" s="123">
        <v>0</v>
      </c>
      <c r="AG165" s="123">
        <v>0</v>
      </c>
      <c r="AH165" s="123">
        <v>0</v>
      </c>
      <c r="AI165" s="123">
        <v>0</v>
      </c>
      <c r="AJ165" s="123">
        <v>0</v>
      </c>
      <c r="AK165" s="123">
        <v>0</v>
      </c>
      <c r="AL165" s="123">
        <v>0</v>
      </c>
      <c r="AM165" s="123">
        <v>0</v>
      </c>
      <c r="AN165" s="123">
        <v>0</v>
      </c>
      <c r="AO165" s="123">
        <v>0</v>
      </c>
      <c r="AP165" s="123">
        <v>0</v>
      </c>
      <c r="AQ165" s="123">
        <v>0</v>
      </c>
      <c r="AR165" s="123">
        <v>0</v>
      </c>
      <c r="AS165" s="123">
        <v>0</v>
      </c>
      <c r="AT165" s="123">
        <v>0</v>
      </c>
      <c r="AU165" s="123">
        <v>0</v>
      </c>
      <c r="AV165" s="123">
        <v>0</v>
      </c>
      <c r="AW165" s="123">
        <v>0</v>
      </c>
      <c r="AX165" s="123">
        <v>0</v>
      </c>
      <c r="AY165" s="123">
        <v>0</v>
      </c>
      <c r="AZ165" s="123">
        <v>0</v>
      </c>
      <c r="BA165" s="123">
        <v>0</v>
      </c>
      <c r="BB165" s="123">
        <v>0</v>
      </c>
      <c r="BC165" s="123">
        <v>0</v>
      </c>
      <c r="BD165" s="123">
        <v>0</v>
      </c>
      <c r="BE165" s="123">
        <v>0</v>
      </c>
      <c r="BF165" s="123">
        <v>0</v>
      </c>
      <c r="BG165" s="123">
        <v>0</v>
      </c>
    </row>
    <row r="166" spans="1:59" ht="15" x14ac:dyDescent="0.25">
      <c r="A166" s="198"/>
      <c r="B166" s="122">
        <v>1</v>
      </c>
      <c r="C166" s="122">
        <v>1</v>
      </c>
      <c r="D166" s="122">
        <v>1</v>
      </c>
      <c r="E166" s="123">
        <v>0</v>
      </c>
      <c r="F166" s="123">
        <v>0</v>
      </c>
      <c r="G166" s="123">
        <v>0</v>
      </c>
      <c r="H166" s="123">
        <v>0</v>
      </c>
      <c r="I166" s="123">
        <v>0</v>
      </c>
      <c r="J166" s="123">
        <v>0</v>
      </c>
      <c r="K166" s="123">
        <v>0</v>
      </c>
      <c r="L166" s="123">
        <v>0</v>
      </c>
      <c r="M166" s="123">
        <v>0</v>
      </c>
      <c r="N166" s="123">
        <v>0</v>
      </c>
      <c r="O166" s="123">
        <v>0</v>
      </c>
      <c r="P166" s="123">
        <v>0</v>
      </c>
      <c r="Q166" s="123">
        <v>0</v>
      </c>
      <c r="R166" s="123">
        <v>0</v>
      </c>
      <c r="S166" s="123">
        <v>0</v>
      </c>
      <c r="T166" s="123">
        <v>0</v>
      </c>
      <c r="U166" s="123">
        <v>0</v>
      </c>
      <c r="V166" s="123">
        <v>0</v>
      </c>
      <c r="W166" s="123">
        <v>0</v>
      </c>
      <c r="X166" s="123">
        <v>0</v>
      </c>
      <c r="Y166" s="123">
        <v>0</v>
      </c>
      <c r="Z166" s="123">
        <v>0</v>
      </c>
      <c r="AA166" s="123">
        <v>0</v>
      </c>
      <c r="AB166" s="123">
        <v>0</v>
      </c>
      <c r="AC166" s="123">
        <v>0</v>
      </c>
      <c r="AD166" s="123">
        <v>0</v>
      </c>
      <c r="AE166" s="123">
        <v>0</v>
      </c>
      <c r="AF166" s="123">
        <v>0</v>
      </c>
      <c r="AG166" s="123">
        <v>0</v>
      </c>
      <c r="AH166" s="123">
        <v>0</v>
      </c>
      <c r="AI166" s="123">
        <v>0</v>
      </c>
      <c r="AJ166" s="123">
        <v>0</v>
      </c>
      <c r="AK166" s="123">
        <v>0</v>
      </c>
      <c r="AL166" s="123">
        <v>0</v>
      </c>
      <c r="AM166" s="123">
        <v>0</v>
      </c>
      <c r="AN166" s="123">
        <v>0</v>
      </c>
      <c r="AO166" s="123">
        <v>0</v>
      </c>
      <c r="AP166" s="123">
        <v>0</v>
      </c>
      <c r="AQ166" s="123">
        <v>0</v>
      </c>
      <c r="AR166" s="123">
        <v>0</v>
      </c>
      <c r="AS166" s="123">
        <v>0</v>
      </c>
      <c r="AT166" s="123">
        <v>0</v>
      </c>
      <c r="AU166" s="123">
        <v>0</v>
      </c>
      <c r="AV166" s="123">
        <v>0</v>
      </c>
      <c r="AW166" s="123">
        <v>0</v>
      </c>
      <c r="AX166" s="123">
        <v>0</v>
      </c>
      <c r="AY166" s="123">
        <v>0</v>
      </c>
      <c r="AZ166" s="123">
        <v>0</v>
      </c>
      <c r="BA166" s="123">
        <v>0</v>
      </c>
      <c r="BB166" s="123">
        <v>0</v>
      </c>
      <c r="BC166" s="123">
        <v>0</v>
      </c>
      <c r="BD166" s="123">
        <v>0</v>
      </c>
      <c r="BE166" s="123">
        <v>0</v>
      </c>
      <c r="BF166" s="123">
        <v>0</v>
      </c>
      <c r="BG166" s="123">
        <v>0</v>
      </c>
    </row>
    <row r="167" spans="1:59" ht="15" x14ac:dyDescent="0.25">
      <c r="A167" s="198"/>
      <c r="B167" s="122">
        <v>1</v>
      </c>
      <c r="C167" s="122">
        <v>1</v>
      </c>
      <c r="D167" s="122">
        <v>1</v>
      </c>
      <c r="E167" s="123">
        <v>0</v>
      </c>
      <c r="F167" s="123">
        <v>0</v>
      </c>
      <c r="G167" s="123">
        <v>0</v>
      </c>
      <c r="H167" s="123">
        <v>0</v>
      </c>
      <c r="I167" s="123">
        <v>0</v>
      </c>
      <c r="J167" s="123">
        <v>0</v>
      </c>
      <c r="K167" s="123">
        <v>0</v>
      </c>
      <c r="L167" s="123">
        <v>0</v>
      </c>
      <c r="M167" s="123">
        <v>0</v>
      </c>
      <c r="N167" s="123">
        <v>0</v>
      </c>
      <c r="O167" s="123">
        <v>0</v>
      </c>
      <c r="P167" s="123">
        <v>0</v>
      </c>
      <c r="Q167" s="123">
        <v>0</v>
      </c>
      <c r="R167" s="123">
        <v>0</v>
      </c>
      <c r="S167" s="123">
        <v>0</v>
      </c>
      <c r="T167" s="123">
        <v>0</v>
      </c>
      <c r="U167" s="123">
        <v>0</v>
      </c>
      <c r="V167" s="123">
        <v>0</v>
      </c>
      <c r="W167" s="123">
        <v>0</v>
      </c>
      <c r="X167" s="123">
        <v>0</v>
      </c>
      <c r="Y167" s="123">
        <v>0</v>
      </c>
      <c r="Z167" s="123">
        <v>0</v>
      </c>
      <c r="AA167" s="123">
        <v>0</v>
      </c>
      <c r="AB167" s="123">
        <v>0</v>
      </c>
      <c r="AC167" s="123">
        <v>0</v>
      </c>
      <c r="AD167" s="123">
        <v>0</v>
      </c>
      <c r="AE167" s="123">
        <v>0</v>
      </c>
      <c r="AF167" s="123">
        <v>0</v>
      </c>
      <c r="AG167" s="123">
        <v>0</v>
      </c>
      <c r="AH167" s="123">
        <v>0</v>
      </c>
      <c r="AI167" s="123">
        <v>0</v>
      </c>
      <c r="AJ167" s="123">
        <v>0</v>
      </c>
      <c r="AK167" s="123">
        <v>0</v>
      </c>
      <c r="AL167" s="123">
        <v>0</v>
      </c>
      <c r="AM167" s="123">
        <v>0</v>
      </c>
      <c r="AN167" s="123">
        <v>0</v>
      </c>
      <c r="AO167" s="123">
        <v>0</v>
      </c>
      <c r="AP167" s="123">
        <v>0</v>
      </c>
      <c r="AQ167" s="123">
        <v>0</v>
      </c>
      <c r="AR167" s="123">
        <v>0</v>
      </c>
      <c r="AS167" s="123">
        <v>0</v>
      </c>
      <c r="AT167" s="123">
        <v>0</v>
      </c>
      <c r="AU167" s="123">
        <v>0</v>
      </c>
      <c r="AV167" s="123">
        <v>0</v>
      </c>
      <c r="AW167" s="123">
        <v>0</v>
      </c>
      <c r="AX167" s="123">
        <v>0</v>
      </c>
      <c r="AY167" s="123">
        <v>0</v>
      </c>
      <c r="AZ167" s="123">
        <v>0</v>
      </c>
      <c r="BA167" s="123">
        <v>0</v>
      </c>
      <c r="BB167" s="123">
        <v>0</v>
      </c>
      <c r="BC167" s="123">
        <v>0</v>
      </c>
      <c r="BD167" s="123">
        <v>0</v>
      </c>
      <c r="BE167" s="123">
        <v>0</v>
      </c>
      <c r="BF167" s="123">
        <v>0</v>
      </c>
      <c r="BG167" s="123">
        <v>0</v>
      </c>
    </row>
    <row r="168" spans="1:59" ht="15" x14ac:dyDescent="0.25">
      <c r="A168" s="198"/>
      <c r="B168" s="122">
        <v>1</v>
      </c>
      <c r="C168" s="122">
        <v>1</v>
      </c>
      <c r="D168" s="122">
        <v>1</v>
      </c>
      <c r="E168" s="123">
        <v>0</v>
      </c>
      <c r="F168" s="123">
        <v>0</v>
      </c>
      <c r="G168" s="123">
        <v>0</v>
      </c>
      <c r="H168" s="123">
        <v>0</v>
      </c>
      <c r="I168" s="123">
        <v>0</v>
      </c>
      <c r="J168" s="123">
        <v>0</v>
      </c>
      <c r="K168" s="123">
        <v>0</v>
      </c>
      <c r="L168" s="123">
        <v>0</v>
      </c>
      <c r="M168" s="123">
        <v>0</v>
      </c>
      <c r="N168" s="123">
        <v>0</v>
      </c>
      <c r="O168" s="123">
        <v>0</v>
      </c>
      <c r="P168" s="123">
        <v>0</v>
      </c>
      <c r="Q168" s="123">
        <v>0</v>
      </c>
      <c r="R168" s="123">
        <v>0</v>
      </c>
      <c r="S168" s="123">
        <v>0</v>
      </c>
      <c r="T168" s="123">
        <v>0</v>
      </c>
      <c r="U168" s="123">
        <v>0</v>
      </c>
      <c r="V168" s="123">
        <v>0</v>
      </c>
      <c r="W168" s="123">
        <v>0</v>
      </c>
      <c r="X168" s="123">
        <v>0</v>
      </c>
      <c r="Y168" s="123">
        <v>0</v>
      </c>
      <c r="Z168" s="123">
        <v>0</v>
      </c>
      <c r="AA168" s="123">
        <v>0</v>
      </c>
      <c r="AB168" s="123">
        <v>0</v>
      </c>
      <c r="AC168" s="123">
        <v>0</v>
      </c>
      <c r="AD168" s="123">
        <v>0</v>
      </c>
      <c r="AE168" s="123">
        <v>0</v>
      </c>
      <c r="AF168" s="123">
        <v>0</v>
      </c>
      <c r="AG168" s="123">
        <v>0</v>
      </c>
      <c r="AH168" s="123">
        <v>0</v>
      </c>
      <c r="AI168" s="123">
        <v>0</v>
      </c>
      <c r="AJ168" s="123">
        <v>0</v>
      </c>
      <c r="AK168" s="123">
        <v>0</v>
      </c>
      <c r="AL168" s="123">
        <v>0</v>
      </c>
      <c r="AM168" s="123">
        <v>0</v>
      </c>
      <c r="AN168" s="123">
        <v>0</v>
      </c>
      <c r="AO168" s="123">
        <v>0</v>
      </c>
      <c r="AP168" s="123">
        <v>0</v>
      </c>
      <c r="AQ168" s="123">
        <v>0</v>
      </c>
      <c r="AR168" s="123">
        <v>0</v>
      </c>
      <c r="AS168" s="123">
        <v>0</v>
      </c>
      <c r="AT168" s="123">
        <v>0</v>
      </c>
      <c r="AU168" s="123">
        <v>0</v>
      </c>
      <c r="AV168" s="123">
        <v>0</v>
      </c>
      <c r="AW168" s="123">
        <v>0</v>
      </c>
      <c r="AX168" s="123">
        <v>0</v>
      </c>
      <c r="AY168" s="123">
        <v>0</v>
      </c>
      <c r="AZ168" s="123">
        <v>0</v>
      </c>
      <c r="BA168" s="123">
        <v>0</v>
      </c>
      <c r="BB168" s="123">
        <v>0</v>
      </c>
      <c r="BC168" s="123">
        <v>0</v>
      </c>
      <c r="BD168" s="123">
        <v>0</v>
      </c>
      <c r="BE168" s="123">
        <v>0</v>
      </c>
      <c r="BF168" s="123">
        <v>0</v>
      </c>
      <c r="BG168" s="123">
        <v>0</v>
      </c>
    </row>
    <row r="169" spans="1:59" ht="15" x14ac:dyDescent="0.25">
      <c r="A169" s="198"/>
      <c r="B169" s="122">
        <v>1</v>
      </c>
      <c r="C169" s="122">
        <v>1</v>
      </c>
      <c r="D169" s="122">
        <v>1</v>
      </c>
      <c r="E169" s="123">
        <v>0</v>
      </c>
      <c r="F169" s="123">
        <v>0</v>
      </c>
      <c r="G169" s="123">
        <v>0</v>
      </c>
      <c r="H169" s="123">
        <v>0</v>
      </c>
      <c r="I169" s="123">
        <v>0</v>
      </c>
      <c r="J169" s="123">
        <v>0</v>
      </c>
      <c r="K169" s="123">
        <v>0</v>
      </c>
      <c r="L169" s="123">
        <v>0</v>
      </c>
      <c r="M169" s="123">
        <v>0</v>
      </c>
      <c r="N169" s="123">
        <v>0</v>
      </c>
      <c r="O169" s="123">
        <v>0</v>
      </c>
      <c r="P169" s="123">
        <v>0</v>
      </c>
      <c r="Q169" s="123">
        <v>0</v>
      </c>
      <c r="R169" s="123">
        <v>0</v>
      </c>
      <c r="S169" s="123">
        <v>0</v>
      </c>
      <c r="T169" s="123">
        <v>0</v>
      </c>
      <c r="U169" s="123">
        <v>0</v>
      </c>
      <c r="V169" s="123">
        <v>0</v>
      </c>
      <c r="W169" s="123">
        <v>0</v>
      </c>
      <c r="X169" s="123">
        <v>0</v>
      </c>
      <c r="Y169" s="123">
        <v>0</v>
      </c>
      <c r="Z169" s="123">
        <v>0</v>
      </c>
      <c r="AA169" s="123">
        <v>0</v>
      </c>
      <c r="AB169" s="123">
        <v>0</v>
      </c>
      <c r="AC169" s="123">
        <v>0</v>
      </c>
      <c r="AD169" s="123">
        <v>0</v>
      </c>
      <c r="AE169" s="123">
        <v>0</v>
      </c>
      <c r="AF169" s="123">
        <v>0</v>
      </c>
      <c r="AG169" s="123">
        <v>0</v>
      </c>
      <c r="AH169" s="123">
        <v>0</v>
      </c>
      <c r="AI169" s="123">
        <v>0</v>
      </c>
      <c r="AJ169" s="123">
        <v>0</v>
      </c>
      <c r="AK169" s="123">
        <v>0</v>
      </c>
      <c r="AL169" s="123">
        <v>0</v>
      </c>
      <c r="AM169" s="123">
        <v>0</v>
      </c>
      <c r="AN169" s="123">
        <v>0</v>
      </c>
      <c r="AO169" s="123">
        <v>0</v>
      </c>
      <c r="AP169" s="123">
        <v>0</v>
      </c>
      <c r="AQ169" s="123">
        <v>0</v>
      </c>
      <c r="AR169" s="123">
        <v>0</v>
      </c>
      <c r="AS169" s="123">
        <v>0</v>
      </c>
      <c r="AT169" s="123">
        <v>0</v>
      </c>
      <c r="AU169" s="123">
        <v>0</v>
      </c>
      <c r="AV169" s="123">
        <v>0</v>
      </c>
      <c r="AW169" s="123">
        <v>0</v>
      </c>
      <c r="AX169" s="123">
        <v>0</v>
      </c>
      <c r="AY169" s="123">
        <v>0</v>
      </c>
      <c r="AZ169" s="123">
        <v>0</v>
      </c>
      <c r="BA169" s="123">
        <v>0</v>
      </c>
      <c r="BB169" s="123">
        <v>0</v>
      </c>
      <c r="BC169" s="123">
        <v>0</v>
      </c>
      <c r="BD169" s="123">
        <v>0</v>
      </c>
      <c r="BE169" s="123">
        <v>0</v>
      </c>
      <c r="BF169" s="123">
        <v>0</v>
      </c>
      <c r="BG169" s="123">
        <v>0</v>
      </c>
    </row>
    <row r="170" spans="1:59" ht="15" x14ac:dyDescent="0.25">
      <c r="A170" s="198"/>
      <c r="B170" s="122">
        <v>1</v>
      </c>
      <c r="C170" s="122">
        <v>1</v>
      </c>
      <c r="D170" s="122">
        <v>1</v>
      </c>
      <c r="E170" s="123">
        <v>0</v>
      </c>
      <c r="F170" s="123">
        <v>0</v>
      </c>
      <c r="G170" s="123">
        <v>0</v>
      </c>
      <c r="H170" s="123">
        <v>0</v>
      </c>
      <c r="I170" s="123">
        <v>0</v>
      </c>
      <c r="J170" s="123">
        <v>0</v>
      </c>
      <c r="K170" s="123">
        <v>0</v>
      </c>
      <c r="L170" s="123">
        <v>0</v>
      </c>
      <c r="M170" s="123">
        <v>0</v>
      </c>
      <c r="N170" s="123">
        <v>0</v>
      </c>
      <c r="O170" s="123">
        <v>0</v>
      </c>
      <c r="P170" s="123">
        <v>0</v>
      </c>
      <c r="Q170" s="123">
        <v>0</v>
      </c>
      <c r="R170" s="123">
        <v>0</v>
      </c>
      <c r="S170" s="123">
        <v>0</v>
      </c>
      <c r="T170" s="123">
        <v>0</v>
      </c>
      <c r="U170" s="123">
        <v>0</v>
      </c>
      <c r="V170" s="123">
        <v>0</v>
      </c>
      <c r="W170" s="123">
        <v>0</v>
      </c>
      <c r="X170" s="123">
        <v>0</v>
      </c>
      <c r="Y170" s="123">
        <v>0</v>
      </c>
      <c r="Z170" s="123">
        <v>0</v>
      </c>
      <c r="AA170" s="123">
        <v>0</v>
      </c>
      <c r="AB170" s="123">
        <v>0</v>
      </c>
      <c r="AC170" s="123">
        <v>0</v>
      </c>
      <c r="AD170" s="123">
        <v>0</v>
      </c>
      <c r="AE170" s="123">
        <v>0</v>
      </c>
      <c r="AF170" s="123">
        <v>0</v>
      </c>
      <c r="AG170" s="123">
        <v>0</v>
      </c>
      <c r="AH170" s="123">
        <v>0</v>
      </c>
      <c r="AI170" s="123">
        <v>0</v>
      </c>
      <c r="AJ170" s="123">
        <v>0</v>
      </c>
      <c r="AK170" s="123">
        <v>0</v>
      </c>
      <c r="AL170" s="123">
        <v>0</v>
      </c>
      <c r="AM170" s="123">
        <v>0</v>
      </c>
      <c r="AN170" s="123">
        <v>0</v>
      </c>
      <c r="AO170" s="123">
        <v>0</v>
      </c>
      <c r="AP170" s="123">
        <v>0</v>
      </c>
      <c r="AQ170" s="123">
        <v>0</v>
      </c>
      <c r="AR170" s="123">
        <v>0</v>
      </c>
      <c r="AS170" s="123">
        <v>0</v>
      </c>
      <c r="AT170" s="123">
        <v>0</v>
      </c>
      <c r="AU170" s="123">
        <v>0</v>
      </c>
      <c r="AV170" s="123">
        <v>0</v>
      </c>
      <c r="AW170" s="123">
        <v>0</v>
      </c>
      <c r="AX170" s="123">
        <v>0</v>
      </c>
      <c r="AY170" s="123">
        <v>0</v>
      </c>
      <c r="AZ170" s="123">
        <v>0</v>
      </c>
      <c r="BA170" s="123">
        <v>0</v>
      </c>
      <c r="BB170" s="123">
        <v>0</v>
      </c>
      <c r="BC170" s="123">
        <v>0</v>
      </c>
      <c r="BD170" s="123">
        <v>0</v>
      </c>
      <c r="BE170" s="123">
        <v>0</v>
      </c>
      <c r="BF170" s="123">
        <v>0</v>
      </c>
      <c r="BG170" s="123">
        <v>0</v>
      </c>
    </row>
    <row r="171" spans="1:59" ht="15" x14ac:dyDescent="0.25">
      <c r="A171" s="198"/>
      <c r="B171" s="122">
        <v>1</v>
      </c>
      <c r="C171" s="122">
        <v>1</v>
      </c>
      <c r="D171" s="122">
        <v>1</v>
      </c>
      <c r="E171" s="123">
        <v>0</v>
      </c>
      <c r="F171" s="123">
        <v>0</v>
      </c>
      <c r="G171" s="123">
        <v>0</v>
      </c>
      <c r="H171" s="123">
        <v>0</v>
      </c>
      <c r="I171" s="123">
        <v>0</v>
      </c>
      <c r="J171" s="123">
        <v>0</v>
      </c>
      <c r="K171" s="123">
        <v>0</v>
      </c>
      <c r="L171" s="123">
        <v>0</v>
      </c>
      <c r="M171" s="123">
        <v>0</v>
      </c>
      <c r="N171" s="123">
        <v>0</v>
      </c>
      <c r="O171" s="123">
        <v>0</v>
      </c>
      <c r="P171" s="123">
        <v>0</v>
      </c>
      <c r="Q171" s="123">
        <v>0</v>
      </c>
      <c r="R171" s="123">
        <v>0</v>
      </c>
      <c r="S171" s="123">
        <v>0</v>
      </c>
      <c r="T171" s="123">
        <v>0</v>
      </c>
      <c r="U171" s="123">
        <v>0</v>
      </c>
      <c r="V171" s="123">
        <v>0</v>
      </c>
      <c r="W171" s="123">
        <v>0</v>
      </c>
      <c r="X171" s="123">
        <v>0</v>
      </c>
      <c r="Y171" s="123">
        <v>0</v>
      </c>
      <c r="Z171" s="123">
        <v>0</v>
      </c>
      <c r="AA171" s="123">
        <v>0</v>
      </c>
      <c r="AB171" s="123">
        <v>0</v>
      </c>
      <c r="AC171" s="123">
        <v>0</v>
      </c>
      <c r="AD171" s="123">
        <v>0</v>
      </c>
      <c r="AE171" s="123">
        <v>0</v>
      </c>
      <c r="AF171" s="123">
        <v>0</v>
      </c>
      <c r="AG171" s="123">
        <v>0</v>
      </c>
      <c r="AH171" s="123">
        <v>0</v>
      </c>
      <c r="AI171" s="123">
        <v>0</v>
      </c>
      <c r="AJ171" s="123">
        <v>0</v>
      </c>
      <c r="AK171" s="123">
        <v>0</v>
      </c>
      <c r="AL171" s="123">
        <v>0</v>
      </c>
      <c r="AM171" s="123">
        <v>0</v>
      </c>
      <c r="AN171" s="123">
        <v>0</v>
      </c>
      <c r="AO171" s="123">
        <v>0</v>
      </c>
      <c r="AP171" s="123">
        <v>0</v>
      </c>
      <c r="AQ171" s="123">
        <v>0</v>
      </c>
      <c r="AR171" s="123">
        <v>0</v>
      </c>
      <c r="AS171" s="123">
        <v>0</v>
      </c>
      <c r="AT171" s="123">
        <v>0</v>
      </c>
      <c r="AU171" s="123">
        <v>0</v>
      </c>
      <c r="AV171" s="123">
        <v>0</v>
      </c>
      <c r="AW171" s="123">
        <v>0</v>
      </c>
      <c r="AX171" s="123">
        <v>0</v>
      </c>
      <c r="AY171" s="123">
        <v>0</v>
      </c>
      <c r="AZ171" s="123">
        <v>0</v>
      </c>
      <c r="BA171" s="123">
        <v>0</v>
      </c>
      <c r="BB171" s="123">
        <v>0</v>
      </c>
      <c r="BC171" s="123">
        <v>0</v>
      </c>
      <c r="BD171" s="123">
        <v>0</v>
      </c>
      <c r="BE171" s="123">
        <v>0</v>
      </c>
      <c r="BF171" s="123">
        <v>0</v>
      </c>
      <c r="BG171" s="123">
        <v>0</v>
      </c>
    </row>
    <row r="172" spans="1:59" ht="15" x14ac:dyDescent="0.25">
      <c r="A172" s="198"/>
      <c r="B172" s="122">
        <v>1</v>
      </c>
      <c r="C172" s="122">
        <v>1</v>
      </c>
      <c r="D172" s="122">
        <v>1</v>
      </c>
      <c r="E172" s="123">
        <v>0</v>
      </c>
      <c r="F172" s="123">
        <v>0</v>
      </c>
      <c r="G172" s="123">
        <v>0</v>
      </c>
      <c r="H172" s="123">
        <v>0</v>
      </c>
      <c r="I172" s="123">
        <v>0</v>
      </c>
      <c r="J172" s="123">
        <v>0</v>
      </c>
      <c r="K172" s="123">
        <v>0</v>
      </c>
      <c r="L172" s="123">
        <v>0</v>
      </c>
      <c r="M172" s="123">
        <v>0</v>
      </c>
      <c r="N172" s="123">
        <v>0</v>
      </c>
      <c r="O172" s="123">
        <v>0</v>
      </c>
      <c r="P172" s="123">
        <v>0</v>
      </c>
      <c r="Q172" s="123">
        <v>0</v>
      </c>
      <c r="R172" s="123">
        <v>0</v>
      </c>
      <c r="S172" s="123">
        <v>0</v>
      </c>
      <c r="T172" s="123">
        <v>0</v>
      </c>
      <c r="U172" s="123">
        <v>0</v>
      </c>
      <c r="V172" s="123">
        <v>0</v>
      </c>
      <c r="W172" s="123">
        <v>0</v>
      </c>
      <c r="X172" s="123">
        <v>0</v>
      </c>
      <c r="Y172" s="123">
        <v>0</v>
      </c>
      <c r="Z172" s="123">
        <v>0</v>
      </c>
      <c r="AA172" s="123">
        <v>0</v>
      </c>
      <c r="AB172" s="123">
        <v>0</v>
      </c>
      <c r="AC172" s="123">
        <v>0</v>
      </c>
      <c r="AD172" s="123">
        <v>0</v>
      </c>
      <c r="AE172" s="123">
        <v>0</v>
      </c>
      <c r="AF172" s="123">
        <v>0</v>
      </c>
      <c r="AG172" s="123">
        <v>0</v>
      </c>
      <c r="AH172" s="123">
        <v>0</v>
      </c>
      <c r="AI172" s="123">
        <v>0</v>
      </c>
      <c r="AJ172" s="123">
        <v>0</v>
      </c>
      <c r="AK172" s="123">
        <v>0</v>
      </c>
      <c r="AL172" s="123">
        <v>0</v>
      </c>
      <c r="AM172" s="123">
        <v>0</v>
      </c>
      <c r="AN172" s="123">
        <v>0</v>
      </c>
      <c r="AO172" s="123">
        <v>0</v>
      </c>
      <c r="AP172" s="123">
        <v>0</v>
      </c>
      <c r="AQ172" s="123">
        <v>0</v>
      </c>
      <c r="AR172" s="123">
        <v>0</v>
      </c>
      <c r="AS172" s="123">
        <v>0</v>
      </c>
      <c r="AT172" s="123">
        <v>0</v>
      </c>
      <c r="AU172" s="123">
        <v>0</v>
      </c>
      <c r="AV172" s="123">
        <v>0</v>
      </c>
      <c r="AW172" s="123">
        <v>0</v>
      </c>
      <c r="AX172" s="123">
        <v>0</v>
      </c>
      <c r="AY172" s="123">
        <v>0</v>
      </c>
      <c r="AZ172" s="123">
        <v>0</v>
      </c>
      <c r="BA172" s="123">
        <v>0</v>
      </c>
      <c r="BB172" s="123">
        <v>0</v>
      </c>
      <c r="BC172" s="123">
        <v>0</v>
      </c>
      <c r="BD172" s="123">
        <v>0</v>
      </c>
      <c r="BE172" s="123">
        <v>0</v>
      </c>
      <c r="BF172" s="123">
        <v>0</v>
      </c>
      <c r="BG172" s="123">
        <v>0</v>
      </c>
    </row>
    <row r="173" spans="1:59" ht="15" x14ac:dyDescent="0.25">
      <c r="A173" s="198"/>
      <c r="B173" s="122">
        <v>1</v>
      </c>
      <c r="C173" s="122">
        <v>1</v>
      </c>
      <c r="D173" s="122">
        <v>1</v>
      </c>
      <c r="E173" s="123">
        <v>0</v>
      </c>
      <c r="F173" s="123">
        <v>0</v>
      </c>
      <c r="G173" s="123">
        <v>0</v>
      </c>
      <c r="H173" s="123">
        <v>0</v>
      </c>
      <c r="I173" s="123">
        <v>0</v>
      </c>
      <c r="J173" s="123">
        <v>0</v>
      </c>
      <c r="K173" s="123">
        <v>0</v>
      </c>
      <c r="L173" s="123">
        <v>0</v>
      </c>
      <c r="M173" s="123">
        <v>0</v>
      </c>
      <c r="N173" s="123">
        <v>0</v>
      </c>
      <c r="O173" s="123">
        <v>0</v>
      </c>
      <c r="P173" s="123">
        <v>0</v>
      </c>
      <c r="Q173" s="123">
        <v>0</v>
      </c>
      <c r="R173" s="123">
        <v>0</v>
      </c>
      <c r="S173" s="123">
        <v>0</v>
      </c>
      <c r="T173" s="123">
        <v>0</v>
      </c>
      <c r="U173" s="123">
        <v>0</v>
      </c>
      <c r="V173" s="123">
        <v>0</v>
      </c>
      <c r="W173" s="123">
        <v>0</v>
      </c>
      <c r="X173" s="123">
        <v>0</v>
      </c>
      <c r="Y173" s="123">
        <v>0</v>
      </c>
      <c r="Z173" s="123">
        <v>0</v>
      </c>
      <c r="AA173" s="123">
        <v>0</v>
      </c>
      <c r="AB173" s="123">
        <v>0</v>
      </c>
      <c r="AC173" s="123">
        <v>0</v>
      </c>
      <c r="AD173" s="123">
        <v>0</v>
      </c>
      <c r="AE173" s="123">
        <v>0</v>
      </c>
      <c r="AF173" s="123">
        <v>0</v>
      </c>
      <c r="AG173" s="123">
        <v>0</v>
      </c>
      <c r="AH173" s="123">
        <v>0</v>
      </c>
      <c r="AI173" s="123">
        <v>0</v>
      </c>
      <c r="AJ173" s="123">
        <v>0</v>
      </c>
      <c r="AK173" s="123">
        <v>0</v>
      </c>
      <c r="AL173" s="123">
        <v>0</v>
      </c>
      <c r="AM173" s="123">
        <v>0</v>
      </c>
      <c r="AN173" s="123">
        <v>0</v>
      </c>
      <c r="AO173" s="123">
        <v>0</v>
      </c>
      <c r="AP173" s="123">
        <v>0</v>
      </c>
      <c r="AQ173" s="123">
        <v>0</v>
      </c>
      <c r="AR173" s="123">
        <v>0</v>
      </c>
      <c r="AS173" s="123">
        <v>0</v>
      </c>
      <c r="AT173" s="123">
        <v>0</v>
      </c>
      <c r="AU173" s="123">
        <v>0</v>
      </c>
      <c r="AV173" s="123">
        <v>0</v>
      </c>
      <c r="AW173" s="123">
        <v>0</v>
      </c>
      <c r="AX173" s="123">
        <v>0</v>
      </c>
      <c r="AY173" s="123">
        <v>0</v>
      </c>
      <c r="AZ173" s="123">
        <v>0</v>
      </c>
      <c r="BA173" s="123">
        <v>0</v>
      </c>
      <c r="BB173" s="123">
        <v>0</v>
      </c>
      <c r="BC173" s="123">
        <v>0</v>
      </c>
      <c r="BD173" s="123">
        <v>0</v>
      </c>
      <c r="BE173" s="123">
        <v>0</v>
      </c>
      <c r="BF173" s="123">
        <v>0</v>
      </c>
      <c r="BG173" s="123">
        <v>0</v>
      </c>
    </row>
    <row r="174" spans="1:59" ht="15" x14ac:dyDescent="0.25">
      <c r="A174" s="198"/>
      <c r="B174" s="122">
        <v>1</v>
      </c>
      <c r="C174" s="122">
        <v>1</v>
      </c>
      <c r="D174" s="122">
        <v>1</v>
      </c>
      <c r="E174" s="123">
        <v>0</v>
      </c>
      <c r="F174" s="123">
        <v>0</v>
      </c>
      <c r="G174" s="123">
        <v>0</v>
      </c>
      <c r="H174" s="123">
        <v>0</v>
      </c>
      <c r="I174" s="123">
        <v>0</v>
      </c>
      <c r="J174" s="123">
        <v>0</v>
      </c>
      <c r="K174" s="123">
        <v>0</v>
      </c>
      <c r="L174" s="123">
        <v>0</v>
      </c>
      <c r="M174" s="123">
        <v>0</v>
      </c>
      <c r="N174" s="123">
        <v>0</v>
      </c>
      <c r="O174" s="123">
        <v>0</v>
      </c>
      <c r="P174" s="123">
        <v>0</v>
      </c>
      <c r="Q174" s="123">
        <v>0</v>
      </c>
      <c r="R174" s="123">
        <v>0</v>
      </c>
      <c r="S174" s="123">
        <v>0</v>
      </c>
      <c r="T174" s="123">
        <v>0</v>
      </c>
      <c r="U174" s="123">
        <v>0</v>
      </c>
      <c r="V174" s="123">
        <v>0</v>
      </c>
      <c r="W174" s="123">
        <v>0</v>
      </c>
      <c r="X174" s="123">
        <v>0</v>
      </c>
      <c r="Y174" s="123">
        <v>0</v>
      </c>
      <c r="Z174" s="123">
        <v>0</v>
      </c>
      <c r="AA174" s="123">
        <v>0</v>
      </c>
      <c r="AB174" s="123">
        <v>0</v>
      </c>
      <c r="AC174" s="123">
        <v>0</v>
      </c>
      <c r="AD174" s="123">
        <v>0</v>
      </c>
      <c r="AE174" s="123">
        <v>0</v>
      </c>
      <c r="AF174" s="123">
        <v>0</v>
      </c>
      <c r="AG174" s="123">
        <v>0</v>
      </c>
      <c r="AH174" s="123">
        <v>0</v>
      </c>
      <c r="AI174" s="123">
        <v>0</v>
      </c>
      <c r="AJ174" s="123">
        <v>0</v>
      </c>
      <c r="AK174" s="123">
        <v>0</v>
      </c>
      <c r="AL174" s="123">
        <v>0</v>
      </c>
      <c r="AM174" s="123">
        <v>0</v>
      </c>
      <c r="AN174" s="123">
        <v>0</v>
      </c>
      <c r="AO174" s="123">
        <v>0</v>
      </c>
      <c r="AP174" s="123">
        <v>0</v>
      </c>
      <c r="AQ174" s="123">
        <v>0</v>
      </c>
      <c r="AR174" s="123">
        <v>0</v>
      </c>
      <c r="AS174" s="123">
        <v>0</v>
      </c>
      <c r="AT174" s="123">
        <v>0</v>
      </c>
      <c r="AU174" s="123">
        <v>0</v>
      </c>
      <c r="AV174" s="123">
        <v>0</v>
      </c>
      <c r="AW174" s="123">
        <v>0</v>
      </c>
      <c r="AX174" s="123">
        <v>0</v>
      </c>
      <c r="AY174" s="123">
        <v>0</v>
      </c>
      <c r="AZ174" s="123">
        <v>0</v>
      </c>
      <c r="BA174" s="123">
        <v>0</v>
      </c>
      <c r="BB174" s="123">
        <v>0</v>
      </c>
      <c r="BC174" s="123">
        <v>0</v>
      </c>
      <c r="BD174" s="123">
        <v>0</v>
      </c>
      <c r="BE174" s="123">
        <v>0</v>
      </c>
      <c r="BF174" s="123">
        <v>0</v>
      </c>
      <c r="BG174" s="123">
        <v>0</v>
      </c>
    </row>
    <row r="175" spans="1:59" ht="15" x14ac:dyDescent="0.25">
      <c r="A175" s="198"/>
      <c r="B175" s="122">
        <v>1</v>
      </c>
      <c r="C175" s="122">
        <v>1</v>
      </c>
      <c r="D175" s="122">
        <v>1</v>
      </c>
      <c r="E175" s="123">
        <v>0</v>
      </c>
      <c r="F175" s="123">
        <v>0</v>
      </c>
      <c r="G175" s="123">
        <v>0</v>
      </c>
      <c r="H175" s="123">
        <v>0</v>
      </c>
      <c r="I175" s="123">
        <v>0</v>
      </c>
      <c r="J175" s="123">
        <v>0</v>
      </c>
      <c r="K175" s="123">
        <v>0</v>
      </c>
      <c r="L175" s="123">
        <v>0</v>
      </c>
      <c r="M175" s="123">
        <v>0</v>
      </c>
      <c r="N175" s="123">
        <v>0</v>
      </c>
      <c r="O175" s="123">
        <v>0</v>
      </c>
      <c r="P175" s="123">
        <v>0</v>
      </c>
      <c r="Q175" s="123">
        <v>0</v>
      </c>
      <c r="R175" s="123">
        <v>0</v>
      </c>
      <c r="S175" s="123">
        <v>0</v>
      </c>
      <c r="T175" s="123">
        <v>0</v>
      </c>
      <c r="U175" s="123">
        <v>0</v>
      </c>
      <c r="V175" s="123">
        <v>0</v>
      </c>
      <c r="W175" s="123">
        <v>0</v>
      </c>
      <c r="X175" s="123">
        <v>0</v>
      </c>
      <c r="Y175" s="123">
        <v>0</v>
      </c>
      <c r="Z175" s="123">
        <v>0</v>
      </c>
      <c r="AA175" s="123">
        <v>0</v>
      </c>
      <c r="AB175" s="123">
        <v>0</v>
      </c>
      <c r="AC175" s="123">
        <v>0</v>
      </c>
      <c r="AD175" s="123">
        <v>0</v>
      </c>
      <c r="AE175" s="123">
        <v>0</v>
      </c>
      <c r="AF175" s="123">
        <v>0</v>
      </c>
      <c r="AG175" s="123">
        <v>0</v>
      </c>
      <c r="AH175" s="123">
        <v>0</v>
      </c>
      <c r="AI175" s="123">
        <v>0</v>
      </c>
      <c r="AJ175" s="123">
        <v>0</v>
      </c>
      <c r="AK175" s="123">
        <v>0</v>
      </c>
      <c r="AL175" s="123">
        <v>0</v>
      </c>
      <c r="AM175" s="123">
        <v>0</v>
      </c>
      <c r="AN175" s="123">
        <v>0</v>
      </c>
      <c r="AO175" s="123">
        <v>0</v>
      </c>
      <c r="AP175" s="123">
        <v>0</v>
      </c>
      <c r="AQ175" s="123">
        <v>0</v>
      </c>
      <c r="AR175" s="123">
        <v>0</v>
      </c>
      <c r="AS175" s="123">
        <v>0</v>
      </c>
      <c r="AT175" s="123">
        <v>0</v>
      </c>
      <c r="AU175" s="123">
        <v>0</v>
      </c>
      <c r="AV175" s="123">
        <v>0</v>
      </c>
      <c r="AW175" s="123">
        <v>0</v>
      </c>
      <c r="AX175" s="123">
        <v>0</v>
      </c>
      <c r="AY175" s="123">
        <v>0</v>
      </c>
      <c r="AZ175" s="123">
        <v>0</v>
      </c>
      <c r="BA175" s="123">
        <v>0</v>
      </c>
      <c r="BB175" s="123">
        <v>0</v>
      </c>
      <c r="BC175" s="123">
        <v>0</v>
      </c>
      <c r="BD175" s="123">
        <v>0</v>
      </c>
      <c r="BE175" s="123">
        <v>0</v>
      </c>
      <c r="BF175" s="123">
        <v>0</v>
      </c>
      <c r="BG175" s="123">
        <v>0</v>
      </c>
    </row>
    <row r="176" spans="1:59" ht="15" x14ac:dyDescent="0.25">
      <c r="A176" s="198"/>
      <c r="B176" s="122">
        <v>1</v>
      </c>
      <c r="C176" s="122">
        <v>1</v>
      </c>
      <c r="D176" s="122">
        <v>1</v>
      </c>
      <c r="E176" s="123">
        <v>0</v>
      </c>
      <c r="F176" s="123">
        <v>0</v>
      </c>
      <c r="G176" s="123">
        <v>0</v>
      </c>
      <c r="H176" s="123">
        <v>0</v>
      </c>
      <c r="I176" s="123">
        <v>0</v>
      </c>
      <c r="J176" s="123">
        <v>0</v>
      </c>
      <c r="K176" s="123">
        <v>0</v>
      </c>
      <c r="L176" s="123">
        <v>0</v>
      </c>
      <c r="M176" s="123">
        <v>0</v>
      </c>
      <c r="N176" s="123">
        <v>0</v>
      </c>
      <c r="O176" s="123">
        <v>0</v>
      </c>
      <c r="P176" s="123">
        <v>0</v>
      </c>
      <c r="Q176" s="123">
        <v>0</v>
      </c>
      <c r="R176" s="123">
        <v>0</v>
      </c>
      <c r="S176" s="123">
        <v>0</v>
      </c>
      <c r="T176" s="123">
        <v>0</v>
      </c>
      <c r="U176" s="123">
        <v>0</v>
      </c>
      <c r="V176" s="123">
        <v>0</v>
      </c>
      <c r="W176" s="123">
        <v>0</v>
      </c>
      <c r="X176" s="123">
        <v>0</v>
      </c>
      <c r="Y176" s="123">
        <v>0</v>
      </c>
      <c r="Z176" s="123">
        <v>0</v>
      </c>
      <c r="AA176" s="123">
        <v>0</v>
      </c>
      <c r="AB176" s="123">
        <v>0</v>
      </c>
      <c r="AC176" s="123">
        <v>0</v>
      </c>
      <c r="AD176" s="123">
        <v>0</v>
      </c>
      <c r="AE176" s="123">
        <v>0</v>
      </c>
      <c r="AF176" s="123">
        <v>0</v>
      </c>
      <c r="AG176" s="123">
        <v>0</v>
      </c>
      <c r="AH176" s="123">
        <v>0</v>
      </c>
      <c r="AI176" s="123">
        <v>0</v>
      </c>
      <c r="AJ176" s="123">
        <v>0</v>
      </c>
      <c r="AK176" s="123">
        <v>0</v>
      </c>
      <c r="AL176" s="123">
        <v>0</v>
      </c>
      <c r="AM176" s="123">
        <v>0</v>
      </c>
      <c r="AN176" s="123">
        <v>0</v>
      </c>
      <c r="AO176" s="123">
        <v>0</v>
      </c>
      <c r="AP176" s="123">
        <v>0</v>
      </c>
      <c r="AQ176" s="123">
        <v>0</v>
      </c>
      <c r="AR176" s="123">
        <v>0</v>
      </c>
      <c r="AS176" s="123">
        <v>0</v>
      </c>
      <c r="AT176" s="123">
        <v>0</v>
      </c>
      <c r="AU176" s="123">
        <v>0</v>
      </c>
      <c r="AV176" s="123">
        <v>0</v>
      </c>
      <c r="AW176" s="123">
        <v>0</v>
      </c>
      <c r="AX176" s="123">
        <v>0</v>
      </c>
      <c r="AY176" s="123">
        <v>0</v>
      </c>
      <c r="AZ176" s="123">
        <v>0</v>
      </c>
      <c r="BA176" s="123">
        <v>0</v>
      </c>
      <c r="BB176" s="123">
        <v>0</v>
      </c>
      <c r="BC176" s="123">
        <v>0</v>
      </c>
      <c r="BD176" s="123">
        <v>0</v>
      </c>
      <c r="BE176" s="123">
        <v>0</v>
      </c>
      <c r="BF176" s="123">
        <v>0</v>
      </c>
      <c r="BG176" s="123">
        <v>0</v>
      </c>
    </row>
    <row r="177" spans="1:59" ht="15" x14ac:dyDescent="0.25">
      <c r="A177" s="198"/>
      <c r="B177" s="122">
        <v>1</v>
      </c>
      <c r="C177" s="122">
        <v>1</v>
      </c>
      <c r="D177" s="122">
        <v>1</v>
      </c>
      <c r="E177" s="123">
        <v>0</v>
      </c>
      <c r="F177" s="123">
        <v>0</v>
      </c>
      <c r="G177" s="123">
        <v>0</v>
      </c>
      <c r="H177" s="123">
        <v>0</v>
      </c>
      <c r="I177" s="123">
        <v>0</v>
      </c>
      <c r="J177" s="123">
        <v>0</v>
      </c>
      <c r="K177" s="123">
        <v>0</v>
      </c>
      <c r="L177" s="123">
        <v>0</v>
      </c>
      <c r="M177" s="123">
        <v>0</v>
      </c>
      <c r="N177" s="123">
        <v>0</v>
      </c>
      <c r="O177" s="123">
        <v>0</v>
      </c>
      <c r="P177" s="123">
        <v>0</v>
      </c>
      <c r="Q177" s="123">
        <v>0</v>
      </c>
      <c r="R177" s="123">
        <v>0</v>
      </c>
      <c r="S177" s="123">
        <v>0</v>
      </c>
      <c r="T177" s="123">
        <v>0</v>
      </c>
      <c r="U177" s="123">
        <v>0</v>
      </c>
      <c r="V177" s="123">
        <v>0</v>
      </c>
      <c r="W177" s="123">
        <v>0</v>
      </c>
      <c r="X177" s="123">
        <v>0</v>
      </c>
      <c r="Y177" s="123">
        <v>0</v>
      </c>
      <c r="Z177" s="123">
        <v>0</v>
      </c>
      <c r="AA177" s="123">
        <v>0</v>
      </c>
      <c r="AB177" s="123">
        <v>0</v>
      </c>
      <c r="AC177" s="123">
        <v>0</v>
      </c>
      <c r="AD177" s="123">
        <v>0</v>
      </c>
      <c r="AE177" s="123">
        <v>0</v>
      </c>
      <c r="AF177" s="123">
        <v>0</v>
      </c>
      <c r="AG177" s="123">
        <v>0</v>
      </c>
      <c r="AH177" s="123">
        <v>0</v>
      </c>
      <c r="AI177" s="123">
        <v>0</v>
      </c>
      <c r="AJ177" s="123">
        <v>0</v>
      </c>
      <c r="AK177" s="123">
        <v>0</v>
      </c>
      <c r="AL177" s="123">
        <v>0</v>
      </c>
      <c r="AM177" s="123">
        <v>0</v>
      </c>
      <c r="AN177" s="123">
        <v>0</v>
      </c>
      <c r="AO177" s="123">
        <v>0</v>
      </c>
      <c r="AP177" s="123">
        <v>0</v>
      </c>
      <c r="AQ177" s="123">
        <v>0</v>
      </c>
      <c r="AR177" s="123">
        <v>0</v>
      </c>
      <c r="AS177" s="123">
        <v>0</v>
      </c>
      <c r="AT177" s="123">
        <v>0</v>
      </c>
      <c r="AU177" s="123">
        <v>0</v>
      </c>
      <c r="AV177" s="123">
        <v>0</v>
      </c>
      <c r="AW177" s="123">
        <v>0</v>
      </c>
      <c r="AX177" s="123">
        <v>0</v>
      </c>
      <c r="AY177" s="123">
        <v>0</v>
      </c>
      <c r="AZ177" s="123">
        <v>0</v>
      </c>
      <c r="BA177" s="123">
        <v>0</v>
      </c>
      <c r="BB177" s="123">
        <v>0</v>
      </c>
      <c r="BC177" s="123">
        <v>0</v>
      </c>
      <c r="BD177" s="123">
        <v>0</v>
      </c>
      <c r="BE177" s="123">
        <v>0</v>
      </c>
      <c r="BF177" s="123">
        <v>0</v>
      </c>
      <c r="BG177" s="123">
        <v>0</v>
      </c>
    </row>
    <row r="178" spans="1:59" ht="15" x14ac:dyDescent="0.25">
      <c r="A178" s="198"/>
      <c r="B178" s="122">
        <v>1</v>
      </c>
      <c r="C178" s="122">
        <v>1</v>
      </c>
      <c r="D178" s="122">
        <v>1</v>
      </c>
      <c r="E178" s="123">
        <v>0</v>
      </c>
      <c r="F178" s="123">
        <v>0</v>
      </c>
      <c r="G178" s="123">
        <v>0</v>
      </c>
      <c r="H178" s="123">
        <v>0</v>
      </c>
      <c r="I178" s="123">
        <v>0</v>
      </c>
      <c r="J178" s="123">
        <v>0</v>
      </c>
      <c r="K178" s="123">
        <v>0</v>
      </c>
      <c r="L178" s="123">
        <v>0</v>
      </c>
      <c r="M178" s="123">
        <v>0</v>
      </c>
      <c r="N178" s="123">
        <v>0</v>
      </c>
      <c r="O178" s="123">
        <v>0</v>
      </c>
      <c r="P178" s="123">
        <v>0</v>
      </c>
      <c r="Q178" s="123">
        <v>0</v>
      </c>
      <c r="R178" s="123">
        <v>0</v>
      </c>
      <c r="S178" s="123">
        <v>0</v>
      </c>
      <c r="T178" s="123">
        <v>0</v>
      </c>
      <c r="U178" s="123">
        <v>0</v>
      </c>
      <c r="V178" s="123">
        <v>0</v>
      </c>
      <c r="W178" s="123">
        <v>0</v>
      </c>
      <c r="X178" s="123">
        <v>0</v>
      </c>
      <c r="Y178" s="123">
        <v>0</v>
      </c>
      <c r="Z178" s="123">
        <v>0</v>
      </c>
      <c r="AA178" s="123">
        <v>0</v>
      </c>
      <c r="AB178" s="123">
        <v>0</v>
      </c>
      <c r="AC178" s="123">
        <v>0</v>
      </c>
      <c r="AD178" s="123">
        <v>0</v>
      </c>
      <c r="AE178" s="123">
        <v>0</v>
      </c>
      <c r="AF178" s="123">
        <v>0</v>
      </c>
      <c r="AG178" s="123">
        <v>0</v>
      </c>
      <c r="AH178" s="123">
        <v>0</v>
      </c>
      <c r="AI178" s="123">
        <v>0</v>
      </c>
      <c r="AJ178" s="123">
        <v>0</v>
      </c>
      <c r="AK178" s="123">
        <v>0</v>
      </c>
      <c r="AL178" s="123">
        <v>0</v>
      </c>
      <c r="AM178" s="123">
        <v>0</v>
      </c>
      <c r="AN178" s="123">
        <v>0</v>
      </c>
      <c r="AO178" s="123">
        <v>0</v>
      </c>
      <c r="AP178" s="123">
        <v>0</v>
      </c>
      <c r="AQ178" s="123">
        <v>0</v>
      </c>
      <c r="AR178" s="123">
        <v>0</v>
      </c>
      <c r="AS178" s="123">
        <v>0</v>
      </c>
      <c r="AT178" s="123">
        <v>0</v>
      </c>
      <c r="AU178" s="123">
        <v>0</v>
      </c>
      <c r="AV178" s="123">
        <v>0</v>
      </c>
      <c r="AW178" s="123">
        <v>0</v>
      </c>
      <c r="AX178" s="123">
        <v>0</v>
      </c>
      <c r="AY178" s="123">
        <v>0</v>
      </c>
      <c r="AZ178" s="123">
        <v>0</v>
      </c>
      <c r="BA178" s="123">
        <v>0</v>
      </c>
      <c r="BB178" s="123">
        <v>0</v>
      </c>
      <c r="BC178" s="123">
        <v>0</v>
      </c>
      <c r="BD178" s="123">
        <v>0</v>
      </c>
      <c r="BE178" s="123">
        <v>0</v>
      </c>
      <c r="BF178" s="123">
        <v>0</v>
      </c>
      <c r="BG178" s="123">
        <v>0</v>
      </c>
    </row>
    <row r="179" spans="1:59" ht="15" x14ac:dyDescent="0.25">
      <c r="A179" s="198"/>
      <c r="B179" s="122">
        <v>1</v>
      </c>
      <c r="C179" s="122">
        <v>1</v>
      </c>
      <c r="D179" s="122">
        <v>1</v>
      </c>
      <c r="E179" s="123">
        <v>0</v>
      </c>
      <c r="F179" s="123">
        <v>0</v>
      </c>
      <c r="G179" s="123">
        <v>0</v>
      </c>
      <c r="H179" s="123">
        <v>0</v>
      </c>
      <c r="I179" s="123">
        <v>0</v>
      </c>
      <c r="J179" s="123">
        <v>0</v>
      </c>
      <c r="K179" s="123">
        <v>0</v>
      </c>
      <c r="L179" s="123">
        <v>0</v>
      </c>
      <c r="M179" s="123">
        <v>0</v>
      </c>
      <c r="N179" s="123">
        <v>0</v>
      </c>
      <c r="O179" s="123">
        <v>0</v>
      </c>
      <c r="P179" s="123">
        <v>0</v>
      </c>
      <c r="Q179" s="123">
        <v>0</v>
      </c>
      <c r="R179" s="123">
        <v>0</v>
      </c>
      <c r="S179" s="123">
        <v>0</v>
      </c>
      <c r="T179" s="123">
        <v>0</v>
      </c>
      <c r="U179" s="123">
        <v>0</v>
      </c>
      <c r="V179" s="123">
        <v>0</v>
      </c>
      <c r="W179" s="123">
        <v>0</v>
      </c>
      <c r="X179" s="123">
        <v>0</v>
      </c>
      <c r="Y179" s="123">
        <v>0</v>
      </c>
      <c r="Z179" s="123">
        <v>0</v>
      </c>
      <c r="AA179" s="123">
        <v>0</v>
      </c>
      <c r="AB179" s="123">
        <v>0</v>
      </c>
      <c r="AC179" s="123">
        <v>0</v>
      </c>
      <c r="AD179" s="123">
        <v>0</v>
      </c>
      <c r="AE179" s="123">
        <v>0</v>
      </c>
      <c r="AF179" s="123">
        <v>0</v>
      </c>
      <c r="AG179" s="123">
        <v>0</v>
      </c>
      <c r="AH179" s="123">
        <v>0</v>
      </c>
      <c r="AI179" s="123">
        <v>0</v>
      </c>
      <c r="AJ179" s="123">
        <v>0</v>
      </c>
      <c r="AK179" s="123">
        <v>0</v>
      </c>
      <c r="AL179" s="123">
        <v>0</v>
      </c>
      <c r="AM179" s="123">
        <v>0</v>
      </c>
      <c r="AN179" s="123">
        <v>0</v>
      </c>
      <c r="AO179" s="123">
        <v>0</v>
      </c>
      <c r="AP179" s="123">
        <v>0</v>
      </c>
      <c r="AQ179" s="123">
        <v>0</v>
      </c>
      <c r="AR179" s="123">
        <v>0</v>
      </c>
      <c r="AS179" s="123">
        <v>0</v>
      </c>
      <c r="AT179" s="123">
        <v>0</v>
      </c>
      <c r="AU179" s="123">
        <v>0</v>
      </c>
      <c r="AV179" s="123">
        <v>0</v>
      </c>
      <c r="AW179" s="123">
        <v>0</v>
      </c>
      <c r="AX179" s="123">
        <v>0</v>
      </c>
      <c r="AY179" s="123">
        <v>0</v>
      </c>
      <c r="AZ179" s="123">
        <v>0</v>
      </c>
      <c r="BA179" s="123">
        <v>0</v>
      </c>
      <c r="BB179" s="123">
        <v>0</v>
      </c>
      <c r="BC179" s="123">
        <v>0</v>
      </c>
      <c r="BD179" s="123">
        <v>0</v>
      </c>
      <c r="BE179" s="123">
        <v>0</v>
      </c>
      <c r="BF179" s="123">
        <v>0</v>
      </c>
      <c r="BG179" s="123">
        <v>0</v>
      </c>
    </row>
    <row r="180" spans="1:59" ht="15" x14ac:dyDescent="0.25">
      <c r="A180" s="198"/>
      <c r="B180" s="122">
        <v>1</v>
      </c>
      <c r="C180" s="122">
        <v>1</v>
      </c>
      <c r="D180" s="122">
        <v>1</v>
      </c>
      <c r="E180" s="123">
        <v>0</v>
      </c>
      <c r="F180" s="123">
        <v>0</v>
      </c>
      <c r="G180" s="123">
        <v>0</v>
      </c>
      <c r="H180" s="123">
        <v>0</v>
      </c>
      <c r="I180" s="123">
        <v>0</v>
      </c>
      <c r="J180" s="123">
        <v>0</v>
      </c>
      <c r="K180" s="123">
        <v>0</v>
      </c>
      <c r="L180" s="123">
        <v>0</v>
      </c>
      <c r="M180" s="123">
        <v>0</v>
      </c>
      <c r="N180" s="123">
        <v>0</v>
      </c>
      <c r="O180" s="123">
        <v>0</v>
      </c>
      <c r="P180" s="123">
        <v>0</v>
      </c>
      <c r="Q180" s="123">
        <v>0</v>
      </c>
      <c r="R180" s="123">
        <v>0</v>
      </c>
      <c r="S180" s="123">
        <v>0</v>
      </c>
      <c r="T180" s="123">
        <v>0</v>
      </c>
      <c r="U180" s="123">
        <v>0</v>
      </c>
      <c r="V180" s="123">
        <v>0</v>
      </c>
      <c r="W180" s="123">
        <v>0</v>
      </c>
      <c r="X180" s="123">
        <v>0</v>
      </c>
      <c r="Y180" s="123">
        <v>0</v>
      </c>
      <c r="Z180" s="123">
        <v>0</v>
      </c>
      <c r="AA180" s="123">
        <v>0</v>
      </c>
      <c r="AB180" s="123">
        <v>0</v>
      </c>
      <c r="AC180" s="123">
        <v>0</v>
      </c>
      <c r="AD180" s="123">
        <v>0</v>
      </c>
      <c r="AE180" s="123">
        <v>0</v>
      </c>
      <c r="AF180" s="123">
        <v>0</v>
      </c>
      <c r="AG180" s="123">
        <v>0</v>
      </c>
      <c r="AH180" s="123">
        <v>0</v>
      </c>
      <c r="AI180" s="123">
        <v>0</v>
      </c>
      <c r="AJ180" s="123">
        <v>0</v>
      </c>
      <c r="AK180" s="123">
        <v>0</v>
      </c>
      <c r="AL180" s="123">
        <v>0</v>
      </c>
      <c r="AM180" s="123">
        <v>0</v>
      </c>
      <c r="AN180" s="123">
        <v>0</v>
      </c>
      <c r="AO180" s="123">
        <v>0</v>
      </c>
      <c r="AP180" s="123">
        <v>0</v>
      </c>
      <c r="AQ180" s="123">
        <v>0</v>
      </c>
      <c r="AR180" s="123">
        <v>0</v>
      </c>
      <c r="AS180" s="123">
        <v>0</v>
      </c>
      <c r="AT180" s="123">
        <v>0</v>
      </c>
      <c r="AU180" s="123">
        <v>0</v>
      </c>
      <c r="AV180" s="123">
        <v>0</v>
      </c>
      <c r="AW180" s="123">
        <v>0</v>
      </c>
      <c r="AX180" s="123">
        <v>0</v>
      </c>
      <c r="AY180" s="123">
        <v>0</v>
      </c>
      <c r="AZ180" s="123">
        <v>0</v>
      </c>
      <c r="BA180" s="123">
        <v>0</v>
      </c>
      <c r="BB180" s="123">
        <v>0</v>
      </c>
      <c r="BC180" s="123">
        <v>0</v>
      </c>
      <c r="BD180" s="123">
        <v>0</v>
      </c>
      <c r="BE180" s="123">
        <v>0</v>
      </c>
      <c r="BF180" s="123">
        <v>0</v>
      </c>
      <c r="BG180" s="123">
        <v>0</v>
      </c>
    </row>
    <row r="181" spans="1:59" ht="15" x14ac:dyDescent="0.25">
      <c r="A181" s="198"/>
      <c r="B181" s="122">
        <v>1</v>
      </c>
      <c r="C181" s="122">
        <v>1</v>
      </c>
      <c r="D181" s="122">
        <v>1</v>
      </c>
      <c r="E181" s="123">
        <v>0</v>
      </c>
      <c r="F181" s="123">
        <v>0</v>
      </c>
      <c r="G181" s="123">
        <v>0</v>
      </c>
      <c r="H181" s="123">
        <v>0</v>
      </c>
      <c r="I181" s="123">
        <v>0</v>
      </c>
      <c r="J181" s="123">
        <v>0</v>
      </c>
      <c r="K181" s="123">
        <v>0</v>
      </c>
      <c r="L181" s="123">
        <v>0</v>
      </c>
      <c r="M181" s="123">
        <v>0</v>
      </c>
      <c r="N181" s="123">
        <v>0</v>
      </c>
      <c r="O181" s="123">
        <v>0</v>
      </c>
      <c r="P181" s="123">
        <v>0</v>
      </c>
      <c r="Q181" s="123">
        <v>0</v>
      </c>
      <c r="R181" s="123">
        <v>0</v>
      </c>
      <c r="S181" s="123">
        <v>0</v>
      </c>
      <c r="T181" s="123">
        <v>0</v>
      </c>
      <c r="U181" s="123">
        <v>0</v>
      </c>
      <c r="V181" s="123">
        <v>0</v>
      </c>
      <c r="W181" s="123">
        <v>0</v>
      </c>
      <c r="X181" s="123">
        <v>0</v>
      </c>
      <c r="Y181" s="123">
        <v>0</v>
      </c>
      <c r="Z181" s="123">
        <v>0</v>
      </c>
      <c r="AA181" s="123">
        <v>0</v>
      </c>
      <c r="AB181" s="123">
        <v>0</v>
      </c>
      <c r="AC181" s="123">
        <v>0</v>
      </c>
      <c r="AD181" s="123">
        <v>0</v>
      </c>
      <c r="AE181" s="123">
        <v>0</v>
      </c>
      <c r="AF181" s="123">
        <v>0</v>
      </c>
      <c r="AG181" s="123">
        <v>0</v>
      </c>
      <c r="AH181" s="123">
        <v>0</v>
      </c>
      <c r="AI181" s="123">
        <v>0</v>
      </c>
      <c r="AJ181" s="123">
        <v>0</v>
      </c>
      <c r="AK181" s="123">
        <v>0</v>
      </c>
      <c r="AL181" s="123">
        <v>0</v>
      </c>
      <c r="AM181" s="123">
        <v>0</v>
      </c>
      <c r="AN181" s="123">
        <v>0</v>
      </c>
      <c r="AO181" s="123">
        <v>0</v>
      </c>
      <c r="AP181" s="123">
        <v>0</v>
      </c>
      <c r="AQ181" s="123">
        <v>0</v>
      </c>
      <c r="AR181" s="123">
        <v>0</v>
      </c>
      <c r="AS181" s="123">
        <v>0</v>
      </c>
      <c r="AT181" s="123">
        <v>0</v>
      </c>
      <c r="AU181" s="123">
        <v>0</v>
      </c>
      <c r="AV181" s="123">
        <v>0</v>
      </c>
      <c r="AW181" s="123">
        <v>0</v>
      </c>
      <c r="AX181" s="123">
        <v>0</v>
      </c>
      <c r="AY181" s="123">
        <v>0</v>
      </c>
      <c r="AZ181" s="123">
        <v>0</v>
      </c>
      <c r="BA181" s="123">
        <v>0</v>
      </c>
      <c r="BB181" s="123">
        <v>0</v>
      </c>
      <c r="BC181" s="123">
        <v>0</v>
      </c>
      <c r="BD181" s="123">
        <v>0</v>
      </c>
      <c r="BE181" s="123">
        <v>0</v>
      </c>
      <c r="BF181" s="123">
        <v>0</v>
      </c>
      <c r="BG181" s="123">
        <v>0</v>
      </c>
    </row>
    <row r="182" spans="1:59" ht="15" x14ac:dyDescent="0.25">
      <c r="A182" s="198"/>
      <c r="B182" s="122">
        <v>1</v>
      </c>
      <c r="C182" s="122">
        <v>1</v>
      </c>
      <c r="D182" s="122">
        <v>1</v>
      </c>
      <c r="E182" s="123">
        <v>0</v>
      </c>
      <c r="F182" s="123">
        <v>0</v>
      </c>
      <c r="G182" s="123">
        <v>0</v>
      </c>
      <c r="H182" s="123">
        <v>0</v>
      </c>
      <c r="I182" s="123">
        <v>0</v>
      </c>
      <c r="J182" s="123">
        <v>0</v>
      </c>
      <c r="K182" s="123">
        <v>0</v>
      </c>
      <c r="L182" s="123">
        <v>0</v>
      </c>
      <c r="M182" s="123">
        <v>0</v>
      </c>
      <c r="N182" s="123">
        <v>0</v>
      </c>
      <c r="O182" s="123">
        <v>0</v>
      </c>
      <c r="P182" s="123">
        <v>0</v>
      </c>
      <c r="Q182" s="123">
        <v>0</v>
      </c>
      <c r="R182" s="123">
        <v>0</v>
      </c>
      <c r="S182" s="123">
        <v>0</v>
      </c>
      <c r="T182" s="123">
        <v>0</v>
      </c>
      <c r="U182" s="123">
        <v>0</v>
      </c>
      <c r="V182" s="123">
        <v>0</v>
      </c>
      <c r="W182" s="123">
        <v>0</v>
      </c>
      <c r="X182" s="123">
        <v>0</v>
      </c>
      <c r="Y182" s="123">
        <v>0</v>
      </c>
      <c r="Z182" s="123">
        <v>0</v>
      </c>
      <c r="AA182" s="123">
        <v>0</v>
      </c>
      <c r="AB182" s="123">
        <v>0</v>
      </c>
      <c r="AC182" s="123">
        <v>0</v>
      </c>
      <c r="AD182" s="123">
        <v>0</v>
      </c>
      <c r="AE182" s="123">
        <v>0</v>
      </c>
      <c r="AF182" s="123">
        <v>0</v>
      </c>
      <c r="AG182" s="123">
        <v>0</v>
      </c>
      <c r="AH182" s="123">
        <v>0</v>
      </c>
      <c r="AI182" s="123">
        <v>0</v>
      </c>
      <c r="AJ182" s="123">
        <v>0</v>
      </c>
      <c r="AK182" s="123">
        <v>0</v>
      </c>
      <c r="AL182" s="123">
        <v>0</v>
      </c>
      <c r="AM182" s="123">
        <v>0</v>
      </c>
      <c r="AN182" s="123">
        <v>0</v>
      </c>
      <c r="AO182" s="123">
        <v>0</v>
      </c>
      <c r="AP182" s="123">
        <v>0</v>
      </c>
      <c r="AQ182" s="123">
        <v>0</v>
      </c>
      <c r="AR182" s="123">
        <v>0</v>
      </c>
      <c r="AS182" s="123">
        <v>0</v>
      </c>
      <c r="AT182" s="123">
        <v>0</v>
      </c>
      <c r="AU182" s="123">
        <v>0</v>
      </c>
      <c r="AV182" s="123">
        <v>0</v>
      </c>
      <c r="AW182" s="123">
        <v>0</v>
      </c>
      <c r="AX182" s="123">
        <v>0</v>
      </c>
      <c r="AY182" s="123">
        <v>0</v>
      </c>
      <c r="AZ182" s="123">
        <v>0</v>
      </c>
      <c r="BA182" s="123">
        <v>0</v>
      </c>
      <c r="BB182" s="123">
        <v>0</v>
      </c>
      <c r="BC182" s="123">
        <v>0</v>
      </c>
      <c r="BD182" s="123">
        <v>0</v>
      </c>
      <c r="BE182" s="123">
        <v>0</v>
      </c>
      <c r="BF182" s="123">
        <v>0</v>
      </c>
      <c r="BG182" s="123">
        <v>0</v>
      </c>
    </row>
    <row r="183" spans="1:59" ht="15" x14ac:dyDescent="0.25">
      <c r="A183" s="198"/>
      <c r="B183" s="122">
        <v>1</v>
      </c>
      <c r="C183" s="122">
        <v>1</v>
      </c>
      <c r="D183" s="122">
        <v>1</v>
      </c>
      <c r="E183" s="123">
        <v>0</v>
      </c>
      <c r="F183" s="123">
        <v>0</v>
      </c>
      <c r="G183" s="123">
        <v>0</v>
      </c>
      <c r="H183" s="123">
        <v>0</v>
      </c>
      <c r="I183" s="123">
        <v>0</v>
      </c>
      <c r="J183" s="123">
        <v>0</v>
      </c>
      <c r="K183" s="123">
        <v>0</v>
      </c>
      <c r="L183" s="123">
        <v>0</v>
      </c>
      <c r="M183" s="123">
        <v>0</v>
      </c>
      <c r="N183" s="123">
        <v>0</v>
      </c>
      <c r="O183" s="123">
        <v>0</v>
      </c>
      <c r="P183" s="123">
        <v>0</v>
      </c>
      <c r="Q183" s="123">
        <v>0</v>
      </c>
      <c r="R183" s="123">
        <v>0</v>
      </c>
      <c r="S183" s="123">
        <v>0</v>
      </c>
      <c r="T183" s="123">
        <v>0</v>
      </c>
      <c r="U183" s="123">
        <v>0</v>
      </c>
      <c r="V183" s="123">
        <v>0</v>
      </c>
      <c r="W183" s="123">
        <v>0</v>
      </c>
      <c r="X183" s="123">
        <v>0</v>
      </c>
      <c r="Y183" s="123">
        <v>0</v>
      </c>
      <c r="Z183" s="123">
        <v>0</v>
      </c>
      <c r="AA183" s="123">
        <v>0</v>
      </c>
      <c r="AB183" s="123">
        <v>0</v>
      </c>
      <c r="AC183" s="123">
        <v>0</v>
      </c>
      <c r="AD183" s="123">
        <v>0</v>
      </c>
      <c r="AE183" s="123">
        <v>0</v>
      </c>
      <c r="AF183" s="123">
        <v>0</v>
      </c>
      <c r="AG183" s="123">
        <v>0</v>
      </c>
      <c r="AH183" s="123">
        <v>0</v>
      </c>
      <c r="AI183" s="123">
        <v>0</v>
      </c>
      <c r="AJ183" s="123">
        <v>0</v>
      </c>
      <c r="AK183" s="123">
        <v>0</v>
      </c>
      <c r="AL183" s="123">
        <v>0</v>
      </c>
      <c r="AM183" s="123">
        <v>0</v>
      </c>
      <c r="AN183" s="123">
        <v>0</v>
      </c>
      <c r="AO183" s="123">
        <v>0</v>
      </c>
      <c r="AP183" s="123">
        <v>0</v>
      </c>
      <c r="AQ183" s="123">
        <v>0</v>
      </c>
      <c r="AR183" s="123">
        <v>0</v>
      </c>
      <c r="AS183" s="123">
        <v>0</v>
      </c>
      <c r="AT183" s="123">
        <v>0</v>
      </c>
      <c r="AU183" s="123">
        <v>0</v>
      </c>
      <c r="AV183" s="123">
        <v>0</v>
      </c>
      <c r="AW183" s="123">
        <v>0</v>
      </c>
      <c r="AX183" s="123">
        <v>0</v>
      </c>
      <c r="AY183" s="123">
        <v>0</v>
      </c>
      <c r="AZ183" s="123">
        <v>0</v>
      </c>
      <c r="BA183" s="123">
        <v>0</v>
      </c>
      <c r="BB183" s="123">
        <v>0</v>
      </c>
      <c r="BC183" s="123">
        <v>0</v>
      </c>
      <c r="BD183" s="123">
        <v>0</v>
      </c>
      <c r="BE183" s="123">
        <v>0</v>
      </c>
      <c r="BF183" s="123">
        <v>0</v>
      </c>
      <c r="BG183" s="123">
        <v>0</v>
      </c>
    </row>
    <row r="184" spans="1:59" ht="15" x14ac:dyDescent="0.25">
      <c r="A184" s="198"/>
      <c r="B184" s="122">
        <v>1</v>
      </c>
      <c r="C184" s="122">
        <v>1</v>
      </c>
      <c r="D184" s="122">
        <v>1</v>
      </c>
      <c r="E184" s="123">
        <v>0</v>
      </c>
      <c r="F184" s="123">
        <v>0</v>
      </c>
      <c r="G184" s="123">
        <v>0</v>
      </c>
      <c r="H184" s="123">
        <v>0</v>
      </c>
      <c r="I184" s="123">
        <v>0</v>
      </c>
      <c r="J184" s="123">
        <v>0</v>
      </c>
      <c r="K184" s="123">
        <v>0</v>
      </c>
      <c r="L184" s="123">
        <v>0</v>
      </c>
      <c r="M184" s="123">
        <v>0</v>
      </c>
      <c r="N184" s="123">
        <v>0</v>
      </c>
      <c r="O184" s="123">
        <v>0</v>
      </c>
      <c r="P184" s="123">
        <v>0</v>
      </c>
      <c r="Q184" s="123">
        <v>0</v>
      </c>
      <c r="R184" s="123">
        <v>0</v>
      </c>
      <c r="S184" s="123">
        <v>0</v>
      </c>
      <c r="T184" s="123">
        <v>0</v>
      </c>
      <c r="U184" s="123">
        <v>0</v>
      </c>
      <c r="V184" s="123">
        <v>0</v>
      </c>
      <c r="W184" s="123">
        <v>0</v>
      </c>
      <c r="X184" s="123">
        <v>0</v>
      </c>
      <c r="Y184" s="123">
        <v>0</v>
      </c>
      <c r="Z184" s="123">
        <v>0</v>
      </c>
      <c r="AA184" s="123">
        <v>0</v>
      </c>
      <c r="AB184" s="123">
        <v>0</v>
      </c>
      <c r="AC184" s="123">
        <v>0</v>
      </c>
      <c r="AD184" s="123">
        <v>0</v>
      </c>
      <c r="AE184" s="123">
        <v>0</v>
      </c>
      <c r="AF184" s="123">
        <v>0</v>
      </c>
      <c r="AG184" s="123">
        <v>0</v>
      </c>
      <c r="AH184" s="123">
        <v>0</v>
      </c>
      <c r="AI184" s="123">
        <v>0</v>
      </c>
      <c r="AJ184" s="123">
        <v>0</v>
      </c>
      <c r="AK184" s="123">
        <v>0</v>
      </c>
      <c r="AL184" s="123">
        <v>0</v>
      </c>
      <c r="AM184" s="123">
        <v>0</v>
      </c>
      <c r="AN184" s="123">
        <v>0</v>
      </c>
      <c r="AO184" s="123">
        <v>0</v>
      </c>
      <c r="AP184" s="123">
        <v>0</v>
      </c>
      <c r="AQ184" s="123">
        <v>0</v>
      </c>
      <c r="AR184" s="123">
        <v>0</v>
      </c>
      <c r="AS184" s="123">
        <v>0</v>
      </c>
      <c r="AT184" s="123">
        <v>0</v>
      </c>
      <c r="AU184" s="123">
        <v>0</v>
      </c>
      <c r="AV184" s="123">
        <v>0</v>
      </c>
      <c r="AW184" s="123">
        <v>0</v>
      </c>
      <c r="AX184" s="123">
        <v>0</v>
      </c>
      <c r="AY184" s="123">
        <v>0</v>
      </c>
      <c r="AZ184" s="123">
        <v>0</v>
      </c>
      <c r="BA184" s="123">
        <v>0</v>
      </c>
      <c r="BB184" s="123">
        <v>0</v>
      </c>
      <c r="BC184" s="123">
        <v>0</v>
      </c>
      <c r="BD184" s="123">
        <v>0</v>
      </c>
      <c r="BE184" s="123">
        <v>0</v>
      </c>
      <c r="BF184" s="123">
        <v>0</v>
      </c>
      <c r="BG184" s="123">
        <v>0</v>
      </c>
    </row>
    <row r="185" spans="1:59" ht="15" x14ac:dyDescent="0.25">
      <c r="A185" s="198"/>
      <c r="B185" s="122">
        <v>1</v>
      </c>
      <c r="C185" s="122">
        <v>1</v>
      </c>
      <c r="D185" s="122">
        <v>1</v>
      </c>
      <c r="E185" s="123">
        <v>0</v>
      </c>
      <c r="F185" s="123">
        <v>0</v>
      </c>
      <c r="G185" s="123">
        <v>0</v>
      </c>
      <c r="H185" s="123">
        <v>0</v>
      </c>
      <c r="I185" s="123">
        <v>0</v>
      </c>
      <c r="J185" s="123">
        <v>0</v>
      </c>
      <c r="K185" s="123">
        <v>0</v>
      </c>
      <c r="L185" s="123">
        <v>0</v>
      </c>
      <c r="M185" s="123">
        <v>0</v>
      </c>
      <c r="N185" s="123">
        <v>0</v>
      </c>
      <c r="O185" s="123">
        <v>0</v>
      </c>
      <c r="P185" s="123">
        <v>0</v>
      </c>
      <c r="Q185" s="123">
        <v>0</v>
      </c>
      <c r="R185" s="123">
        <v>0</v>
      </c>
      <c r="S185" s="123">
        <v>0</v>
      </c>
      <c r="T185" s="123">
        <v>0</v>
      </c>
      <c r="U185" s="123">
        <v>0</v>
      </c>
      <c r="V185" s="123">
        <v>0</v>
      </c>
      <c r="W185" s="123">
        <v>0</v>
      </c>
      <c r="X185" s="123">
        <v>0</v>
      </c>
      <c r="Y185" s="123">
        <v>0</v>
      </c>
      <c r="Z185" s="123">
        <v>0</v>
      </c>
      <c r="AA185" s="123">
        <v>0</v>
      </c>
      <c r="AB185" s="123">
        <v>0</v>
      </c>
      <c r="AC185" s="123">
        <v>0</v>
      </c>
      <c r="AD185" s="123">
        <v>0</v>
      </c>
      <c r="AE185" s="123">
        <v>0</v>
      </c>
      <c r="AF185" s="123">
        <v>0</v>
      </c>
      <c r="AG185" s="123">
        <v>0</v>
      </c>
      <c r="AH185" s="123">
        <v>0</v>
      </c>
      <c r="AI185" s="123">
        <v>0</v>
      </c>
      <c r="AJ185" s="123">
        <v>0</v>
      </c>
      <c r="AK185" s="123">
        <v>0</v>
      </c>
      <c r="AL185" s="123">
        <v>0</v>
      </c>
      <c r="AM185" s="123">
        <v>0</v>
      </c>
      <c r="AN185" s="123">
        <v>0</v>
      </c>
      <c r="AO185" s="123">
        <v>0</v>
      </c>
      <c r="AP185" s="123">
        <v>0</v>
      </c>
      <c r="AQ185" s="123">
        <v>0</v>
      </c>
      <c r="AR185" s="123">
        <v>0</v>
      </c>
      <c r="AS185" s="123">
        <v>0</v>
      </c>
      <c r="AT185" s="123">
        <v>0</v>
      </c>
      <c r="AU185" s="123">
        <v>0</v>
      </c>
      <c r="AV185" s="123">
        <v>0</v>
      </c>
      <c r="AW185" s="123">
        <v>0</v>
      </c>
      <c r="AX185" s="123">
        <v>0</v>
      </c>
      <c r="AY185" s="123">
        <v>0</v>
      </c>
      <c r="AZ185" s="123">
        <v>0</v>
      </c>
      <c r="BA185" s="123">
        <v>0</v>
      </c>
      <c r="BB185" s="123">
        <v>0</v>
      </c>
      <c r="BC185" s="123">
        <v>0</v>
      </c>
      <c r="BD185" s="123">
        <v>0</v>
      </c>
      <c r="BE185" s="123">
        <v>0</v>
      </c>
      <c r="BF185" s="123">
        <v>0</v>
      </c>
      <c r="BG185" s="123">
        <v>0</v>
      </c>
    </row>
    <row r="186" spans="1:59" ht="15" x14ac:dyDescent="0.25">
      <c r="A186" s="198"/>
      <c r="B186" s="122">
        <v>1</v>
      </c>
      <c r="C186" s="122">
        <v>1</v>
      </c>
      <c r="D186" s="122">
        <v>1</v>
      </c>
      <c r="E186" s="123">
        <v>0</v>
      </c>
      <c r="F186" s="123">
        <v>0</v>
      </c>
      <c r="G186" s="123">
        <v>0</v>
      </c>
      <c r="H186" s="123">
        <v>0</v>
      </c>
      <c r="I186" s="123">
        <v>0</v>
      </c>
      <c r="J186" s="123">
        <v>0</v>
      </c>
      <c r="K186" s="123">
        <v>0</v>
      </c>
      <c r="L186" s="123">
        <v>0</v>
      </c>
      <c r="M186" s="123">
        <v>0</v>
      </c>
      <c r="N186" s="123">
        <v>0</v>
      </c>
      <c r="O186" s="123">
        <v>0</v>
      </c>
      <c r="P186" s="123">
        <v>0</v>
      </c>
      <c r="Q186" s="123">
        <v>0</v>
      </c>
      <c r="R186" s="123">
        <v>0</v>
      </c>
      <c r="S186" s="123">
        <v>0</v>
      </c>
      <c r="T186" s="123">
        <v>0</v>
      </c>
      <c r="U186" s="123">
        <v>0</v>
      </c>
      <c r="V186" s="123">
        <v>0</v>
      </c>
      <c r="W186" s="123">
        <v>0</v>
      </c>
      <c r="X186" s="123">
        <v>0</v>
      </c>
      <c r="Y186" s="123">
        <v>0</v>
      </c>
      <c r="Z186" s="123">
        <v>0</v>
      </c>
      <c r="AA186" s="123">
        <v>0</v>
      </c>
      <c r="AB186" s="123">
        <v>0</v>
      </c>
      <c r="AC186" s="123">
        <v>0</v>
      </c>
      <c r="AD186" s="123">
        <v>0</v>
      </c>
      <c r="AE186" s="123">
        <v>0</v>
      </c>
      <c r="AF186" s="123">
        <v>0</v>
      </c>
      <c r="AG186" s="123">
        <v>0</v>
      </c>
      <c r="AH186" s="123">
        <v>0</v>
      </c>
      <c r="AI186" s="123">
        <v>0</v>
      </c>
      <c r="AJ186" s="123">
        <v>0</v>
      </c>
      <c r="AK186" s="123">
        <v>0</v>
      </c>
      <c r="AL186" s="123">
        <v>0</v>
      </c>
      <c r="AM186" s="123">
        <v>0</v>
      </c>
      <c r="AN186" s="123">
        <v>0</v>
      </c>
      <c r="AO186" s="123">
        <v>0</v>
      </c>
      <c r="AP186" s="123">
        <v>0</v>
      </c>
      <c r="AQ186" s="123">
        <v>0</v>
      </c>
      <c r="AR186" s="123">
        <v>0</v>
      </c>
      <c r="AS186" s="123">
        <v>0</v>
      </c>
      <c r="AT186" s="123">
        <v>0</v>
      </c>
      <c r="AU186" s="123">
        <v>0</v>
      </c>
      <c r="AV186" s="123">
        <v>0</v>
      </c>
      <c r="AW186" s="123">
        <v>0</v>
      </c>
      <c r="AX186" s="123">
        <v>0</v>
      </c>
      <c r="AY186" s="123">
        <v>0</v>
      </c>
      <c r="AZ186" s="123">
        <v>0</v>
      </c>
      <c r="BA186" s="123">
        <v>0</v>
      </c>
      <c r="BB186" s="123">
        <v>0</v>
      </c>
      <c r="BC186" s="123">
        <v>0</v>
      </c>
      <c r="BD186" s="123">
        <v>0</v>
      </c>
      <c r="BE186" s="123">
        <v>0</v>
      </c>
      <c r="BF186" s="123">
        <v>0</v>
      </c>
      <c r="BG186" s="123">
        <v>0</v>
      </c>
    </row>
    <row r="187" spans="1:59" ht="15" x14ac:dyDescent="0.25">
      <c r="A187" s="198"/>
      <c r="B187" s="122">
        <v>1</v>
      </c>
      <c r="C187" s="122">
        <v>1</v>
      </c>
      <c r="D187" s="122">
        <v>1</v>
      </c>
      <c r="E187" s="123">
        <v>0</v>
      </c>
      <c r="F187" s="123">
        <v>0</v>
      </c>
      <c r="G187" s="123">
        <v>0</v>
      </c>
      <c r="H187" s="123">
        <v>0</v>
      </c>
      <c r="I187" s="123">
        <v>0</v>
      </c>
      <c r="J187" s="123">
        <v>0</v>
      </c>
      <c r="K187" s="123">
        <v>0</v>
      </c>
      <c r="L187" s="123">
        <v>0</v>
      </c>
      <c r="M187" s="123">
        <v>0</v>
      </c>
      <c r="N187" s="123">
        <v>0</v>
      </c>
      <c r="O187" s="123">
        <v>0</v>
      </c>
      <c r="P187" s="123">
        <v>0</v>
      </c>
      <c r="Q187" s="123">
        <v>0</v>
      </c>
      <c r="R187" s="123">
        <v>0</v>
      </c>
      <c r="S187" s="123">
        <v>0</v>
      </c>
      <c r="T187" s="123">
        <v>0</v>
      </c>
      <c r="U187" s="123">
        <v>0</v>
      </c>
      <c r="V187" s="123">
        <v>0</v>
      </c>
      <c r="W187" s="123">
        <v>0</v>
      </c>
      <c r="X187" s="123">
        <v>0</v>
      </c>
      <c r="Y187" s="123">
        <v>0</v>
      </c>
      <c r="Z187" s="123">
        <v>0</v>
      </c>
      <c r="AA187" s="123">
        <v>0</v>
      </c>
      <c r="AB187" s="123">
        <v>0</v>
      </c>
      <c r="AC187" s="123">
        <v>0</v>
      </c>
      <c r="AD187" s="123">
        <v>0</v>
      </c>
      <c r="AE187" s="123">
        <v>0</v>
      </c>
      <c r="AF187" s="123">
        <v>0</v>
      </c>
      <c r="AG187" s="123">
        <v>0</v>
      </c>
      <c r="AH187" s="123">
        <v>0</v>
      </c>
      <c r="AI187" s="123">
        <v>0</v>
      </c>
      <c r="AJ187" s="123">
        <v>0</v>
      </c>
      <c r="AK187" s="123">
        <v>0</v>
      </c>
      <c r="AL187" s="123">
        <v>0</v>
      </c>
      <c r="AM187" s="123">
        <v>0</v>
      </c>
      <c r="AN187" s="123">
        <v>0</v>
      </c>
      <c r="AO187" s="123">
        <v>0</v>
      </c>
      <c r="AP187" s="123">
        <v>0</v>
      </c>
      <c r="AQ187" s="123">
        <v>0</v>
      </c>
      <c r="AR187" s="123">
        <v>0</v>
      </c>
      <c r="AS187" s="123">
        <v>0</v>
      </c>
      <c r="AT187" s="123">
        <v>0</v>
      </c>
      <c r="AU187" s="123">
        <v>0</v>
      </c>
      <c r="AV187" s="123">
        <v>0</v>
      </c>
      <c r="AW187" s="123">
        <v>0</v>
      </c>
      <c r="AX187" s="123">
        <v>0</v>
      </c>
      <c r="AY187" s="123">
        <v>0</v>
      </c>
      <c r="AZ187" s="123">
        <v>0</v>
      </c>
      <c r="BA187" s="123">
        <v>0</v>
      </c>
      <c r="BB187" s="123">
        <v>0</v>
      </c>
      <c r="BC187" s="123">
        <v>0</v>
      </c>
      <c r="BD187" s="123">
        <v>0</v>
      </c>
      <c r="BE187" s="123">
        <v>0</v>
      </c>
      <c r="BF187" s="123">
        <v>0</v>
      </c>
      <c r="BG187" s="123">
        <v>0</v>
      </c>
    </row>
    <row r="188" spans="1:59" ht="15" x14ac:dyDescent="0.25">
      <c r="A188" s="198"/>
      <c r="B188" s="122">
        <v>1</v>
      </c>
      <c r="C188" s="122">
        <v>1</v>
      </c>
      <c r="D188" s="122">
        <v>1</v>
      </c>
      <c r="E188" s="123">
        <v>0</v>
      </c>
      <c r="F188" s="123">
        <v>0</v>
      </c>
      <c r="G188" s="123">
        <v>0</v>
      </c>
      <c r="H188" s="123">
        <v>0</v>
      </c>
      <c r="I188" s="123">
        <v>0</v>
      </c>
      <c r="J188" s="123">
        <v>0</v>
      </c>
      <c r="K188" s="123">
        <v>0</v>
      </c>
      <c r="L188" s="123">
        <v>0</v>
      </c>
      <c r="M188" s="123">
        <v>0</v>
      </c>
      <c r="N188" s="123">
        <v>0</v>
      </c>
      <c r="O188" s="123">
        <v>0</v>
      </c>
      <c r="P188" s="123">
        <v>0</v>
      </c>
      <c r="Q188" s="123">
        <v>0</v>
      </c>
      <c r="R188" s="123">
        <v>0</v>
      </c>
      <c r="S188" s="123">
        <v>0</v>
      </c>
      <c r="T188" s="123">
        <v>0</v>
      </c>
      <c r="U188" s="123">
        <v>0</v>
      </c>
      <c r="V188" s="123">
        <v>0</v>
      </c>
      <c r="W188" s="123">
        <v>0</v>
      </c>
      <c r="X188" s="123">
        <v>0</v>
      </c>
      <c r="Y188" s="123">
        <v>0</v>
      </c>
      <c r="Z188" s="123">
        <v>0</v>
      </c>
      <c r="AA188" s="123">
        <v>0</v>
      </c>
      <c r="AB188" s="123">
        <v>0</v>
      </c>
      <c r="AC188" s="123">
        <v>0</v>
      </c>
      <c r="AD188" s="123">
        <v>0</v>
      </c>
      <c r="AE188" s="123">
        <v>0</v>
      </c>
      <c r="AF188" s="123">
        <v>0</v>
      </c>
      <c r="AG188" s="123">
        <v>0</v>
      </c>
      <c r="AH188" s="123">
        <v>0</v>
      </c>
      <c r="AI188" s="123">
        <v>0</v>
      </c>
      <c r="AJ188" s="123">
        <v>0</v>
      </c>
      <c r="AK188" s="123">
        <v>0</v>
      </c>
      <c r="AL188" s="123">
        <v>0</v>
      </c>
      <c r="AM188" s="123">
        <v>0</v>
      </c>
      <c r="AN188" s="123">
        <v>0</v>
      </c>
      <c r="AO188" s="123">
        <v>0</v>
      </c>
      <c r="AP188" s="123">
        <v>0</v>
      </c>
      <c r="AQ188" s="123">
        <v>0</v>
      </c>
      <c r="AR188" s="123">
        <v>0</v>
      </c>
      <c r="AS188" s="123">
        <v>0</v>
      </c>
      <c r="AT188" s="123">
        <v>0</v>
      </c>
      <c r="AU188" s="123">
        <v>0</v>
      </c>
      <c r="AV188" s="123">
        <v>0</v>
      </c>
      <c r="AW188" s="123">
        <v>0</v>
      </c>
      <c r="AX188" s="123">
        <v>0</v>
      </c>
      <c r="AY188" s="123">
        <v>0</v>
      </c>
      <c r="AZ188" s="123">
        <v>0</v>
      </c>
      <c r="BA188" s="123">
        <v>0</v>
      </c>
      <c r="BB188" s="123">
        <v>0</v>
      </c>
      <c r="BC188" s="123">
        <v>0</v>
      </c>
      <c r="BD188" s="123">
        <v>0</v>
      </c>
      <c r="BE188" s="123">
        <v>0</v>
      </c>
      <c r="BF188" s="123">
        <v>0</v>
      </c>
      <c r="BG188" s="123">
        <v>0</v>
      </c>
    </row>
    <row r="189" spans="1:59" ht="15" x14ac:dyDescent="0.25">
      <c r="A189" s="198"/>
      <c r="B189" s="122">
        <v>1</v>
      </c>
      <c r="C189" s="122">
        <v>1</v>
      </c>
      <c r="D189" s="122">
        <v>1</v>
      </c>
      <c r="E189" s="123">
        <v>0</v>
      </c>
      <c r="F189" s="123">
        <v>0</v>
      </c>
      <c r="G189" s="123">
        <v>0</v>
      </c>
      <c r="H189" s="123">
        <v>0</v>
      </c>
      <c r="I189" s="123">
        <v>0</v>
      </c>
      <c r="J189" s="123">
        <v>0</v>
      </c>
      <c r="K189" s="123">
        <v>0</v>
      </c>
      <c r="L189" s="123">
        <v>0</v>
      </c>
      <c r="M189" s="123">
        <v>0</v>
      </c>
      <c r="N189" s="123">
        <v>0</v>
      </c>
      <c r="O189" s="123">
        <v>0</v>
      </c>
      <c r="P189" s="123">
        <v>0</v>
      </c>
      <c r="Q189" s="123">
        <v>0</v>
      </c>
      <c r="R189" s="123">
        <v>0</v>
      </c>
      <c r="S189" s="123">
        <v>0</v>
      </c>
      <c r="T189" s="123">
        <v>0</v>
      </c>
      <c r="U189" s="123">
        <v>0</v>
      </c>
      <c r="V189" s="123">
        <v>0</v>
      </c>
      <c r="W189" s="123">
        <v>0</v>
      </c>
      <c r="X189" s="123">
        <v>0</v>
      </c>
      <c r="Y189" s="123">
        <v>0</v>
      </c>
      <c r="Z189" s="123">
        <v>0</v>
      </c>
      <c r="AA189" s="123">
        <v>0</v>
      </c>
      <c r="AB189" s="123">
        <v>0</v>
      </c>
      <c r="AC189" s="123">
        <v>0</v>
      </c>
      <c r="AD189" s="123">
        <v>0</v>
      </c>
      <c r="AE189" s="123">
        <v>0</v>
      </c>
      <c r="AF189" s="123">
        <v>0</v>
      </c>
      <c r="AG189" s="123">
        <v>0</v>
      </c>
      <c r="AH189" s="123">
        <v>0</v>
      </c>
      <c r="AI189" s="123">
        <v>0</v>
      </c>
      <c r="AJ189" s="123">
        <v>0</v>
      </c>
      <c r="AK189" s="123">
        <v>0</v>
      </c>
      <c r="AL189" s="123">
        <v>0</v>
      </c>
      <c r="AM189" s="123">
        <v>0</v>
      </c>
      <c r="AN189" s="123">
        <v>0</v>
      </c>
      <c r="AO189" s="123">
        <v>0</v>
      </c>
      <c r="AP189" s="123">
        <v>0</v>
      </c>
      <c r="AQ189" s="123">
        <v>0</v>
      </c>
      <c r="AR189" s="123">
        <v>0</v>
      </c>
      <c r="AS189" s="123">
        <v>0</v>
      </c>
      <c r="AT189" s="123">
        <v>0</v>
      </c>
      <c r="AU189" s="123">
        <v>0</v>
      </c>
      <c r="AV189" s="123">
        <v>0</v>
      </c>
      <c r="AW189" s="123">
        <v>0</v>
      </c>
      <c r="AX189" s="123">
        <v>0</v>
      </c>
      <c r="AY189" s="123">
        <v>0</v>
      </c>
      <c r="AZ189" s="123">
        <v>0</v>
      </c>
      <c r="BA189" s="123">
        <v>0</v>
      </c>
      <c r="BB189" s="123">
        <v>0</v>
      </c>
      <c r="BC189" s="123">
        <v>0</v>
      </c>
      <c r="BD189" s="123">
        <v>0</v>
      </c>
      <c r="BE189" s="123">
        <v>0</v>
      </c>
      <c r="BF189" s="123">
        <v>0</v>
      </c>
      <c r="BG189" s="123">
        <v>0</v>
      </c>
    </row>
    <row r="190" spans="1:59" ht="15" x14ac:dyDescent="0.25">
      <c r="A190" s="198"/>
      <c r="B190" s="122">
        <v>1</v>
      </c>
      <c r="C190" s="122">
        <v>1</v>
      </c>
      <c r="D190" s="122">
        <v>1</v>
      </c>
      <c r="E190" s="123">
        <v>0</v>
      </c>
      <c r="F190" s="123">
        <v>0</v>
      </c>
      <c r="G190" s="123">
        <v>0</v>
      </c>
      <c r="H190" s="123">
        <v>0</v>
      </c>
      <c r="I190" s="123">
        <v>0</v>
      </c>
      <c r="J190" s="123">
        <v>0</v>
      </c>
      <c r="K190" s="123">
        <v>0</v>
      </c>
      <c r="L190" s="123">
        <v>0</v>
      </c>
      <c r="M190" s="123">
        <v>0</v>
      </c>
      <c r="N190" s="123">
        <v>0</v>
      </c>
      <c r="O190" s="123">
        <v>0</v>
      </c>
      <c r="P190" s="123">
        <v>0</v>
      </c>
      <c r="Q190" s="123">
        <v>0</v>
      </c>
      <c r="R190" s="123">
        <v>0</v>
      </c>
      <c r="S190" s="123">
        <v>0</v>
      </c>
      <c r="T190" s="123">
        <v>0</v>
      </c>
      <c r="U190" s="123">
        <v>0</v>
      </c>
      <c r="V190" s="123">
        <v>0</v>
      </c>
      <c r="W190" s="123">
        <v>0</v>
      </c>
      <c r="X190" s="123">
        <v>0</v>
      </c>
      <c r="Y190" s="123">
        <v>0</v>
      </c>
      <c r="Z190" s="123">
        <v>0</v>
      </c>
      <c r="AA190" s="123">
        <v>0</v>
      </c>
      <c r="AB190" s="123">
        <v>0</v>
      </c>
      <c r="AC190" s="123">
        <v>0</v>
      </c>
      <c r="AD190" s="123">
        <v>0</v>
      </c>
      <c r="AE190" s="123">
        <v>0</v>
      </c>
      <c r="AF190" s="123">
        <v>0</v>
      </c>
      <c r="AG190" s="123">
        <v>0</v>
      </c>
      <c r="AH190" s="123">
        <v>0</v>
      </c>
      <c r="AI190" s="123">
        <v>0</v>
      </c>
      <c r="AJ190" s="123">
        <v>0</v>
      </c>
      <c r="AK190" s="123">
        <v>0</v>
      </c>
      <c r="AL190" s="123">
        <v>0</v>
      </c>
      <c r="AM190" s="123">
        <v>0</v>
      </c>
      <c r="AN190" s="123">
        <v>0</v>
      </c>
      <c r="AO190" s="123">
        <v>0</v>
      </c>
      <c r="AP190" s="123">
        <v>0</v>
      </c>
      <c r="AQ190" s="123">
        <v>0</v>
      </c>
      <c r="AR190" s="123">
        <v>0</v>
      </c>
      <c r="AS190" s="123">
        <v>0</v>
      </c>
      <c r="AT190" s="123">
        <v>0</v>
      </c>
      <c r="AU190" s="123">
        <v>0</v>
      </c>
      <c r="AV190" s="123">
        <v>0</v>
      </c>
      <c r="AW190" s="123">
        <v>0</v>
      </c>
      <c r="AX190" s="123">
        <v>0</v>
      </c>
      <c r="AY190" s="123">
        <v>0</v>
      </c>
      <c r="AZ190" s="123">
        <v>0</v>
      </c>
      <c r="BA190" s="123">
        <v>0</v>
      </c>
      <c r="BB190" s="123">
        <v>0</v>
      </c>
      <c r="BC190" s="123">
        <v>0</v>
      </c>
      <c r="BD190" s="123">
        <v>0</v>
      </c>
      <c r="BE190" s="123">
        <v>0</v>
      </c>
      <c r="BF190" s="123">
        <v>0</v>
      </c>
      <c r="BG190" s="123">
        <v>0</v>
      </c>
    </row>
    <row r="191" spans="1:59" ht="15" x14ac:dyDescent="0.25">
      <c r="A191" s="198"/>
      <c r="B191" s="122">
        <v>1</v>
      </c>
      <c r="C191" s="122">
        <v>1</v>
      </c>
      <c r="D191" s="122">
        <v>1</v>
      </c>
      <c r="E191" s="123">
        <v>0</v>
      </c>
      <c r="F191" s="123">
        <v>0</v>
      </c>
      <c r="G191" s="123">
        <v>0</v>
      </c>
      <c r="H191" s="123">
        <v>0</v>
      </c>
      <c r="I191" s="123">
        <v>0</v>
      </c>
      <c r="J191" s="123">
        <v>0</v>
      </c>
      <c r="K191" s="123">
        <v>0</v>
      </c>
      <c r="L191" s="123">
        <v>0</v>
      </c>
      <c r="M191" s="123">
        <v>0</v>
      </c>
      <c r="N191" s="123">
        <v>0</v>
      </c>
      <c r="O191" s="123">
        <v>0</v>
      </c>
      <c r="P191" s="123">
        <v>0</v>
      </c>
      <c r="Q191" s="123">
        <v>0</v>
      </c>
      <c r="R191" s="123">
        <v>0</v>
      </c>
      <c r="S191" s="123">
        <v>0</v>
      </c>
      <c r="T191" s="123">
        <v>0</v>
      </c>
      <c r="U191" s="123">
        <v>0</v>
      </c>
      <c r="V191" s="123">
        <v>0</v>
      </c>
      <c r="W191" s="123">
        <v>0</v>
      </c>
      <c r="X191" s="123">
        <v>0</v>
      </c>
      <c r="Y191" s="123">
        <v>0</v>
      </c>
      <c r="Z191" s="123">
        <v>0</v>
      </c>
      <c r="AA191" s="123">
        <v>0</v>
      </c>
      <c r="AB191" s="123">
        <v>0</v>
      </c>
      <c r="AC191" s="123">
        <v>0</v>
      </c>
      <c r="AD191" s="123">
        <v>0</v>
      </c>
      <c r="AE191" s="123">
        <v>0</v>
      </c>
      <c r="AF191" s="123">
        <v>0</v>
      </c>
      <c r="AG191" s="123">
        <v>0</v>
      </c>
      <c r="AH191" s="123">
        <v>0</v>
      </c>
      <c r="AI191" s="123">
        <v>0</v>
      </c>
      <c r="AJ191" s="123">
        <v>0</v>
      </c>
      <c r="AK191" s="123">
        <v>0</v>
      </c>
      <c r="AL191" s="123">
        <v>0</v>
      </c>
      <c r="AM191" s="123">
        <v>0</v>
      </c>
      <c r="AN191" s="123">
        <v>0</v>
      </c>
      <c r="AO191" s="123">
        <v>0</v>
      </c>
      <c r="AP191" s="123">
        <v>0</v>
      </c>
      <c r="AQ191" s="123">
        <v>0</v>
      </c>
      <c r="AR191" s="123">
        <v>0</v>
      </c>
      <c r="AS191" s="123">
        <v>0</v>
      </c>
      <c r="AT191" s="123">
        <v>0</v>
      </c>
      <c r="AU191" s="123">
        <v>0</v>
      </c>
      <c r="AV191" s="123">
        <v>0</v>
      </c>
      <c r="AW191" s="123">
        <v>0</v>
      </c>
      <c r="AX191" s="123">
        <v>0</v>
      </c>
      <c r="AY191" s="123">
        <v>0</v>
      </c>
      <c r="AZ191" s="123">
        <v>0</v>
      </c>
      <c r="BA191" s="123">
        <v>0</v>
      </c>
      <c r="BB191" s="123">
        <v>0</v>
      </c>
      <c r="BC191" s="123">
        <v>0</v>
      </c>
      <c r="BD191" s="123">
        <v>0</v>
      </c>
      <c r="BE191" s="123">
        <v>0</v>
      </c>
      <c r="BF191" s="123">
        <v>0</v>
      </c>
      <c r="BG191" s="123">
        <v>0</v>
      </c>
    </row>
    <row r="192" spans="1:59" ht="15" x14ac:dyDescent="0.25">
      <c r="A192" s="198"/>
      <c r="B192" s="122">
        <v>1</v>
      </c>
      <c r="C192" s="122">
        <v>1</v>
      </c>
      <c r="D192" s="122">
        <v>1</v>
      </c>
      <c r="E192" s="123">
        <v>0</v>
      </c>
      <c r="F192" s="123">
        <v>0</v>
      </c>
      <c r="G192" s="123">
        <v>0</v>
      </c>
      <c r="H192" s="123">
        <v>0</v>
      </c>
      <c r="I192" s="123">
        <v>0</v>
      </c>
      <c r="J192" s="123">
        <v>0</v>
      </c>
      <c r="K192" s="123">
        <v>0</v>
      </c>
      <c r="L192" s="123">
        <v>0</v>
      </c>
      <c r="M192" s="123">
        <v>0</v>
      </c>
      <c r="N192" s="123">
        <v>0</v>
      </c>
      <c r="O192" s="123">
        <v>0</v>
      </c>
      <c r="P192" s="123">
        <v>0</v>
      </c>
      <c r="Q192" s="123">
        <v>0</v>
      </c>
      <c r="R192" s="123">
        <v>0</v>
      </c>
      <c r="S192" s="123">
        <v>0</v>
      </c>
      <c r="T192" s="123">
        <v>0</v>
      </c>
      <c r="U192" s="123">
        <v>0</v>
      </c>
      <c r="V192" s="123">
        <v>0</v>
      </c>
      <c r="W192" s="123">
        <v>0</v>
      </c>
      <c r="X192" s="123">
        <v>0</v>
      </c>
      <c r="Y192" s="123">
        <v>0</v>
      </c>
      <c r="Z192" s="123">
        <v>0</v>
      </c>
      <c r="AA192" s="123">
        <v>0</v>
      </c>
      <c r="AB192" s="123">
        <v>0</v>
      </c>
      <c r="AC192" s="123">
        <v>0</v>
      </c>
      <c r="AD192" s="123">
        <v>0</v>
      </c>
      <c r="AE192" s="123">
        <v>0</v>
      </c>
      <c r="AF192" s="123">
        <v>0</v>
      </c>
      <c r="AG192" s="123">
        <v>0</v>
      </c>
      <c r="AH192" s="123">
        <v>0</v>
      </c>
      <c r="AI192" s="123">
        <v>0</v>
      </c>
      <c r="AJ192" s="123">
        <v>0</v>
      </c>
      <c r="AK192" s="123">
        <v>0</v>
      </c>
      <c r="AL192" s="123">
        <v>0</v>
      </c>
      <c r="AM192" s="123">
        <v>0</v>
      </c>
      <c r="AN192" s="123">
        <v>0</v>
      </c>
      <c r="AO192" s="123">
        <v>0</v>
      </c>
      <c r="AP192" s="123">
        <v>0</v>
      </c>
      <c r="AQ192" s="123">
        <v>0</v>
      </c>
      <c r="AR192" s="123">
        <v>0</v>
      </c>
      <c r="AS192" s="123">
        <v>0</v>
      </c>
      <c r="AT192" s="123">
        <v>0</v>
      </c>
      <c r="AU192" s="123">
        <v>0</v>
      </c>
      <c r="AV192" s="123">
        <v>0</v>
      </c>
      <c r="AW192" s="123">
        <v>0</v>
      </c>
      <c r="AX192" s="123">
        <v>0</v>
      </c>
      <c r="AY192" s="123">
        <v>0</v>
      </c>
      <c r="AZ192" s="123">
        <v>0</v>
      </c>
      <c r="BA192" s="123">
        <v>0</v>
      </c>
      <c r="BB192" s="123">
        <v>0</v>
      </c>
      <c r="BC192" s="123">
        <v>0</v>
      </c>
      <c r="BD192" s="123">
        <v>0</v>
      </c>
      <c r="BE192" s="123">
        <v>0</v>
      </c>
      <c r="BF192" s="123">
        <v>0</v>
      </c>
      <c r="BG192" s="123">
        <v>0</v>
      </c>
    </row>
    <row r="193" spans="1:59" ht="15" x14ac:dyDescent="0.25">
      <c r="A193" s="198"/>
      <c r="B193" s="122">
        <v>1</v>
      </c>
      <c r="C193" s="122">
        <v>1</v>
      </c>
      <c r="D193" s="122">
        <v>1</v>
      </c>
      <c r="E193" s="123">
        <v>0</v>
      </c>
      <c r="F193" s="123">
        <v>0</v>
      </c>
      <c r="G193" s="123">
        <v>0</v>
      </c>
      <c r="H193" s="123">
        <v>0</v>
      </c>
      <c r="I193" s="123">
        <v>0</v>
      </c>
      <c r="J193" s="123">
        <v>0</v>
      </c>
      <c r="K193" s="123">
        <v>0</v>
      </c>
      <c r="L193" s="123">
        <v>0</v>
      </c>
      <c r="M193" s="123">
        <v>0</v>
      </c>
      <c r="N193" s="123">
        <v>0</v>
      </c>
      <c r="O193" s="123">
        <v>0</v>
      </c>
      <c r="P193" s="123">
        <v>0</v>
      </c>
      <c r="Q193" s="123">
        <v>0</v>
      </c>
      <c r="R193" s="123">
        <v>0</v>
      </c>
      <c r="S193" s="123">
        <v>0</v>
      </c>
      <c r="T193" s="123">
        <v>0</v>
      </c>
      <c r="U193" s="123">
        <v>0</v>
      </c>
      <c r="V193" s="123">
        <v>0</v>
      </c>
      <c r="W193" s="123">
        <v>0</v>
      </c>
      <c r="X193" s="123">
        <v>0</v>
      </c>
      <c r="Y193" s="123">
        <v>0</v>
      </c>
      <c r="Z193" s="123">
        <v>0</v>
      </c>
      <c r="AA193" s="123">
        <v>0</v>
      </c>
      <c r="AB193" s="123">
        <v>0</v>
      </c>
      <c r="AC193" s="123">
        <v>0</v>
      </c>
      <c r="AD193" s="123">
        <v>0</v>
      </c>
      <c r="AE193" s="123">
        <v>0</v>
      </c>
      <c r="AF193" s="123">
        <v>0</v>
      </c>
      <c r="AG193" s="123">
        <v>0</v>
      </c>
      <c r="AH193" s="123">
        <v>0</v>
      </c>
      <c r="AI193" s="123">
        <v>0</v>
      </c>
      <c r="AJ193" s="123">
        <v>0</v>
      </c>
      <c r="AK193" s="123">
        <v>0</v>
      </c>
      <c r="AL193" s="123">
        <v>0</v>
      </c>
      <c r="AM193" s="123">
        <v>0</v>
      </c>
      <c r="AN193" s="123">
        <v>0</v>
      </c>
      <c r="AO193" s="123">
        <v>0</v>
      </c>
      <c r="AP193" s="123">
        <v>0</v>
      </c>
      <c r="AQ193" s="123">
        <v>0</v>
      </c>
      <c r="AR193" s="123">
        <v>0</v>
      </c>
      <c r="AS193" s="123">
        <v>0</v>
      </c>
      <c r="AT193" s="123">
        <v>0</v>
      </c>
      <c r="AU193" s="123">
        <v>0</v>
      </c>
      <c r="AV193" s="123">
        <v>0</v>
      </c>
      <c r="AW193" s="123">
        <v>0</v>
      </c>
      <c r="AX193" s="123">
        <v>0</v>
      </c>
      <c r="AY193" s="123">
        <v>0</v>
      </c>
      <c r="AZ193" s="123">
        <v>0</v>
      </c>
      <c r="BA193" s="123">
        <v>0</v>
      </c>
      <c r="BB193" s="123">
        <v>0</v>
      </c>
      <c r="BC193" s="123">
        <v>0</v>
      </c>
      <c r="BD193" s="123">
        <v>0</v>
      </c>
      <c r="BE193" s="123">
        <v>0</v>
      </c>
      <c r="BF193" s="123">
        <v>0</v>
      </c>
      <c r="BG193" s="123">
        <v>0</v>
      </c>
    </row>
    <row r="194" spans="1:59" ht="15" x14ac:dyDescent="0.25">
      <c r="A194" s="198"/>
      <c r="B194" s="122">
        <v>1</v>
      </c>
      <c r="C194" s="122">
        <v>1</v>
      </c>
      <c r="D194" s="122">
        <v>1</v>
      </c>
      <c r="E194" s="123">
        <v>0</v>
      </c>
      <c r="F194" s="123">
        <v>0</v>
      </c>
      <c r="G194" s="123">
        <v>0</v>
      </c>
      <c r="H194" s="123">
        <v>0</v>
      </c>
      <c r="I194" s="123">
        <v>0</v>
      </c>
      <c r="J194" s="123">
        <v>0</v>
      </c>
      <c r="K194" s="123">
        <v>0</v>
      </c>
      <c r="L194" s="123">
        <v>0</v>
      </c>
      <c r="M194" s="123">
        <v>0</v>
      </c>
      <c r="N194" s="123">
        <v>0</v>
      </c>
      <c r="O194" s="123">
        <v>0</v>
      </c>
      <c r="P194" s="123">
        <v>0</v>
      </c>
      <c r="Q194" s="123">
        <v>0</v>
      </c>
      <c r="R194" s="123">
        <v>0</v>
      </c>
      <c r="S194" s="123">
        <v>0</v>
      </c>
      <c r="T194" s="123">
        <v>0</v>
      </c>
      <c r="U194" s="123">
        <v>0</v>
      </c>
      <c r="V194" s="123">
        <v>0</v>
      </c>
      <c r="W194" s="123">
        <v>0</v>
      </c>
      <c r="X194" s="123">
        <v>0</v>
      </c>
      <c r="Y194" s="123">
        <v>0</v>
      </c>
      <c r="Z194" s="123">
        <v>0</v>
      </c>
      <c r="AA194" s="123">
        <v>0</v>
      </c>
      <c r="AB194" s="123">
        <v>0</v>
      </c>
      <c r="AC194" s="123">
        <v>0</v>
      </c>
      <c r="AD194" s="123">
        <v>0</v>
      </c>
      <c r="AE194" s="123">
        <v>0</v>
      </c>
      <c r="AF194" s="123">
        <v>0</v>
      </c>
      <c r="AG194" s="123">
        <v>0</v>
      </c>
      <c r="AH194" s="123">
        <v>0</v>
      </c>
      <c r="AI194" s="123">
        <v>0</v>
      </c>
      <c r="AJ194" s="123">
        <v>0</v>
      </c>
      <c r="AK194" s="123">
        <v>0</v>
      </c>
      <c r="AL194" s="123">
        <v>0</v>
      </c>
      <c r="AM194" s="123">
        <v>0</v>
      </c>
      <c r="AN194" s="123">
        <v>0</v>
      </c>
      <c r="AO194" s="123">
        <v>0</v>
      </c>
      <c r="AP194" s="123">
        <v>0</v>
      </c>
      <c r="AQ194" s="123">
        <v>0</v>
      </c>
      <c r="AR194" s="123">
        <v>0</v>
      </c>
      <c r="AS194" s="123">
        <v>0</v>
      </c>
      <c r="AT194" s="123">
        <v>0</v>
      </c>
      <c r="AU194" s="123">
        <v>0</v>
      </c>
      <c r="AV194" s="123">
        <v>0</v>
      </c>
      <c r="AW194" s="123">
        <v>0</v>
      </c>
      <c r="AX194" s="123">
        <v>0</v>
      </c>
      <c r="AY194" s="123">
        <v>0</v>
      </c>
      <c r="AZ194" s="123">
        <v>0</v>
      </c>
      <c r="BA194" s="123">
        <v>0</v>
      </c>
      <c r="BB194" s="123">
        <v>0</v>
      </c>
      <c r="BC194" s="123">
        <v>0</v>
      </c>
      <c r="BD194" s="123">
        <v>0</v>
      </c>
      <c r="BE194" s="123">
        <v>0</v>
      </c>
      <c r="BF194" s="123">
        <v>0</v>
      </c>
      <c r="BG194" s="123">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N44"/>
  <sheetViews>
    <sheetView topLeftCell="G1" workbookViewId="0">
      <selection activeCell="AC20" sqref="AC20"/>
    </sheetView>
  </sheetViews>
  <sheetFormatPr defaultRowHeight="15" x14ac:dyDescent="0.25"/>
  <cols>
    <col min="1" max="1" width="10.5703125" bestFit="1" customWidth="1"/>
  </cols>
  <sheetData>
    <row r="1" spans="1:39" s="137" customFormat="1" x14ac:dyDescent="0.25"/>
    <row r="2" spans="1:39" x14ac:dyDescent="0.25">
      <c r="A2" s="239" t="s">
        <v>190</v>
      </c>
      <c r="B2" s="137" t="s">
        <v>45</v>
      </c>
      <c r="C2" s="137" t="s">
        <v>46</v>
      </c>
      <c r="D2" s="137" t="s">
        <v>47</v>
      </c>
      <c r="E2" s="243">
        <v>1991</v>
      </c>
      <c r="F2" s="243">
        <v>1992</v>
      </c>
      <c r="G2" s="243">
        <v>1993</v>
      </c>
      <c r="H2" s="243">
        <v>1994</v>
      </c>
      <c r="I2" s="243">
        <v>1995</v>
      </c>
      <c r="J2" s="243">
        <v>1996</v>
      </c>
      <c r="K2" s="243">
        <v>1997</v>
      </c>
      <c r="L2" s="243">
        <v>1998</v>
      </c>
      <c r="M2" s="243">
        <v>1999</v>
      </c>
      <c r="N2" s="243">
        <v>2000</v>
      </c>
      <c r="O2" s="243">
        <v>2001</v>
      </c>
      <c r="P2" s="243">
        <v>2002</v>
      </c>
      <c r="Q2" s="243">
        <v>2003</v>
      </c>
      <c r="R2" s="243">
        <v>2004</v>
      </c>
      <c r="S2" s="243">
        <v>2005</v>
      </c>
      <c r="T2" s="243">
        <v>2006</v>
      </c>
      <c r="U2" s="243">
        <v>2007</v>
      </c>
      <c r="V2" s="243">
        <v>2008</v>
      </c>
      <c r="W2" s="243">
        <v>2009</v>
      </c>
      <c r="X2" s="243">
        <v>2010</v>
      </c>
      <c r="Y2" s="243">
        <v>2011</v>
      </c>
      <c r="Z2" s="243">
        <v>2012</v>
      </c>
      <c r="AA2" s="243">
        <v>2013</v>
      </c>
      <c r="AB2" s="243">
        <v>2014</v>
      </c>
      <c r="AC2" s="243">
        <v>2015</v>
      </c>
      <c r="AD2" s="243">
        <v>2016</v>
      </c>
      <c r="AE2" s="243">
        <v>2017</v>
      </c>
      <c r="AF2" s="243">
        <v>2018</v>
      </c>
      <c r="AG2" s="243">
        <v>2019</v>
      </c>
      <c r="AH2" s="243">
        <v>2020</v>
      </c>
      <c r="AI2" s="137"/>
      <c r="AJ2" s="137"/>
      <c r="AK2" s="137"/>
      <c r="AL2" s="137"/>
      <c r="AM2" s="137"/>
    </row>
    <row r="3" spans="1:39" x14ac:dyDescent="0.25">
      <c r="A3" s="137"/>
      <c r="B3" s="137" t="s">
        <v>63</v>
      </c>
      <c r="C3" s="137" t="s">
        <v>64</v>
      </c>
      <c r="D3" s="137" t="s">
        <v>65</v>
      </c>
      <c r="E3" s="243" t="s">
        <v>66</v>
      </c>
      <c r="F3" s="243" t="s">
        <v>67</v>
      </c>
      <c r="G3" s="243" t="s">
        <v>68</v>
      </c>
      <c r="H3" s="243" t="s">
        <v>69</v>
      </c>
      <c r="I3" s="243" t="s">
        <v>70</v>
      </c>
      <c r="J3" s="243" t="s">
        <v>71</v>
      </c>
      <c r="K3" s="243" t="s">
        <v>72</v>
      </c>
      <c r="L3" s="243" t="s">
        <v>73</v>
      </c>
      <c r="M3" s="243" t="s">
        <v>74</v>
      </c>
      <c r="N3" s="243" t="s">
        <v>75</v>
      </c>
      <c r="O3" s="243" t="s">
        <v>76</v>
      </c>
      <c r="P3" s="243" t="s">
        <v>77</v>
      </c>
      <c r="Q3" s="243" t="s">
        <v>78</v>
      </c>
      <c r="R3" s="243" t="s">
        <v>79</v>
      </c>
      <c r="S3" s="243" t="s">
        <v>80</v>
      </c>
      <c r="T3" s="243" t="s">
        <v>81</v>
      </c>
      <c r="U3" s="243" t="s">
        <v>82</v>
      </c>
      <c r="V3" s="243" t="s">
        <v>83</v>
      </c>
      <c r="W3" s="243" t="s">
        <v>84</v>
      </c>
      <c r="X3" s="243" t="s">
        <v>85</v>
      </c>
      <c r="Y3" s="243" t="s">
        <v>86</v>
      </c>
      <c r="Z3" s="243" t="s">
        <v>87</v>
      </c>
      <c r="AA3" s="243" t="s">
        <v>88</v>
      </c>
      <c r="AB3" s="243" t="s">
        <v>89</v>
      </c>
      <c r="AC3" s="243" t="s">
        <v>90</v>
      </c>
      <c r="AD3" s="243" t="s">
        <v>91</v>
      </c>
      <c r="AE3" s="243" t="s">
        <v>92</v>
      </c>
      <c r="AF3" s="243" t="s">
        <v>93</v>
      </c>
      <c r="AG3" s="243" t="s">
        <v>94</v>
      </c>
      <c r="AH3" s="243" t="s">
        <v>95</v>
      </c>
      <c r="AI3" s="137"/>
      <c r="AJ3" s="137"/>
      <c r="AK3" s="137"/>
      <c r="AL3" s="137"/>
      <c r="AM3" s="137"/>
    </row>
    <row r="4" spans="1:39" x14ac:dyDescent="0.25">
      <c r="A4" s="240">
        <f>DATE(YEAR(DONOTCHANGE!A4),1,1)</f>
        <v>44562</v>
      </c>
      <c r="B4" s="137">
        <v>3</v>
      </c>
      <c r="C4" s="137">
        <v>3</v>
      </c>
      <c r="D4" s="137">
        <v>3</v>
      </c>
      <c r="E4" s="243">
        <v>1</v>
      </c>
      <c r="F4" s="243">
        <v>1</v>
      </c>
      <c r="G4" s="243">
        <v>4</v>
      </c>
      <c r="H4" s="243">
        <v>1</v>
      </c>
      <c r="I4" s="243">
        <v>5</v>
      </c>
      <c r="J4" s="243">
        <v>5</v>
      </c>
      <c r="K4" s="243">
        <v>5</v>
      </c>
      <c r="L4" s="243">
        <v>5</v>
      </c>
      <c r="M4" s="243">
        <v>5</v>
      </c>
      <c r="N4" s="243">
        <v>4</v>
      </c>
      <c r="O4" s="243">
        <v>2</v>
      </c>
      <c r="P4" s="243">
        <v>2</v>
      </c>
      <c r="Q4" s="243">
        <v>4</v>
      </c>
      <c r="R4" s="243">
        <v>3</v>
      </c>
      <c r="S4" s="243">
        <v>4</v>
      </c>
      <c r="T4" s="243">
        <v>5</v>
      </c>
      <c r="U4" s="243">
        <v>2</v>
      </c>
      <c r="V4" s="243">
        <v>1</v>
      </c>
      <c r="W4" s="243">
        <v>2</v>
      </c>
      <c r="X4" s="243">
        <v>3</v>
      </c>
      <c r="Y4" s="243">
        <v>5</v>
      </c>
      <c r="Z4" s="243">
        <v>3</v>
      </c>
      <c r="AA4" s="243">
        <v>2</v>
      </c>
      <c r="AB4" s="243">
        <v>1</v>
      </c>
      <c r="AC4" s="243">
        <v>1</v>
      </c>
      <c r="AD4" s="243">
        <v>3</v>
      </c>
      <c r="AE4" s="243">
        <v>5</v>
      </c>
      <c r="AF4" s="243">
        <v>3</v>
      </c>
      <c r="AG4" s="243">
        <v>5</v>
      </c>
      <c r="AH4" s="243">
        <v>2</v>
      </c>
      <c r="AI4" s="137"/>
      <c r="AJ4" s="137"/>
      <c r="AK4" s="137"/>
      <c r="AL4" s="137"/>
      <c r="AM4" s="137"/>
    </row>
    <row r="5" spans="1:39" x14ac:dyDescent="0.25">
      <c r="A5" s="240">
        <f>DATE(YEAR(A4)+1,1,1)</f>
        <v>44927</v>
      </c>
      <c r="B5" s="137">
        <v>3</v>
      </c>
      <c r="C5" s="137">
        <v>3</v>
      </c>
      <c r="D5" s="137">
        <v>3</v>
      </c>
      <c r="E5" s="243">
        <v>1</v>
      </c>
      <c r="F5" s="243">
        <v>4</v>
      </c>
      <c r="G5" s="243">
        <v>1</v>
      </c>
      <c r="H5" s="243">
        <v>5</v>
      </c>
      <c r="I5" s="243">
        <v>5</v>
      </c>
      <c r="J5" s="243">
        <v>5</v>
      </c>
      <c r="K5" s="243">
        <v>5</v>
      </c>
      <c r="L5" s="243">
        <v>5</v>
      </c>
      <c r="M5" s="243">
        <v>4</v>
      </c>
      <c r="N5" s="243">
        <v>2</v>
      </c>
      <c r="O5" s="243">
        <v>2</v>
      </c>
      <c r="P5" s="243">
        <v>4</v>
      </c>
      <c r="Q5" s="243">
        <v>3</v>
      </c>
      <c r="R5" s="243">
        <v>4</v>
      </c>
      <c r="S5" s="243">
        <v>5</v>
      </c>
      <c r="T5" s="243">
        <v>2</v>
      </c>
      <c r="U5" s="243">
        <v>1</v>
      </c>
      <c r="V5" s="243">
        <v>2</v>
      </c>
      <c r="W5" s="243">
        <v>3</v>
      </c>
      <c r="X5" s="243">
        <v>5</v>
      </c>
      <c r="Y5" s="243">
        <v>3</v>
      </c>
      <c r="Z5" s="243">
        <v>2</v>
      </c>
      <c r="AA5" s="243">
        <v>1</v>
      </c>
      <c r="AB5" s="243">
        <v>1</v>
      </c>
      <c r="AC5" s="243">
        <v>3</v>
      </c>
      <c r="AD5" s="243">
        <v>5</v>
      </c>
      <c r="AE5" s="243">
        <v>3</v>
      </c>
      <c r="AF5" s="243">
        <v>5</v>
      </c>
      <c r="AG5" s="243">
        <v>2</v>
      </c>
      <c r="AH5" s="243">
        <v>1</v>
      </c>
      <c r="AI5" s="137"/>
      <c r="AJ5" s="137"/>
      <c r="AK5" s="137"/>
      <c r="AL5" s="137"/>
      <c r="AM5" s="137"/>
    </row>
    <row r="6" spans="1:39" x14ac:dyDescent="0.25">
      <c r="A6" s="240">
        <f t="shared" ref="A6:A9" si="0">DATE(YEAR(A5)+1,1,1)</f>
        <v>45292</v>
      </c>
      <c r="B6" s="137">
        <v>3</v>
      </c>
      <c r="C6" s="137">
        <v>3</v>
      </c>
      <c r="D6" s="137">
        <v>3</v>
      </c>
      <c r="E6" s="243">
        <v>4</v>
      </c>
      <c r="F6" s="243">
        <v>1</v>
      </c>
      <c r="G6" s="243">
        <v>5</v>
      </c>
      <c r="H6" s="243">
        <v>5</v>
      </c>
      <c r="I6" s="243">
        <v>5</v>
      </c>
      <c r="J6" s="243">
        <v>5</v>
      </c>
      <c r="K6" s="243">
        <v>5</v>
      </c>
      <c r="L6" s="243">
        <v>4</v>
      </c>
      <c r="M6" s="243">
        <v>2</v>
      </c>
      <c r="N6" s="243">
        <v>2</v>
      </c>
      <c r="O6" s="243">
        <v>4</v>
      </c>
      <c r="P6" s="243">
        <v>3</v>
      </c>
      <c r="Q6" s="243">
        <v>4</v>
      </c>
      <c r="R6" s="243">
        <v>5</v>
      </c>
      <c r="S6" s="243">
        <v>2</v>
      </c>
      <c r="T6" s="243">
        <v>1</v>
      </c>
      <c r="U6" s="243">
        <v>2</v>
      </c>
      <c r="V6" s="243">
        <v>3</v>
      </c>
      <c r="W6" s="243">
        <v>5</v>
      </c>
      <c r="X6" s="243">
        <v>3</v>
      </c>
      <c r="Y6" s="243">
        <v>2</v>
      </c>
      <c r="Z6" s="243">
        <v>1</v>
      </c>
      <c r="AA6" s="243">
        <v>1</v>
      </c>
      <c r="AB6" s="243">
        <v>3</v>
      </c>
      <c r="AC6" s="243">
        <v>5</v>
      </c>
      <c r="AD6" s="243">
        <v>3</v>
      </c>
      <c r="AE6" s="243">
        <v>5</v>
      </c>
      <c r="AF6" s="243">
        <v>2</v>
      </c>
      <c r="AG6" s="137">
        <v>1</v>
      </c>
      <c r="AH6" s="243">
        <v>1</v>
      </c>
      <c r="AI6" s="137"/>
      <c r="AJ6" s="137"/>
      <c r="AK6" s="137"/>
      <c r="AL6" s="137"/>
      <c r="AM6" s="137"/>
    </row>
    <row r="7" spans="1:39" x14ac:dyDescent="0.25">
      <c r="A7" s="240">
        <f t="shared" si="0"/>
        <v>45658</v>
      </c>
      <c r="B7" s="137">
        <v>3</v>
      </c>
      <c r="C7" s="137">
        <v>3</v>
      </c>
      <c r="D7" s="137">
        <v>3</v>
      </c>
      <c r="E7" s="243">
        <v>1</v>
      </c>
      <c r="F7" s="243">
        <v>5</v>
      </c>
      <c r="G7" s="243">
        <v>5</v>
      </c>
      <c r="H7" s="243">
        <v>5</v>
      </c>
      <c r="I7" s="243">
        <v>5</v>
      </c>
      <c r="J7" s="243">
        <v>5</v>
      </c>
      <c r="K7" s="243">
        <v>4</v>
      </c>
      <c r="L7" s="243">
        <v>2</v>
      </c>
      <c r="M7" s="243">
        <v>2</v>
      </c>
      <c r="N7" s="243">
        <v>4</v>
      </c>
      <c r="O7" s="243">
        <v>3</v>
      </c>
      <c r="P7" s="243">
        <v>4</v>
      </c>
      <c r="Q7" s="243">
        <v>5</v>
      </c>
      <c r="R7" s="243">
        <v>2</v>
      </c>
      <c r="S7" s="243">
        <v>1</v>
      </c>
      <c r="T7" s="243">
        <v>2</v>
      </c>
      <c r="U7" s="243">
        <v>3</v>
      </c>
      <c r="V7" s="243">
        <v>5</v>
      </c>
      <c r="W7" s="243">
        <v>3</v>
      </c>
      <c r="X7" s="243">
        <v>2</v>
      </c>
      <c r="Y7" s="243">
        <v>1</v>
      </c>
      <c r="Z7" s="243">
        <v>1</v>
      </c>
      <c r="AA7" s="243">
        <v>3</v>
      </c>
      <c r="AB7" s="243">
        <v>5</v>
      </c>
      <c r="AC7" s="243">
        <v>3</v>
      </c>
      <c r="AD7" s="243">
        <v>5</v>
      </c>
      <c r="AE7" s="243">
        <v>2</v>
      </c>
      <c r="AF7" s="137">
        <v>1</v>
      </c>
      <c r="AG7" s="137">
        <v>1</v>
      </c>
      <c r="AH7" s="243">
        <v>4</v>
      </c>
      <c r="AI7" s="137"/>
      <c r="AJ7" s="137"/>
      <c r="AK7" s="137"/>
      <c r="AL7" s="137"/>
      <c r="AM7" s="137"/>
    </row>
    <row r="8" spans="1:39" x14ac:dyDescent="0.25">
      <c r="A8" s="240">
        <f t="shared" si="0"/>
        <v>46023</v>
      </c>
      <c r="B8" s="137">
        <v>3</v>
      </c>
      <c r="C8" s="137">
        <v>3</v>
      </c>
      <c r="D8" s="137">
        <v>3</v>
      </c>
      <c r="E8" s="243">
        <v>5</v>
      </c>
      <c r="F8" s="243">
        <v>5</v>
      </c>
      <c r="G8" s="243">
        <v>5</v>
      </c>
      <c r="H8" s="243">
        <v>5</v>
      </c>
      <c r="I8" s="243">
        <v>5</v>
      </c>
      <c r="J8" s="243">
        <v>4</v>
      </c>
      <c r="K8" s="243">
        <v>2</v>
      </c>
      <c r="L8" s="243">
        <v>2</v>
      </c>
      <c r="M8" s="243">
        <v>4</v>
      </c>
      <c r="N8" s="243">
        <v>3</v>
      </c>
      <c r="O8" s="243">
        <v>4</v>
      </c>
      <c r="P8" s="243">
        <v>5</v>
      </c>
      <c r="Q8" s="243">
        <v>2</v>
      </c>
      <c r="R8" s="243">
        <v>1</v>
      </c>
      <c r="S8" s="243">
        <v>2</v>
      </c>
      <c r="T8" s="243">
        <v>3</v>
      </c>
      <c r="U8" s="243">
        <v>5</v>
      </c>
      <c r="V8" s="243">
        <v>3</v>
      </c>
      <c r="W8" s="243">
        <v>2</v>
      </c>
      <c r="X8" s="243">
        <v>1</v>
      </c>
      <c r="Y8" s="243">
        <v>1</v>
      </c>
      <c r="Z8" s="243">
        <v>3</v>
      </c>
      <c r="AA8" s="243">
        <v>5</v>
      </c>
      <c r="AB8" s="243">
        <v>3</v>
      </c>
      <c r="AC8" s="243">
        <v>5</v>
      </c>
      <c r="AD8" s="243">
        <v>2</v>
      </c>
      <c r="AE8" s="137">
        <v>1</v>
      </c>
      <c r="AF8" s="137">
        <v>1</v>
      </c>
      <c r="AG8" s="137">
        <v>4</v>
      </c>
      <c r="AH8" s="243">
        <v>1</v>
      </c>
      <c r="AI8" s="137"/>
      <c r="AJ8" s="137"/>
      <c r="AK8" s="137"/>
      <c r="AL8" s="137"/>
      <c r="AM8" s="137"/>
    </row>
    <row r="9" spans="1:39" x14ac:dyDescent="0.25">
      <c r="A9" s="240">
        <f t="shared" si="0"/>
        <v>46388</v>
      </c>
      <c r="B9" s="137">
        <v>3</v>
      </c>
      <c r="C9" s="137">
        <v>3</v>
      </c>
      <c r="D9" s="137">
        <v>3</v>
      </c>
      <c r="E9" s="243">
        <v>5</v>
      </c>
      <c r="F9" s="243">
        <v>5</v>
      </c>
      <c r="G9" s="243">
        <v>5</v>
      </c>
      <c r="H9" s="243">
        <v>5</v>
      </c>
      <c r="I9" s="243">
        <v>4</v>
      </c>
      <c r="J9" s="243">
        <v>2</v>
      </c>
      <c r="K9" s="243">
        <v>2</v>
      </c>
      <c r="L9" s="243">
        <v>4</v>
      </c>
      <c r="M9" s="243">
        <v>3</v>
      </c>
      <c r="N9" s="243">
        <v>4</v>
      </c>
      <c r="O9" s="243">
        <v>5</v>
      </c>
      <c r="P9" s="243">
        <v>2</v>
      </c>
      <c r="Q9" s="243">
        <v>1</v>
      </c>
      <c r="R9" s="243">
        <v>2</v>
      </c>
      <c r="S9" s="243">
        <v>3</v>
      </c>
      <c r="T9" s="243">
        <v>5</v>
      </c>
      <c r="U9" s="243">
        <v>3</v>
      </c>
      <c r="V9" s="243">
        <v>2</v>
      </c>
      <c r="W9" s="243">
        <v>1</v>
      </c>
      <c r="X9" s="243">
        <v>1</v>
      </c>
      <c r="Y9" s="243">
        <v>3</v>
      </c>
      <c r="Z9" s="243">
        <v>5</v>
      </c>
      <c r="AA9" s="243">
        <v>3</v>
      </c>
      <c r="AB9" s="243">
        <v>5</v>
      </c>
      <c r="AC9" s="243">
        <v>2</v>
      </c>
      <c r="AD9" s="137">
        <v>1</v>
      </c>
      <c r="AE9" s="137">
        <v>1</v>
      </c>
      <c r="AF9" s="137">
        <v>4</v>
      </c>
      <c r="AG9" s="137">
        <v>1</v>
      </c>
      <c r="AH9" s="243">
        <v>5</v>
      </c>
      <c r="AI9" s="137"/>
      <c r="AJ9" s="137"/>
      <c r="AK9" s="137"/>
      <c r="AL9" s="137"/>
      <c r="AM9" s="137"/>
    </row>
    <row r="14" spans="1:39" x14ac:dyDescent="0.25">
      <c r="F14" s="243"/>
      <c r="G14" s="243"/>
      <c r="H14" s="243"/>
      <c r="I14" s="243"/>
      <c r="J14" s="243"/>
      <c r="K14" s="243"/>
      <c r="L14" s="243"/>
      <c r="M14" s="243"/>
      <c r="N14" s="243"/>
      <c r="O14" s="243"/>
      <c r="P14" s="243"/>
      <c r="Q14" s="243"/>
      <c r="R14" s="243"/>
      <c r="S14" s="243"/>
      <c r="T14" s="243"/>
      <c r="U14" s="243"/>
      <c r="V14" s="243"/>
      <c r="W14" s="243"/>
      <c r="X14" s="243"/>
      <c r="Y14" s="243"/>
      <c r="Z14" s="243"/>
      <c r="AA14" s="243"/>
      <c r="AB14" s="243"/>
      <c r="AC14" s="243"/>
      <c r="AD14" s="243"/>
      <c r="AE14" s="243"/>
      <c r="AF14" s="243"/>
      <c r="AG14" s="243"/>
      <c r="AH14" s="243"/>
    </row>
    <row r="15" spans="1:39" x14ac:dyDescent="0.25">
      <c r="F15" s="243"/>
      <c r="G15" s="243"/>
      <c r="H15" s="243"/>
      <c r="I15" s="243"/>
      <c r="J15" s="243"/>
      <c r="K15" s="243"/>
      <c r="L15" s="243"/>
      <c r="M15" s="243"/>
      <c r="N15" s="243"/>
      <c r="O15" s="243"/>
      <c r="P15" s="243"/>
      <c r="Q15" s="243"/>
      <c r="R15" s="243"/>
      <c r="S15" s="243"/>
      <c r="T15" s="243"/>
      <c r="U15" s="243"/>
      <c r="V15" s="243"/>
      <c r="W15" s="243"/>
      <c r="X15" s="243"/>
      <c r="Y15" s="243"/>
      <c r="Z15" s="243"/>
      <c r="AA15" s="243"/>
      <c r="AB15" s="243"/>
      <c r="AC15" s="243"/>
      <c r="AD15" s="243"/>
      <c r="AE15" s="243"/>
      <c r="AF15" s="243"/>
      <c r="AG15" s="243"/>
      <c r="AH15" s="243"/>
    </row>
    <row r="16" spans="1:39" x14ac:dyDescent="0.25">
      <c r="F16" s="243"/>
      <c r="G16" s="243"/>
      <c r="H16" s="243"/>
      <c r="I16" s="243"/>
      <c r="J16" s="243"/>
      <c r="K16" s="243"/>
      <c r="L16" s="243"/>
      <c r="M16" s="243"/>
      <c r="N16" s="243"/>
      <c r="O16" s="243"/>
      <c r="P16" s="243"/>
      <c r="Q16" s="243"/>
      <c r="R16" s="243"/>
      <c r="S16" s="243"/>
      <c r="T16" s="243"/>
      <c r="U16" s="243"/>
      <c r="V16" s="243"/>
      <c r="W16" s="243"/>
      <c r="X16" s="243"/>
      <c r="Y16" s="243"/>
      <c r="Z16" s="243"/>
      <c r="AA16" s="243"/>
      <c r="AB16" s="243"/>
      <c r="AC16" s="243"/>
      <c r="AD16" s="243"/>
      <c r="AE16" s="243"/>
      <c r="AF16" s="243"/>
      <c r="AG16" s="243"/>
      <c r="AH16" s="243"/>
    </row>
    <row r="17" spans="6:40" x14ac:dyDescent="0.25">
      <c r="F17" s="243"/>
      <c r="G17" s="243"/>
      <c r="H17" s="243"/>
      <c r="I17" s="243"/>
      <c r="J17" s="243"/>
      <c r="K17" s="243"/>
      <c r="L17" s="243"/>
      <c r="M17" s="243"/>
      <c r="N17" s="243"/>
      <c r="O17" s="243"/>
      <c r="P17" s="243"/>
      <c r="Q17" s="243"/>
      <c r="R17" s="243"/>
      <c r="S17" s="243"/>
      <c r="T17" s="243"/>
      <c r="U17" s="243"/>
      <c r="V17" s="243"/>
      <c r="W17" s="243"/>
      <c r="X17" s="243"/>
      <c r="Y17" s="243"/>
      <c r="Z17" s="243"/>
      <c r="AA17" s="243"/>
      <c r="AB17" s="243"/>
      <c r="AC17" s="243"/>
      <c r="AD17" s="243"/>
      <c r="AE17" s="243"/>
      <c r="AF17" s="243"/>
      <c r="AG17" s="243"/>
      <c r="AH17" s="243"/>
    </row>
    <row r="18" spans="6:40" x14ac:dyDescent="0.25">
      <c r="F18" s="243"/>
      <c r="G18" s="243"/>
      <c r="H18" s="243"/>
      <c r="I18" s="243"/>
      <c r="J18" s="243"/>
      <c r="K18" s="243"/>
      <c r="L18" s="243"/>
      <c r="M18" s="243"/>
      <c r="N18" s="243"/>
      <c r="O18" s="243"/>
      <c r="P18" s="243"/>
      <c r="Q18" s="243"/>
      <c r="R18" s="243"/>
      <c r="S18" s="243"/>
      <c r="T18" s="243"/>
      <c r="U18" s="243"/>
      <c r="V18" s="243"/>
      <c r="W18" s="243"/>
      <c r="X18" s="243"/>
      <c r="Y18" s="243"/>
      <c r="Z18" s="243"/>
      <c r="AA18" s="243"/>
      <c r="AB18" s="243"/>
      <c r="AC18" s="243"/>
      <c r="AD18" s="243"/>
      <c r="AE18" s="243"/>
      <c r="AF18" s="243"/>
      <c r="AG18" s="243"/>
      <c r="AH18" s="243"/>
    </row>
    <row r="19" spans="6:40" x14ac:dyDescent="0.25">
      <c r="F19" s="243"/>
      <c r="G19" s="243"/>
      <c r="H19" s="243"/>
      <c r="I19" s="243"/>
      <c r="J19" s="243"/>
      <c r="K19" s="243"/>
      <c r="L19" s="243"/>
      <c r="M19" s="243"/>
      <c r="N19" s="243"/>
      <c r="O19" s="243"/>
      <c r="P19" s="243"/>
      <c r="Q19" s="243"/>
      <c r="R19" s="243"/>
      <c r="S19" s="243"/>
      <c r="T19" s="243"/>
      <c r="U19" s="243"/>
      <c r="V19" s="243"/>
      <c r="W19" s="243"/>
      <c r="X19" s="243"/>
      <c r="Y19" s="243"/>
      <c r="Z19" s="243"/>
      <c r="AA19" s="243"/>
      <c r="AB19" s="243"/>
      <c r="AC19" s="243"/>
      <c r="AD19" s="243"/>
      <c r="AE19" s="243"/>
      <c r="AF19" s="243"/>
      <c r="AG19" s="243"/>
      <c r="AH19" s="243"/>
    </row>
    <row r="29" spans="6:40" x14ac:dyDescent="0.25">
      <c r="AJ29" s="243"/>
      <c r="AK29" s="243"/>
      <c r="AL29" s="243"/>
      <c r="AM29" s="243"/>
      <c r="AN29" s="243"/>
    </row>
    <row r="30" spans="6:40" x14ac:dyDescent="0.25">
      <c r="AJ30" s="243"/>
      <c r="AK30" s="243"/>
      <c r="AL30" s="243"/>
      <c r="AM30" s="243"/>
      <c r="AN30" s="243"/>
    </row>
    <row r="31" spans="6:40" x14ac:dyDescent="0.25">
      <c r="AJ31" s="243"/>
      <c r="AK31" s="243"/>
      <c r="AL31" s="243"/>
      <c r="AM31" s="243"/>
      <c r="AN31" s="243"/>
    </row>
    <row r="32" spans="6:40" x14ac:dyDescent="0.25">
      <c r="AJ32" s="243"/>
      <c r="AK32" s="243"/>
      <c r="AL32" s="243"/>
      <c r="AM32" s="243"/>
      <c r="AN32" s="243"/>
    </row>
    <row r="33" spans="36:40" x14ac:dyDescent="0.25">
      <c r="AJ33" s="243"/>
      <c r="AK33" s="243"/>
      <c r="AL33" s="243"/>
      <c r="AM33" s="243"/>
      <c r="AN33" s="243"/>
    </row>
    <row r="34" spans="36:40" x14ac:dyDescent="0.25">
      <c r="AJ34" s="243"/>
      <c r="AK34" s="243"/>
      <c r="AL34" s="243"/>
      <c r="AM34" s="243"/>
      <c r="AN34" s="243"/>
    </row>
    <row r="35" spans="36:40" x14ac:dyDescent="0.25">
      <c r="AJ35" s="243"/>
      <c r="AK35" s="243"/>
      <c r="AL35" s="243"/>
      <c r="AM35" s="243"/>
      <c r="AN35" s="243"/>
    </row>
    <row r="36" spans="36:40" x14ac:dyDescent="0.25">
      <c r="AJ36" s="243"/>
      <c r="AK36" s="243"/>
      <c r="AL36" s="243"/>
      <c r="AM36" s="243"/>
      <c r="AN36" s="243"/>
    </row>
    <row r="37" spans="36:40" x14ac:dyDescent="0.25">
      <c r="AJ37" s="243"/>
      <c r="AK37" s="243"/>
      <c r="AL37" s="243"/>
      <c r="AM37" s="243"/>
      <c r="AN37" s="243"/>
    </row>
    <row r="38" spans="36:40" x14ac:dyDescent="0.25">
      <c r="AJ38" s="243"/>
      <c r="AK38" s="243"/>
      <c r="AL38" s="243"/>
      <c r="AM38" s="243"/>
      <c r="AN38" s="243"/>
    </row>
    <row r="39" spans="36:40" x14ac:dyDescent="0.25">
      <c r="AJ39" s="243"/>
      <c r="AK39" s="243"/>
      <c r="AL39" s="243"/>
      <c r="AM39" s="243"/>
      <c r="AN39" s="243"/>
    </row>
    <row r="40" spans="36:40" x14ac:dyDescent="0.25">
      <c r="AJ40" s="243"/>
      <c r="AK40" s="243"/>
      <c r="AL40" s="243"/>
      <c r="AM40" s="243"/>
      <c r="AN40" s="243"/>
    </row>
    <row r="41" spans="36:40" x14ac:dyDescent="0.25">
      <c r="AJ41" s="243"/>
      <c r="AK41" s="243"/>
      <c r="AL41" s="243"/>
      <c r="AM41" s="243"/>
      <c r="AN41" s="243"/>
    </row>
    <row r="42" spans="36:40" x14ac:dyDescent="0.25">
      <c r="AJ42" s="243"/>
      <c r="AK42" s="243"/>
      <c r="AL42" s="243"/>
      <c r="AM42" s="243"/>
      <c r="AN42" s="243"/>
    </row>
    <row r="43" spans="36:40" x14ac:dyDescent="0.25">
      <c r="AJ43" s="243"/>
      <c r="AK43" s="243"/>
      <c r="AL43" s="243"/>
      <c r="AM43" s="243"/>
      <c r="AN43" s="243"/>
    </row>
    <row r="44" spans="36:40" x14ac:dyDescent="0.25">
      <c r="AJ44" s="243"/>
      <c r="AK44" s="243"/>
      <c r="AL44" s="243"/>
      <c r="AM44" s="243"/>
      <c r="AN44" s="243"/>
    </row>
  </sheetData>
  <phoneticPr fontId="46"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K15"/>
  <sheetViews>
    <sheetView topLeftCell="Y1" workbookViewId="0">
      <selection activeCell="AG31" sqref="AG31"/>
    </sheetView>
  </sheetViews>
  <sheetFormatPr defaultColWidth="18.7109375" defaultRowHeight="12.75" customHeight="1" x14ac:dyDescent="0.25"/>
  <cols>
    <col min="1" max="36" width="9.140625" customWidth="1"/>
    <col min="37" max="42" width="16.7109375" customWidth="1"/>
  </cols>
  <sheetData>
    <row r="1" spans="1:37" s="122" customFormat="1" ht="15" x14ac:dyDescent="0.25">
      <c r="A1" s="89"/>
      <c r="B1" s="345"/>
      <c r="C1" s="345"/>
      <c r="D1" s="345"/>
      <c r="E1" s="345"/>
      <c r="F1" s="345"/>
      <c r="G1" s="345"/>
      <c r="H1" s="345"/>
      <c r="I1" s="345"/>
      <c r="J1" s="345"/>
      <c r="K1" s="345"/>
      <c r="L1" s="345"/>
      <c r="M1" s="345"/>
      <c r="N1" s="345"/>
      <c r="O1" s="345"/>
      <c r="P1" s="345"/>
      <c r="Q1" s="345"/>
      <c r="R1" s="345"/>
      <c r="S1" s="345"/>
      <c r="T1" s="345"/>
      <c r="U1" s="345"/>
      <c r="V1" s="345"/>
      <c r="W1" s="345"/>
      <c r="X1" s="345"/>
      <c r="Y1" s="345"/>
      <c r="Z1" s="345"/>
      <c r="AA1" s="345"/>
      <c r="AB1" s="345"/>
      <c r="AC1" s="345"/>
      <c r="AD1" s="345"/>
      <c r="AE1" s="345"/>
      <c r="AF1" s="200" t="s">
        <v>207</v>
      </c>
      <c r="AG1" s="200" t="s">
        <v>208</v>
      </c>
      <c r="AH1" s="200" t="s">
        <v>209</v>
      </c>
      <c r="AI1" s="200" t="s">
        <v>210</v>
      </c>
      <c r="AJ1" s="200" t="s">
        <v>211</v>
      </c>
      <c r="AK1" s="200" t="s">
        <v>212</v>
      </c>
    </row>
    <row r="2" spans="1:37" s="122" customFormat="1" ht="15" x14ac:dyDescent="0.2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row>
    <row r="3" spans="1:37" s="122" customFormat="1" ht="15" x14ac:dyDescent="0.25">
      <c r="A3" s="91"/>
      <c r="B3" s="92" t="s">
        <v>66</v>
      </c>
      <c r="C3" s="92" t="s">
        <v>67</v>
      </c>
      <c r="D3" s="92" t="s">
        <v>68</v>
      </c>
      <c r="E3" s="92" t="s">
        <v>69</v>
      </c>
      <c r="F3" s="92" t="s">
        <v>70</v>
      </c>
      <c r="G3" s="92" t="s">
        <v>71</v>
      </c>
      <c r="H3" s="92" t="s">
        <v>72</v>
      </c>
      <c r="I3" s="92" t="s">
        <v>73</v>
      </c>
      <c r="J3" s="92" t="s">
        <v>74</v>
      </c>
      <c r="K3" s="92" t="s">
        <v>75</v>
      </c>
      <c r="L3" s="92" t="s">
        <v>76</v>
      </c>
      <c r="M3" s="92" t="s">
        <v>77</v>
      </c>
      <c r="N3" s="92" t="s">
        <v>78</v>
      </c>
      <c r="O3" s="92" t="s">
        <v>79</v>
      </c>
      <c r="P3" s="92" t="s">
        <v>80</v>
      </c>
      <c r="Q3" s="92" t="s">
        <v>81</v>
      </c>
      <c r="R3" s="92" t="s">
        <v>82</v>
      </c>
      <c r="S3" s="92" t="s">
        <v>83</v>
      </c>
      <c r="T3" s="92" t="s">
        <v>84</v>
      </c>
      <c r="U3" s="92" t="s">
        <v>85</v>
      </c>
      <c r="V3" s="92" t="s">
        <v>86</v>
      </c>
      <c r="W3" s="92" t="s">
        <v>87</v>
      </c>
      <c r="X3" s="92" t="s">
        <v>88</v>
      </c>
      <c r="Y3" s="92" t="s">
        <v>89</v>
      </c>
      <c r="Z3" s="92" t="s">
        <v>90</v>
      </c>
      <c r="AA3" s="92" t="s">
        <v>91</v>
      </c>
      <c r="AB3" s="92" t="s">
        <v>92</v>
      </c>
      <c r="AC3" s="92" t="s">
        <v>93</v>
      </c>
      <c r="AD3" s="92" t="s">
        <v>94</v>
      </c>
      <c r="AE3" s="92" t="s">
        <v>95</v>
      </c>
      <c r="AF3" s="92"/>
      <c r="AG3" s="92"/>
      <c r="AH3" s="92"/>
      <c r="AI3" s="92"/>
      <c r="AJ3" s="92"/>
      <c r="AK3" s="92"/>
    </row>
    <row r="4" spans="1:37" ht="15" x14ac:dyDescent="0.25">
      <c r="A4" s="93" t="s">
        <v>28</v>
      </c>
      <c r="B4" s="125">
        <v>16.305914000000001</v>
      </c>
      <c r="C4" s="125">
        <v>18.317238</v>
      </c>
      <c r="D4" s="125">
        <v>101.21908400000001</v>
      </c>
      <c r="E4" s="125">
        <v>14.084605999999999</v>
      </c>
      <c r="F4" s="125">
        <v>35.531559999999999</v>
      </c>
      <c r="G4" s="125">
        <v>11.366462</v>
      </c>
      <c r="H4" s="125">
        <v>12.906422000000001</v>
      </c>
      <c r="I4" s="243">
        <v>-12.26146</v>
      </c>
      <c r="J4" s="243">
        <v>9.9685600000000001</v>
      </c>
      <c r="K4" s="243">
        <v>3.9182399999999999</v>
      </c>
      <c r="L4" s="243">
        <v>5.2524799999999994</v>
      </c>
      <c r="M4" s="243">
        <v>0.65434000000000003</v>
      </c>
      <c r="N4" s="243">
        <v>10.38495</v>
      </c>
      <c r="O4" s="243">
        <v>14.23559</v>
      </c>
      <c r="P4" s="243">
        <v>9.8203300000000002</v>
      </c>
      <c r="Q4" s="243">
        <v>24.700430000000001</v>
      </c>
      <c r="R4" s="243">
        <v>22.069479999999999</v>
      </c>
      <c r="S4" s="243">
        <v>12.57952</v>
      </c>
      <c r="T4" s="243">
        <v>19.210369999999998</v>
      </c>
      <c r="U4" s="243">
        <v>24.414390000000001</v>
      </c>
      <c r="V4" s="243">
        <v>14.356399999999999</v>
      </c>
      <c r="W4" s="243">
        <v>-5.5168900000000001</v>
      </c>
      <c r="X4" s="243">
        <v>8.7599999999999997E-2</v>
      </c>
      <c r="Y4" s="243">
        <v>10.52117</v>
      </c>
      <c r="Z4" s="243">
        <v>15.80128</v>
      </c>
      <c r="AA4" s="243">
        <v>7.4489752076703502</v>
      </c>
      <c r="AB4" s="243">
        <v>19.8163140489265</v>
      </c>
      <c r="AC4" s="243">
        <v>0.31217231431502396</v>
      </c>
      <c r="AD4" s="243">
        <v>11.158060331372901</v>
      </c>
      <c r="AE4" s="243">
        <v>7.7495685923312703</v>
      </c>
      <c r="AF4" s="125">
        <v>16.305914000000001</v>
      </c>
      <c r="AG4" s="125">
        <v>18.317238</v>
      </c>
      <c r="AH4" s="125">
        <v>101.21908400000001</v>
      </c>
      <c r="AI4" s="125">
        <v>14.084605999999999</v>
      </c>
      <c r="AJ4" s="125">
        <v>35.531559999999999</v>
      </c>
      <c r="AK4" s="125">
        <v>11.366462</v>
      </c>
    </row>
    <row r="5" spans="1:37" ht="15" x14ac:dyDescent="0.25">
      <c r="A5" s="93" t="s">
        <v>29</v>
      </c>
      <c r="B5" s="125">
        <v>19.425978000000001</v>
      </c>
      <c r="C5" s="125">
        <v>27.521836</v>
      </c>
      <c r="D5" s="125">
        <v>75.754664000000005</v>
      </c>
      <c r="E5" s="125">
        <v>14.718234000000001</v>
      </c>
      <c r="F5" s="125">
        <v>33.481140000000003</v>
      </c>
      <c r="G5" s="125">
        <v>10.668854</v>
      </c>
      <c r="H5" s="125">
        <v>-2.5262600000000002</v>
      </c>
      <c r="I5" s="243">
        <v>-10.192350000000001</v>
      </c>
      <c r="J5" s="243">
        <v>6.2821099999999994</v>
      </c>
      <c r="K5" s="243">
        <v>3.13246</v>
      </c>
      <c r="L5" s="243">
        <v>4.1601400000000002</v>
      </c>
      <c r="M5" s="243">
        <v>2.8380700000000001</v>
      </c>
      <c r="N5" s="243">
        <v>9.7490100000000002</v>
      </c>
      <c r="O5" s="243">
        <v>16.001570000000001</v>
      </c>
      <c r="P5" s="243">
        <v>9.5720700000000001</v>
      </c>
      <c r="Q5" s="243">
        <v>21.740169999999999</v>
      </c>
      <c r="R5" s="243">
        <v>14.98456</v>
      </c>
      <c r="S5" s="243">
        <v>10.01197</v>
      </c>
      <c r="T5" s="243">
        <v>10.48507</v>
      </c>
      <c r="U5" s="243">
        <v>13.671299999999999</v>
      </c>
      <c r="V5" s="243">
        <v>11.7835</v>
      </c>
      <c r="W5" s="243">
        <v>1.5763499999999999</v>
      </c>
      <c r="X5" s="243">
        <v>-4.5615100000000002</v>
      </c>
      <c r="Y5" s="243">
        <v>4.3772399999999996</v>
      </c>
      <c r="Z5" s="243">
        <v>6.30464</v>
      </c>
      <c r="AA5" s="243">
        <v>4.0539722308107295</v>
      </c>
      <c r="AB5" s="243">
        <v>9.3226595036040596</v>
      </c>
      <c r="AC5" s="243">
        <v>19.796036777389201</v>
      </c>
      <c r="AD5" s="243">
        <v>11.065682646744701</v>
      </c>
      <c r="AE5" s="243">
        <v>11.6148235514056</v>
      </c>
      <c r="AF5" s="125">
        <v>19.425978000000001</v>
      </c>
      <c r="AG5" s="125">
        <v>27.521836</v>
      </c>
      <c r="AH5" s="125">
        <v>75.754664000000005</v>
      </c>
      <c r="AI5" s="125">
        <v>14.718234000000001</v>
      </c>
      <c r="AJ5" s="125">
        <v>33.481140000000003</v>
      </c>
      <c r="AK5" s="125">
        <v>10.668854</v>
      </c>
    </row>
    <row r="6" spans="1:37" ht="15" x14ac:dyDescent="0.25">
      <c r="A6" s="93" t="s">
        <v>30</v>
      </c>
      <c r="B6" s="125">
        <v>26.794340000000005</v>
      </c>
      <c r="C6" s="125">
        <v>39.915998000000002</v>
      </c>
      <c r="D6" s="125">
        <v>66.375816</v>
      </c>
      <c r="E6" s="125">
        <v>17.63081</v>
      </c>
      <c r="F6" s="125">
        <v>62.605969999999999</v>
      </c>
      <c r="G6" s="125">
        <v>-10.494788</v>
      </c>
      <c r="H6" s="125">
        <v>-5.3588699999999996</v>
      </c>
      <c r="I6" s="243">
        <v>-15.49112</v>
      </c>
      <c r="J6" s="243">
        <v>36.322969999999998</v>
      </c>
      <c r="K6" s="243">
        <v>9.210090000000001</v>
      </c>
      <c r="L6" s="243">
        <v>5.7764899999999999</v>
      </c>
      <c r="M6" s="243">
        <v>9.2872199999999996</v>
      </c>
      <c r="N6" s="243">
        <v>8.1139899999999994</v>
      </c>
      <c r="O6" s="243">
        <v>9.8301200000000009</v>
      </c>
      <c r="P6" s="243">
        <v>14.49926</v>
      </c>
      <c r="Q6" s="243">
        <v>12.03308</v>
      </c>
      <c r="R6" s="243">
        <v>4.5342399999999996</v>
      </c>
      <c r="S6" s="243">
        <v>19.332849999999997</v>
      </c>
      <c r="T6" s="243">
        <v>6.37479</v>
      </c>
      <c r="U6" s="243">
        <v>9.2942099999999996</v>
      </c>
      <c r="V6" s="243">
        <v>12.6425</v>
      </c>
      <c r="W6" s="243">
        <v>6.9273500000000006</v>
      </c>
      <c r="X6" s="243">
        <v>-7.20953</v>
      </c>
      <c r="Y6" s="243">
        <v>6.0791599999999999</v>
      </c>
      <c r="Z6" s="243">
        <v>6.5443199999999999</v>
      </c>
      <c r="AA6" s="243">
        <v>12.9016643799678</v>
      </c>
      <c r="AB6" s="243">
        <v>7.2940712366949301</v>
      </c>
      <c r="AC6" s="243">
        <v>35.068694212232302</v>
      </c>
      <c r="AD6" s="243">
        <v>6.2901128095215002</v>
      </c>
      <c r="AE6" s="243">
        <v>18.741606197686799</v>
      </c>
      <c r="AF6" s="125">
        <v>26.794340000000005</v>
      </c>
      <c r="AG6" s="125">
        <v>39.915998000000002</v>
      </c>
      <c r="AH6" s="125">
        <v>66.375816</v>
      </c>
      <c r="AI6" s="125">
        <v>17.63081</v>
      </c>
      <c r="AJ6" s="125">
        <v>62.605969999999999</v>
      </c>
      <c r="AK6" s="125">
        <v>-10.494788</v>
      </c>
    </row>
    <row r="7" spans="1:37" ht="15" x14ac:dyDescent="0.25">
      <c r="A7" s="93" t="s">
        <v>31</v>
      </c>
      <c r="B7" s="125">
        <v>18.399011999999999</v>
      </c>
      <c r="C7" s="125">
        <v>29.763325999999999</v>
      </c>
      <c r="D7" s="125">
        <v>41.261670000000002</v>
      </c>
      <c r="E7" s="125">
        <v>7.7661820000000006</v>
      </c>
      <c r="F7" s="125">
        <v>14.708754000000001</v>
      </c>
      <c r="G7" s="125">
        <v>23.635946000000001</v>
      </c>
      <c r="H7" s="125">
        <v>6.8406400000000005</v>
      </c>
      <c r="I7" s="243">
        <v>-2.2138499999999999</v>
      </c>
      <c r="J7" s="243">
        <v>19.547470000000001</v>
      </c>
      <c r="K7" s="243">
        <v>11.52768</v>
      </c>
      <c r="L7" s="243">
        <v>17.343669999999999</v>
      </c>
      <c r="M7" s="243">
        <v>13.49269</v>
      </c>
      <c r="N7" s="243">
        <v>4.6643299999999996</v>
      </c>
      <c r="O7" s="243">
        <v>2.3306399999999998</v>
      </c>
      <c r="P7" s="243">
        <v>9.179590000000001</v>
      </c>
      <c r="Q7" s="243">
        <v>14.534559999999999</v>
      </c>
      <c r="R7" s="243">
        <v>4.0880400000000003</v>
      </c>
      <c r="S7" s="243">
        <v>12.77216</v>
      </c>
      <c r="T7" s="243">
        <v>7.4774700000000003</v>
      </c>
      <c r="U7" s="243">
        <v>12.525</v>
      </c>
      <c r="V7" s="243">
        <v>22.5366</v>
      </c>
      <c r="W7" s="243">
        <v>5.4246600000000003</v>
      </c>
      <c r="X7" s="243">
        <v>-1.42597</v>
      </c>
      <c r="Y7" s="243">
        <v>9.8915199999999999</v>
      </c>
      <c r="Z7" s="243">
        <v>9.72743</v>
      </c>
      <c r="AA7" s="243">
        <v>15.713943386447099</v>
      </c>
      <c r="AB7" s="243">
        <v>6.6015394221493597</v>
      </c>
      <c r="AC7" s="243">
        <v>32.830230167934701</v>
      </c>
      <c r="AD7" s="243">
        <v>14.096756611570999</v>
      </c>
      <c r="AE7" s="243">
        <v>21.908179504132999</v>
      </c>
      <c r="AF7" s="125">
        <v>18.399011999999999</v>
      </c>
      <c r="AG7" s="125">
        <v>29.763325999999999</v>
      </c>
      <c r="AH7" s="125">
        <v>41.261670000000002</v>
      </c>
      <c r="AI7" s="125">
        <v>7.7661820000000006</v>
      </c>
      <c r="AJ7" s="125">
        <v>14.708754000000001</v>
      </c>
      <c r="AK7" s="125">
        <v>23.635946000000001</v>
      </c>
    </row>
    <row r="8" spans="1:37" ht="15" x14ac:dyDescent="0.25">
      <c r="A8" s="93" t="s">
        <v>32</v>
      </c>
      <c r="B8" s="125">
        <v>9.3170699999999993</v>
      </c>
      <c r="C8" s="125">
        <v>17.687328000000001</v>
      </c>
      <c r="D8" s="125">
        <v>30.256135999999998</v>
      </c>
      <c r="E8" s="125">
        <v>9.5716059999999992</v>
      </c>
      <c r="F8" s="125">
        <v>29.325434000000005</v>
      </c>
      <c r="G8" s="125">
        <v>5.5503300000000007</v>
      </c>
      <c r="H8" s="125">
        <v>8.0619300000000003</v>
      </c>
      <c r="I8" s="243">
        <v>-4.66012</v>
      </c>
      <c r="J8" s="243">
        <v>9.683209999999999</v>
      </c>
      <c r="K8" s="243">
        <v>23.337949999999999</v>
      </c>
      <c r="L8" s="243">
        <v>11.09249</v>
      </c>
      <c r="M8" s="243">
        <v>14.89179</v>
      </c>
      <c r="N8" s="243">
        <v>9.6852700000000009</v>
      </c>
      <c r="O8" s="243">
        <v>5.5847100000000003</v>
      </c>
      <c r="P8" s="243">
        <v>4.1686000000000005</v>
      </c>
      <c r="Q8" s="243">
        <v>14.016170000000001</v>
      </c>
      <c r="R8" s="243">
        <v>5.02379</v>
      </c>
      <c r="S8" s="243">
        <v>16.882990000000003</v>
      </c>
      <c r="T8" s="243">
        <v>3.9549799999999999</v>
      </c>
      <c r="U8" s="243">
        <v>10.53945</v>
      </c>
      <c r="V8" s="243">
        <v>19.5229</v>
      </c>
      <c r="W8" s="243">
        <v>4.9721899999999994</v>
      </c>
      <c r="X8" s="243">
        <v>1.2309300000000001</v>
      </c>
      <c r="Y8" s="243">
        <v>4.9847600000000005</v>
      </c>
      <c r="Z8" s="243">
        <v>9.3964200000000009</v>
      </c>
      <c r="AA8" s="243">
        <v>9.2539210713396098</v>
      </c>
      <c r="AB8" s="243">
        <v>5.5819525592733701</v>
      </c>
      <c r="AC8" s="243">
        <v>25.107575702810699</v>
      </c>
      <c r="AD8" s="243">
        <v>32.171070661818902</v>
      </c>
      <c r="AE8" s="243">
        <v>22.140587519075002</v>
      </c>
      <c r="AF8" s="125">
        <v>9.3170699999999993</v>
      </c>
      <c r="AG8" s="125">
        <v>17.687328000000001</v>
      </c>
      <c r="AH8" s="125">
        <v>30.256135999999998</v>
      </c>
      <c r="AI8" s="125">
        <v>9.5716059999999992</v>
      </c>
      <c r="AJ8" s="125">
        <v>29.325434000000005</v>
      </c>
      <c r="AK8" s="125">
        <v>5.5503300000000007</v>
      </c>
    </row>
    <row r="9" spans="1:37" ht="15" x14ac:dyDescent="0.25">
      <c r="A9" s="93" t="s">
        <v>33</v>
      </c>
      <c r="B9" s="125">
        <v>19.542680000000001</v>
      </c>
      <c r="C9" s="125">
        <v>1.2684000000000002</v>
      </c>
      <c r="D9" s="125">
        <v>4.9412060000000002</v>
      </c>
      <c r="E9" s="125">
        <v>-1.180104</v>
      </c>
      <c r="F9" s="125">
        <v>16.706314000000003</v>
      </c>
      <c r="G9" s="125">
        <v>1.3633040000000001</v>
      </c>
      <c r="H9" s="125">
        <v>-0.79383999999999999</v>
      </c>
      <c r="I9" s="243">
        <v>-23.251810000000003</v>
      </c>
      <c r="J9" s="243">
        <v>12.69872</v>
      </c>
      <c r="K9" s="243">
        <v>19.039000000000001</v>
      </c>
      <c r="L9" s="243">
        <v>6.8687700000000005</v>
      </c>
      <c r="M9" s="243">
        <v>14.246139999999999</v>
      </c>
      <c r="N9" s="243">
        <v>18.845080000000003</v>
      </c>
      <c r="O9" s="243">
        <v>7.4909099999999995</v>
      </c>
      <c r="P9" s="243">
        <v>13.8124</v>
      </c>
      <c r="Q9" s="243">
        <v>24.775919999999999</v>
      </c>
      <c r="R9" s="243">
        <v>9.7531100000000013</v>
      </c>
      <c r="S9" s="243">
        <v>18.740459999999999</v>
      </c>
      <c r="T9" s="243">
        <v>5.9942099999999998</v>
      </c>
      <c r="U9" s="243">
        <v>10.93661</v>
      </c>
      <c r="V9" s="243">
        <v>14.07673</v>
      </c>
      <c r="W9" s="243">
        <v>3.54962</v>
      </c>
      <c r="X9" s="243">
        <v>6.4226899999999993</v>
      </c>
      <c r="Y9" s="243">
        <v>10.59356</v>
      </c>
      <c r="Z9" s="243">
        <v>1.32226</v>
      </c>
      <c r="AA9" s="243">
        <v>6.9610190102487604</v>
      </c>
      <c r="AB9" s="243">
        <v>13.6235045447941</v>
      </c>
      <c r="AC9" s="243">
        <v>21.1430438016537</v>
      </c>
      <c r="AD9" s="243">
        <v>42.150180575868696</v>
      </c>
      <c r="AE9" s="243">
        <v>13.4754590082651</v>
      </c>
      <c r="AF9" s="125">
        <v>19.542680000000001</v>
      </c>
      <c r="AG9" s="125">
        <v>1.2684000000000002</v>
      </c>
      <c r="AH9" s="125">
        <v>4.9412060000000002</v>
      </c>
      <c r="AI9" s="125">
        <v>-1.180104</v>
      </c>
      <c r="AJ9" s="125">
        <v>16.706314000000003</v>
      </c>
      <c r="AK9" s="125">
        <v>1.3633040000000001</v>
      </c>
    </row>
    <row r="10" spans="1:37" ht="15" x14ac:dyDescent="0.25">
      <c r="A10" s="93" t="s">
        <v>34</v>
      </c>
      <c r="B10" s="125">
        <v>3.5028120000000005</v>
      </c>
      <c r="C10" s="125">
        <v>15.702810000000001</v>
      </c>
      <c r="D10" s="125">
        <v>2.0310160000000002</v>
      </c>
      <c r="E10" s="125">
        <v>8.0089059999999996</v>
      </c>
      <c r="F10" s="125">
        <v>20.697440000000004</v>
      </c>
      <c r="G10" s="125">
        <v>17.755964000000002</v>
      </c>
      <c r="H10" s="125">
        <v>11.63293</v>
      </c>
      <c r="I10" s="243">
        <v>-12.476629999999998</v>
      </c>
      <c r="J10" s="243">
        <v>23.625509999999998</v>
      </c>
      <c r="K10" s="243">
        <v>20.54889</v>
      </c>
      <c r="L10" s="243">
        <v>8.319090000000001</v>
      </c>
      <c r="M10" s="243">
        <v>20.105460000000001</v>
      </c>
      <c r="N10" s="243">
        <v>19.50067</v>
      </c>
      <c r="O10" s="243">
        <v>8.3446700000000007</v>
      </c>
      <c r="P10" s="243">
        <v>18.455950000000001</v>
      </c>
      <c r="Q10" s="243">
        <v>31.79073</v>
      </c>
      <c r="R10" s="243">
        <v>14.55987</v>
      </c>
      <c r="S10" s="243">
        <v>21.886839999999999</v>
      </c>
      <c r="T10" s="243">
        <v>25.583909999999999</v>
      </c>
      <c r="U10" s="243">
        <v>21.074020000000001</v>
      </c>
      <c r="V10" s="243">
        <v>18.544400000000003</v>
      </c>
      <c r="W10" s="243">
        <v>6.5901300000000003</v>
      </c>
      <c r="X10" s="243">
        <v>14.91146</v>
      </c>
      <c r="Y10" s="243">
        <v>14.38373</v>
      </c>
      <c r="Z10" s="243">
        <v>27.614090000000001</v>
      </c>
      <c r="AA10" s="243">
        <v>12.5574148766291</v>
      </c>
      <c r="AB10" s="243">
        <v>24.781192150480202</v>
      </c>
      <c r="AC10" s="243">
        <v>16.943357023537999</v>
      </c>
      <c r="AD10" s="243">
        <v>39.1588780983151</v>
      </c>
      <c r="AE10" s="243">
        <v>23.713968098447001</v>
      </c>
      <c r="AF10" s="125">
        <v>3.5028120000000005</v>
      </c>
      <c r="AG10" s="125">
        <v>15.702810000000001</v>
      </c>
      <c r="AH10" s="125">
        <v>2.0310160000000002</v>
      </c>
      <c r="AI10" s="125">
        <v>8.0089059999999996</v>
      </c>
      <c r="AJ10" s="125">
        <v>20.697440000000004</v>
      </c>
      <c r="AK10" s="125">
        <v>17.755964000000002</v>
      </c>
    </row>
    <row r="11" spans="1:37" ht="15" x14ac:dyDescent="0.25">
      <c r="A11" s="93" t="s">
        <v>35</v>
      </c>
      <c r="B11" s="125">
        <v>21.988620000000001</v>
      </c>
      <c r="C11" s="125">
        <v>28.766426000000003</v>
      </c>
      <c r="D11" s="125">
        <v>19.739957999999998</v>
      </c>
      <c r="E11" s="125">
        <v>11.451958000000001</v>
      </c>
      <c r="F11" s="125">
        <v>20.660824000000002</v>
      </c>
      <c r="G11" s="125">
        <v>13.796706</v>
      </c>
      <c r="H11" s="125">
        <v>9.7706299999999988</v>
      </c>
      <c r="I11" s="243">
        <v>7.4435000000000002</v>
      </c>
      <c r="J11" s="243">
        <v>20.504860000000001</v>
      </c>
      <c r="K11" s="243">
        <v>22.135639999999999</v>
      </c>
      <c r="L11" s="243">
        <v>5.2130799999999997</v>
      </c>
      <c r="M11" s="243">
        <v>14.802440000000001</v>
      </c>
      <c r="N11" s="243">
        <v>21.94164</v>
      </c>
      <c r="O11" s="243">
        <v>8.4181799999999996</v>
      </c>
      <c r="P11" s="243">
        <v>21.659500000000001</v>
      </c>
      <c r="Q11" s="243">
        <v>35.8294</v>
      </c>
      <c r="R11" s="243">
        <v>14.210139999999999</v>
      </c>
      <c r="S11" s="243">
        <v>24.195160000000001</v>
      </c>
      <c r="T11" s="243">
        <v>26.496269999999999</v>
      </c>
      <c r="U11" s="243">
        <v>24.024999999999999</v>
      </c>
      <c r="V11" s="243">
        <v>22.344560000000001</v>
      </c>
      <c r="W11" s="243">
        <v>9.8739599999999985</v>
      </c>
      <c r="X11" s="243">
        <v>13.84548</v>
      </c>
      <c r="Y11" s="243">
        <v>16.93469</v>
      </c>
      <c r="Z11" s="243">
        <v>14.48996</v>
      </c>
      <c r="AA11" s="243">
        <v>14.623601239406</v>
      </c>
      <c r="AB11" s="243">
        <v>29.351938843042298</v>
      </c>
      <c r="AC11" s="243">
        <v>10.6373367791084</v>
      </c>
      <c r="AD11" s="243">
        <v>32.4739838860175</v>
      </c>
      <c r="AE11" s="243">
        <v>32.289258266844001</v>
      </c>
      <c r="AF11" s="125">
        <v>21.988620000000001</v>
      </c>
      <c r="AG11" s="125">
        <v>28.766426000000003</v>
      </c>
      <c r="AH11" s="125">
        <v>19.739957999999998</v>
      </c>
      <c r="AI11" s="125">
        <v>11.451958000000001</v>
      </c>
      <c r="AJ11" s="125">
        <v>20.660824000000002</v>
      </c>
      <c r="AK11" s="125">
        <v>13.796706</v>
      </c>
    </row>
    <row r="12" spans="1:37" ht="15" x14ac:dyDescent="0.25">
      <c r="A12" s="93" t="s">
        <v>36</v>
      </c>
      <c r="B12" s="125">
        <v>21.500264000000001</v>
      </c>
      <c r="C12" s="125">
        <v>26.366382000000002</v>
      </c>
      <c r="D12" s="125">
        <v>15.737406</v>
      </c>
      <c r="E12" s="125">
        <v>14.914582000000003</v>
      </c>
      <c r="F12" s="125">
        <v>14.839589999999999</v>
      </c>
      <c r="G12" s="125">
        <v>10.647540000000001</v>
      </c>
      <c r="H12" s="125">
        <v>-6.0112700000000006</v>
      </c>
      <c r="I12" s="243">
        <v>19.914009999999998</v>
      </c>
      <c r="J12" s="243">
        <v>13.555149999999999</v>
      </c>
      <c r="K12" s="243">
        <v>15.397549999999999</v>
      </c>
      <c r="L12" s="243">
        <v>7.1036899999999994</v>
      </c>
      <c r="M12" s="243">
        <v>8.6973899999999986</v>
      </c>
      <c r="N12" s="243">
        <v>11.841569999999999</v>
      </c>
      <c r="O12" s="243">
        <v>3.6388400000000001</v>
      </c>
      <c r="P12" s="243">
        <v>18.084299999999999</v>
      </c>
      <c r="Q12" s="243">
        <v>24.926950000000001</v>
      </c>
      <c r="R12" s="243">
        <v>13.032249999999999</v>
      </c>
      <c r="S12" s="243">
        <v>14.707469999999999</v>
      </c>
      <c r="T12" s="243">
        <v>15.101129999999999</v>
      </c>
      <c r="U12" s="243">
        <v>9.3519199999999998</v>
      </c>
      <c r="V12" s="243">
        <v>35.037589999999994</v>
      </c>
      <c r="W12" s="243">
        <v>-2.8639899999999998</v>
      </c>
      <c r="X12" s="243">
        <v>6.7481800000000005</v>
      </c>
      <c r="Y12" s="243">
        <v>15.02529</v>
      </c>
      <c r="Z12" s="243">
        <v>11.451879999999999</v>
      </c>
      <c r="AA12" s="243">
        <v>13.1848636376867</v>
      </c>
      <c r="AB12" s="243">
        <v>8.3238249586783297</v>
      </c>
      <c r="AC12" s="243">
        <v>19.8346958697528</v>
      </c>
      <c r="AD12" s="243">
        <v>16.409711323636998</v>
      </c>
      <c r="AE12" s="243">
        <v>25.7866844641329</v>
      </c>
      <c r="AF12" s="125">
        <v>21.500264000000001</v>
      </c>
      <c r="AG12" s="125">
        <v>26.366382000000002</v>
      </c>
      <c r="AH12" s="125">
        <v>15.737406</v>
      </c>
      <c r="AI12" s="125">
        <v>14.914582000000003</v>
      </c>
      <c r="AJ12" s="125">
        <v>14.839589999999999</v>
      </c>
      <c r="AK12" s="125">
        <v>10.647540000000001</v>
      </c>
    </row>
    <row r="13" spans="1:37" ht="15" x14ac:dyDescent="0.25">
      <c r="A13" s="93" t="s">
        <v>37</v>
      </c>
      <c r="B13" s="125">
        <v>8.6108960000000003</v>
      </c>
      <c r="C13" s="125">
        <v>17.934583999999997</v>
      </c>
      <c r="D13" s="125">
        <v>11.836898000000001</v>
      </c>
      <c r="E13" s="125">
        <v>11.503132000000001</v>
      </c>
      <c r="F13" s="125">
        <v>12.135444000000001</v>
      </c>
      <c r="G13" s="125">
        <v>6.3876860000000004</v>
      </c>
      <c r="H13" s="125">
        <v>-7.82599</v>
      </c>
      <c r="I13" s="243">
        <v>24.362849999999998</v>
      </c>
      <c r="J13" s="243">
        <v>10.95425</v>
      </c>
      <c r="K13" s="243">
        <v>11.723360000000001</v>
      </c>
      <c r="L13" s="243">
        <v>4.6145899999999997</v>
      </c>
      <c r="M13" s="243">
        <v>6.6953500000000004</v>
      </c>
      <c r="N13" s="243">
        <v>9.5123700000000007</v>
      </c>
      <c r="O13" s="243">
        <v>-0.49925999999999998</v>
      </c>
      <c r="P13" s="243">
        <v>18.132660000000001</v>
      </c>
      <c r="Q13" s="243">
        <v>19.22006</v>
      </c>
      <c r="R13" s="243">
        <v>10.97871</v>
      </c>
      <c r="S13" s="243">
        <v>13.21185</v>
      </c>
      <c r="T13" s="243">
        <v>14.04824</v>
      </c>
      <c r="U13" s="243">
        <v>6.9533999999999994</v>
      </c>
      <c r="V13" s="243">
        <v>23.35398</v>
      </c>
      <c r="W13" s="243">
        <v>-2.8656299999999999</v>
      </c>
      <c r="X13" s="243">
        <v>2.3012199999999998</v>
      </c>
      <c r="Y13" s="243">
        <v>14.73507</v>
      </c>
      <c r="Z13" s="243">
        <v>8.505370000000001</v>
      </c>
      <c r="AA13" s="243">
        <v>9.0830627261494108</v>
      </c>
      <c r="AB13" s="243">
        <v>-6.2740460311398598</v>
      </c>
      <c r="AC13" s="243">
        <v>25.002335616926402</v>
      </c>
      <c r="AD13" s="243">
        <v>7.7553593381164196</v>
      </c>
      <c r="AE13" s="243">
        <v>26.857120247405899</v>
      </c>
      <c r="AF13" s="125">
        <v>8.6108960000000003</v>
      </c>
      <c r="AG13" s="125">
        <v>17.934583999999997</v>
      </c>
      <c r="AH13" s="125">
        <v>11.836898000000001</v>
      </c>
      <c r="AI13" s="125">
        <v>11.503132000000001</v>
      </c>
      <c r="AJ13" s="125">
        <v>12.135444000000001</v>
      </c>
      <c r="AK13" s="125">
        <v>6.3876860000000004</v>
      </c>
    </row>
    <row r="14" spans="1:37" ht="15" x14ac:dyDescent="0.25">
      <c r="A14" s="93" t="s">
        <v>38</v>
      </c>
      <c r="B14" s="125">
        <v>8.991363999999999</v>
      </c>
      <c r="C14" s="125">
        <v>10.960080000000001</v>
      </c>
      <c r="D14" s="125">
        <v>12.147136</v>
      </c>
      <c r="E14" s="125">
        <v>3.6625680000000003</v>
      </c>
      <c r="F14" s="125">
        <v>15.820898000000001</v>
      </c>
      <c r="G14" s="125">
        <v>14.533392000000001</v>
      </c>
      <c r="H14" s="125">
        <v>-12.37326</v>
      </c>
      <c r="I14" s="243">
        <v>14.93168</v>
      </c>
      <c r="J14" s="243">
        <v>-5.1652700000000005</v>
      </c>
      <c r="K14" s="243">
        <v>10.395850000000001</v>
      </c>
      <c r="L14" s="243">
        <v>4.0648400000000002</v>
      </c>
      <c r="M14" s="243">
        <v>3.5380700000000003</v>
      </c>
      <c r="N14" s="243">
        <v>7.5272700000000006</v>
      </c>
      <c r="O14" s="243">
        <v>13.11669</v>
      </c>
      <c r="P14" s="243">
        <v>15.47784</v>
      </c>
      <c r="Q14" s="243">
        <v>21.893450000000001</v>
      </c>
      <c r="R14" s="243">
        <v>12.1463</v>
      </c>
      <c r="S14" s="243">
        <v>8.651209999999999</v>
      </c>
      <c r="T14" s="243">
        <v>9.7618099999999988</v>
      </c>
      <c r="U14" s="243">
        <v>16.488720000000001</v>
      </c>
      <c r="V14" s="243">
        <v>4.6226700000000003</v>
      </c>
      <c r="W14" s="243">
        <v>5.9689499999999995</v>
      </c>
      <c r="X14" s="243">
        <v>-1.0023</v>
      </c>
      <c r="Y14" s="243">
        <v>2.8529</v>
      </c>
      <c r="Z14" s="243">
        <v>5.8924399999999997</v>
      </c>
      <c r="AA14" s="243">
        <v>3.9897065276040999</v>
      </c>
      <c r="AB14" s="243">
        <v>-11.4351155371894</v>
      </c>
      <c r="AC14" s="243">
        <v>6.3263246300834401</v>
      </c>
      <c r="AD14" s="243">
        <v>3.8446132224799099</v>
      </c>
      <c r="AE14" s="243">
        <v>10.148976943471901</v>
      </c>
      <c r="AF14" s="125">
        <v>8.991363999999999</v>
      </c>
      <c r="AG14" s="125">
        <v>10.960080000000001</v>
      </c>
      <c r="AH14" s="125">
        <v>12.147136</v>
      </c>
      <c r="AI14" s="125">
        <v>3.6625680000000003</v>
      </c>
      <c r="AJ14" s="125">
        <v>15.820898000000001</v>
      </c>
      <c r="AK14" s="125">
        <v>14.533392000000001</v>
      </c>
    </row>
    <row r="15" spans="1:37" ht="15" x14ac:dyDescent="0.25">
      <c r="A15" s="93" t="s">
        <v>39</v>
      </c>
      <c r="B15" s="125">
        <v>16.566911999999999</v>
      </c>
      <c r="C15" s="125">
        <v>23.606604000000004</v>
      </c>
      <c r="D15" s="125">
        <v>11.927992</v>
      </c>
      <c r="E15" s="125">
        <v>18.697578</v>
      </c>
      <c r="F15" s="125">
        <v>16.272072000000001</v>
      </c>
      <c r="G15" s="125">
        <v>6.2282960000000003</v>
      </c>
      <c r="H15" s="125">
        <v>-16.238409999999998</v>
      </c>
      <c r="I15" s="243">
        <v>12.00187</v>
      </c>
      <c r="J15" s="243">
        <v>6.5915499999999998</v>
      </c>
      <c r="K15" s="243">
        <v>12.228569999999999</v>
      </c>
      <c r="L15" s="243">
        <v>1.01868</v>
      </c>
      <c r="M15" s="243">
        <v>6.6875100000000005</v>
      </c>
      <c r="N15" s="243">
        <v>11.483219999999999</v>
      </c>
      <c r="O15" s="243">
        <v>-2.7016499999999999</v>
      </c>
      <c r="P15" s="243">
        <v>25.948370000000001</v>
      </c>
      <c r="Q15" s="243">
        <v>22.778939999999999</v>
      </c>
      <c r="R15" s="243">
        <v>11.792920000000001</v>
      </c>
      <c r="S15" s="243">
        <v>17.610810000000001</v>
      </c>
      <c r="T15" s="243">
        <v>24.307770000000001</v>
      </c>
      <c r="U15" s="243">
        <v>18.407709999999998</v>
      </c>
      <c r="V15" s="243">
        <v>2.61571</v>
      </c>
      <c r="W15" s="243">
        <v>-1.4079200000000001</v>
      </c>
      <c r="X15" s="243">
        <v>-6.0315000000000003</v>
      </c>
      <c r="Y15" s="243">
        <v>15.691600000000001</v>
      </c>
      <c r="Z15" s="243">
        <v>6.0872700000000002</v>
      </c>
      <c r="AA15" s="243">
        <v>14.668721902282002</v>
      </c>
      <c r="AB15" s="243">
        <v>-6.0504652876024405</v>
      </c>
      <c r="AC15" s="243">
        <v>3.9440781003643801</v>
      </c>
      <c r="AD15" s="243">
        <v>5.96184380284366</v>
      </c>
      <c r="AE15" s="243">
        <v>-3.3022761146438002</v>
      </c>
      <c r="AF15" s="125">
        <v>16.566911999999999</v>
      </c>
      <c r="AG15" s="125">
        <v>23.606604000000004</v>
      </c>
      <c r="AH15" s="125">
        <v>11.927992</v>
      </c>
      <c r="AI15" s="125">
        <v>18.697578</v>
      </c>
      <c r="AJ15" s="125">
        <v>16.272072000000001</v>
      </c>
      <c r="AK15" s="125">
        <v>6.2282960000000003</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K15"/>
  <sheetViews>
    <sheetView workbookViewId="0">
      <selection activeCell="AA33" sqref="AA33"/>
    </sheetView>
  </sheetViews>
  <sheetFormatPr defaultColWidth="18.7109375" defaultRowHeight="12.75" customHeight="1" x14ac:dyDescent="0.25"/>
  <cols>
    <col min="1" max="1" width="10.85546875" bestFit="1" customWidth="1"/>
    <col min="2" max="35" width="9.140625" customWidth="1"/>
    <col min="36" max="36" width="9.140625" style="122" customWidth="1"/>
    <col min="37" max="42" width="16.7109375" customWidth="1"/>
  </cols>
  <sheetData>
    <row r="1" spans="1:37" ht="15" x14ac:dyDescent="0.25">
      <c r="A1" s="84"/>
      <c r="B1" s="345"/>
      <c r="C1" s="345"/>
      <c r="D1" s="345"/>
      <c r="E1" s="345"/>
      <c r="F1" s="345"/>
      <c r="G1" s="345"/>
      <c r="H1" s="345"/>
      <c r="I1" s="345"/>
      <c r="J1" s="345"/>
      <c r="K1" s="345"/>
      <c r="L1" s="345"/>
      <c r="M1" s="345"/>
      <c r="N1" s="345"/>
      <c r="O1" s="345"/>
      <c r="P1" s="345"/>
      <c r="Q1" s="345"/>
      <c r="R1" s="345"/>
      <c r="S1" s="345"/>
      <c r="T1" s="345"/>
      <c r="U1" s="345"/>
      <c r="V1" s="345"/>
      <c r="W1" s="345"/>
      <c r="X1" s="345"/>
      <c r="Y1" s="345"/>
      <c r="Z1" s="345"/>
      <c r="AA1" s="345"/>
      <c r="AB1" s="345"/>
      <c r="AC1" s="345"/>
      <c r="AD1" s="345"/>
      <c r="AE1" s="345"/>
      <c r="AF1" s="90" t="s">
        <v>207</v>
      </c>
      <c r="AG1" s="90" t="s">
        <v>208</v>
      </c>
      <c r="AH1" s="90" t="s">
        <v>209</v>
      </c>
      <c r="AI1" s="90" t="s">
        <v>210</v>
      </c>
      <c r="AJ1" s="90" t="s">
        <v>211</v>
      </c>
      <c r="AK1" s="90" t="s">
        <v>212</v>
      </c>
    </row>
    <row r="2" spans="1:37" ht="15" x14ac:dyDescent="0.25">
      <c r="A2" s="84"/>
      <c r="B2" s="85">
        <v>1991</v>
      </c>
      <c r="C2" s="85">
        <v>1992</v>
      </c>
      <c r="D2" s="85">
        <v>1993</v>
      </c>
      <c r="E2" s="85">
        <v>1994</v>
      </c>
      <c r="F2" s="85">
        <v>1995</v>
      </c>
      <c r="G2" s="85">
        <v>1996</v>
      </c>
      <c r="H2" s="85">
        <v>1997</v>
      </c>
      <c r="I2" s="85">
        <v>1998</v>
      </c>
      <c r="J2" s="85">
        <v>1999</v>
      </c>
      <c r="K2" s="85">
        <v>2000</v>
      </c>
      <c r="L2" s="85">
        <v>2001</v>
      </c>
      <c r="M2" s="85">
        <v>2002</v>
      </c>
      <c r="N2" s="85">
        <v>2003</v>
      </c>
      <c r="O2" s="85">
        <v>2004</v>
      </c>
      <c r="P2" s="85">
        <v>2005</v>
      </c>
      <c r="Q2" s="85">
        <v>2006</v>
      </c>
      <c r="R2" s="85">
        <v>2007</v>
      </c>
      <c r="S2" s="85">
        <v>2008</v>
      </c>
      <c r="T2" s="85">
        <v>2009</v>
      </c>
      <c r="U2" s="85">
        <v>2010</v>
      </c>
      <c r="V2" s="85">
        <v>2011</v>
      </c>
      <c r="W2" s="85">
        <v>2012</v>
      </c>
      <c r="X2" s="85">
        <v>2013</v>
      </c>
      <c r="Y2" s="85">
        <v>2014</v>
      </c>
      <c r="Z2" s="85">
        <v>2015</v>
      </c>
      <c r="AA2" s="90">
        <v>2016</v>
      </c>
      <c r="AB2" s="90">
        <v>2017</v>
      </c>
      <c r="AC2" s="90">
        <v>2018</v>
      </c>
      <c r="AD2" s="90">
        <v>2019</v>
      </c>
      <c r="AE2" s="90">
        <v>2020</v>
      </c>
      <c r="AF2" s="90">
        <v>2021</v>
      </c>
      <c r="AG2" s="90">
        <v>2022</v>
      </c>
      <c r="AH2" s="90">
        <v>2023</v>
      </c>
      <c r="AI2" s="90">
        <v>2024</v>
      </c>
      <c r="AJ2" s="90">
        <v>2025</v>
      </c>
      <c r="AK2" s="90">
        <v>2026</v>
      </c>
    </row>
    <row r="3" spans="1:37" ht="15" x14ac:dyDescent="0.25">
      <c r="A3" s="86"/>
      <c r="B3" s="87" t="s">
        <v>76</v>
      </c>
      <c r="C3" s="87" t="s">
        <v>77</v>
      </c>
      <c r="D3" s="87" t="s">
        <v>78</v>
      </c>
      <c r="E3" s="87" t="s">
        <v>79</v>
      </c>
      <c r="F3" s="87" t="s">
        <v>80</v>
      </c>
      <c r="G3" s="87" t="s">
        <v>81</v>
      </c>
      <c r="H3" s="87" t="s">
        <v>82</v>
      </c>
      <c r="I3" s="87" t="s">
        <v>83</v>
      </c>
      <c r="J3" s="87" t="s">
        <v>84</v>
      </c>
      <c r="K3" s="87" t="s">
        <v>85</v>
      </c>
      <c r="L3" s="87" t="s">
        <v>86</v>
      </c>
      <c r="M3" s="87" t="s">
        <v>87</v>
      </c>
      <c r="N3" s="87" t="s">
        <v>88</v>
      </c>
      <c r="O3" s="87" t="s">
        <v>89</v>
      </c>
      <c r="P3" s="87" t="s">
        <v>90</v>
      </c>
      <c r="Q3" s="87" t="s">
        <v>91</v>
      </c>
      <c r="R3" s="87" t="s">
        <v>92</v>
      </c>
      <c r="S3" s="87" t="s">
        <v>93</v>
      </c>
      <c r="T3" s="87" t="s">
        <v>94</v>
      </c>
      <c r="U3" s="87" t="s">
        <v>95</v>
      </c>
      <c r="V3" s="87" t="s">
        <v>126</v>
      </c>
      <c r="W3" s="87" t="s">
        <v>129</v>
      </c>
      <c r="X3" s="87" t="s">
        <v>130</v>
      </c>
      <c r="Y3" s="87" t="s">
        <v>131</v>
      </c>
      <c r="Z3" s="87" t="s">
        <v>132</v>
      </c>
      <c r="AA3" s="87" t="s">
        <v>91</v>
      </c>
      <c r="AB3" s="87" t="s">
        <v>92</v>
      </c>
      <c r="AC3" s="87" t="s">
        <v>93</v>
      </c>
      <c r="AD3" s="87" t="s">
        <v>94</v>
      </c>
      <c r="AE3" s="87" t="s">
        <v>95</v>
      </c>
      <c r="AF3" s="90"/>
      <c r="AG3" s="90"/>
      <c r="AH3" s="90"/>
      <c r="AI3" s="90"/>
      <c r="AJ3" s="90"/>
      <c r="AK3" s="90"/>
    </row>
    <row r="4" spans="1:37" ht="15" x14ac:dyDescent="0.25">
      <c r="A4" s="88" t="s">
        <v>28</v>
      </c>
      <c r="B4" s="124">
        <v>29.809785999999992</v>
      </c>
      <c r="C4" s="124">
        <v>0.14888199999999779</v>
      </c>
      <c r="D4" s="124">
        <v>188.36769600000002</v>
      </c>
      <c r="E4" s="124">
        <v>-19.261465999999999</v>
      </c>
      <c r="F4" s="124">
        <v>-11.55139</v>
      </c>
      <c r="G4" s="124">
        <v>25.526097999999998</v>
      </c>
      <c r="H4" s="124">
        <v>1.3745679999999993</v>
      </c>
      <c r="I4" s="124">
        <v>21.421490000000002</v>
      </c>
      <c r="J4" s="124">
        <v>24.198349999999998</v>
      </c>
      <c r="K4" s="124">
        <v>42.049589999999995</v>
      </c>
      <c r="L4" s="124">
        <v>21.61983</v>
      </c>
      <c r="M4" s="124">
        <v>18.446279999999998</v>
      </c>
      <c r="N4" s="124">
        <v>23.206610000000001</v>
      </c>
      <c r="O4" s="124">
        <v>20.033060000000003</v>
      </c>
      <c r="P4" s="124">
        <v>101.09752</v>
      </c>
      <c r="Q4" s="124">
        <v>22.61157</v>
      </c>
      <c r="R4" s="124">
        <v>23.206610000000001</v>
      </c>
      <c r="S4" s="124">
        <v>42.247930000000004</v>
      </c>
      <c r="T4" s="124">
        <v>34.11524</v>
      </c>
      <c r="U4" s="124">
        <v>41.255679999999998</v>
      </c>
      <c r="V4" s="124">
        <v>24.792830000000002</v>
      </c>
      <c r="W4" s="124">
        <v>40.065640000000002</v>
      </c>
      <c r="X4" s="124">
        <v>37.883839999999999</v>
      </c>
      <c r="Y4" s="124">
        <v>23.007810000000003</v>
      </c>
      <c r="Z4" s="124">
        <v>30.743310000000001</v>
      </c>
      <c r="AA4" s="243">
        <v>36.496400000000001</v>
      </c>
      <c r="AB4" s="306">
        <v>45.025449999999999</v>
      </c>
      <c r="AC4" s="243">
        <v>23.802</v>
      </c>
      <c r="AD4" s="243">
        <v>42.050199999999904</v>
      </c>
      <c r="AE4" s="243">
        <v>26.777249999999999</v>
      </c>
      <c r="AF4" s="125">
        <v>29.809785999999992</v>
      </c>
      <c r="AG4" s="125">
        <v>0.14888199999999779</v>
      </c>
      <c r="AH4" s="125">
        <v>188.36769600000002</v>
      </c>
      <c r="AI4" s="125">
        <v>-19.261465999999999</v>
      </c>
      <c r="AJ4" s="125">
        <v>-11.55139</v>
      </c>
      <c r="AK4" s="125">
        <v>25.526097999999998</v>
      </c>
    </row>
    <row r="5" spans="1:37" ht="15" x14ac:dyDescent="0.25">
      <c r="A5" s="88" t="s">
        <v>29</v>
      </c>
      <c r="B5" s="124">
        <v>19.033522000000001</v>
      </c>
      <c r="C5" s="124">
        <v>7.0302340000000001</v>
      </c>
      <c r="D5" s="124">
        <v>85.799055999999993</v>
      </c>
      <c r="E5" s="124">
        <v>-9.7793939999999999</v>
      </c>
      <c r="F5" s="124">
        <v>38.657699999999991</v>
      </c>
      <c r="G5" s="124">
        <v>12.339405999999999</v>
      </c>
      <c r="H5" s="124">
        <v>23.60331</v>
      </c>
      <c r="I5" s="124">
        <v>17.2562</v>
      </c>
      <c r="J5" s="124">
        <v>16.066120000000002</v>
      </c>
      <c r="K5" s="124">
        <v>48.99174</v>
      </c>
      <c r="L5" s="124">
        <v>36.297519999999999</v>
      </c>
      <c r="M5" s="124">
        <v>25.745450000000002</v>
      </c>
      <c r="N5" s="124">
        <v>24.39669</v>
      </c>
      <c r="O5" s="124">
        <v>35.66281</v>
      </c>
      <c r="P5" s="124">
        <v>125.57355</v>
      </c>
      <c r="Q5" s="124">
        <v>20.429749999999999</v>
      </c>
      <c r="R5" s="124">
        <v>29.355370000000001</v>
      </c>
      <c r="S5" s="124">
        <v>90.644630000000006</v>
      </c>
      <c r="T5" s="124">
        <v>38.478989999999996</v>
      </c>
      <c r="U5" s="124">
        <v>35.16657</v>
      </c>
      <c r="V5" s="124">
        <v>33.321769999999994</v>
      </c>
      <c r="W5" s="124">
        <v>18.842610000000001</v>
      </c>
      <c r="X5" s="124">
        <v>38.875690000000006</v>
      </c>
      <c r="Y5" s="124">
        <v>32.449240000000003</v>
      </c>
      <c r="Z5" s="124">
        <v>39.450900000000004</v>
      </c>
      <c r="AA5" s="243">
        <v>41.375809999999994</v>
      </c>
      <c r="AB5" s="306">
        <v>62.678599999999996</v>
      </c>
      <c r="AC5" s="243">
        <v>22.2151999999999</v>
      </c>
      <c r="AD5" s="243">
        <v>72.001050000000006</v>
      </c>
      <c r="AE5" s="243">
        <v>37.884849999999894</v>
      </c>
      <c r="AF5" s="125">
        <v>19.033522000000001</v>
      </c>
      <c r="AG5" s="125">
        <v>7.0302340000000001</v>
      </c>
      <c r="AH5" s="125">
        <v>85.799055999999993</v>
      </c>
      <c r="AI5" s="125">
        <v>-9.7793939999999999</v>
      </c>
      <c r="AJ5" s="125">
        <v>38.657699999999991</v>
      </c>
      <c r="AK5" s="125">
        <v>12.339405999999999</v>
      </c>
    </row>
    <row r="6" spans="1:37" ht="15" x14ac:dyDescent="0.25">
      <c r="A6" s="88" t="s">
        <v>30</v>
      </c>
      <c r="B6" s="124">
        <v>37.985829999999993</v>
      </c>
      <c r="C6" s="124">
        <v>23.852601999999997</v>
      </c>
      <c r="D6" s="124">
        <v>33.571293999999995</v>
      </c>
      <c r="E6" s="124">
        <v>18.785719999999998</v>
      </c>
      <c r="F6" s="124">
        <v>66.418819999999997</v>
      </c>
      <c r="G6" s="124">
        <v>7.6782579999999996</v>
      </c>
      <c r="H6" s="124">
        <v>63.272730000000003</v>
      </c>
      <c r="I6" s="124">
        <v>48.99174</v>
      </c>
      <c r="J6" s="124">
        <v>19.834709999999998</v>
      </c>
      <c r="K6" s="124">
        <v>54.009920000000001</v>
      </c>
      <c r="L6" s="124">
        <v>55.160330000000002</v>
      </c>
      <c r="M6" s="124">
        <v>23.22645</v>
      </c>
      <c r="N6" s="124">
        <v>42.842980000000004</v>
      </c>
      <c r="O6" s="124">
        <v>27.59008</v>
      </c>
      <c r="P6" s="124">
        <v>69.104129999999998</v>
      </c>
      <c r="Q6" s="124">
        <v>49.190080000000002</v>
      </c>
      <c r="R6" s="124">
        <v>44.628099999999996</v>
      </c>
      <c r="S6" s="124">
        <v>82.373550000000009</v>
      </c>
      <c r="T6" s="124">
        <v>74.04258999999999</v>
      </c>
      <c r="U6" s="124">
        <v>59.404600000000002</v>
      </c>
      <c r="V6" s="124">
        <v>42.445689999999999</v>
      </c>
      <c r="W6" s="124">
        <v>22.21454</v>
      </c>
      <c r="X6" s="124">
        <v>58.769889999999997</v>
      </c>
      <c r="Y6" s="124">
        <v>31.517060000000001</v>
      </c>
      <c r="Z6" s="124">
        <v>41.176480000000005</v>
      </c>
      <c r="AA6" s="243">
        <v>36.615409999999905</v>
      </c>
      <c r="AB6" s="306">
        <v>63.888529999999896</v>
      </c>
      <c r="AC6" s="243">
        <v>26.578900000000001</v>
      </c>
      <c r="AD6" s="243">
        <v>124.9605</v>
      </c>
      <c r="AE6" s="243">
        <v>70.0175499999999</v>
      </c>
      <c r="AF6" s="125">
        <v>37.985829999999993</v>
      </c>
      <c r="AG6" s="125">
        <v>23.852601999999997</v>
      </c>
      <c r="AH6" s="125">
        <v>33.571293999999995</v>
      </c>
      <c r="AI6" s="125">
        <v>18.785719999999998</v>
      </c>
      <c r="AJ6" s="125">
        <v>66.418819999999997</v>
      </c>
      <c r="AK6" s="125">
        <v>7.6782579999999996</v>
      </c>
    </row>
    <row r="7" spans="1:37" ht="15" x14ac:dyDescent="0.25">
      <c r="A7" s="88" t="s">
        <v>31</v>
      </c>
      <c r="B7" s="124">
        <v>41.938178000000001</v>
      </c>
      <c r="C7" s="124">
        <v>40.074694000000001</v>
      </c>
      <c r="D7" s="124">
        <v>1.3631199999999954</v>
      </c>
      <c r="E7" s="124">
        <v>-2.5694920000000012</v>
      </c>
      <c r="F7" s="124">
        <v>-26.212883999999999</v>
      </c>
      <c r="G7" s="124">
        <v>3.6764540000000014</v>
      </c>
      <c r="H7" s="124">
        <v>29.157019999999999</v>
      </c>
      <c r="I7" s="124">
        <v>70.294210000000007</v>
      </c>
      <c r="J7" s="124">
        <v>23.60331</v>
      </c>
      <c r="K7" s="124">
        <v>16.8</v>
      </c>
      <c r="L7" s="124">
        <v>35.028100000000002</v>
      </c>
      <c r="M7" s="124">
        <v>13.62645</v>
      </c>
      <c r="N7" s="124">
        <v>32.747109999999999</v>
      </c>
      <c r="O7" s="124">
        <v>39.133879999999998</v>
      </c>
      <c r="P7" s="124">
        <v>90.902479999999997</v>
      </c>
      <c r="Q7" s="124">
        <v>33.758679999999998</v>
      </c>
      <c r="R7" s="124">
        <v>33.699169999999995</v>
      </c>
      <c r="S7" s="124">
        <v>29.79214</v>
      </c>
      <c r="T7" s="124">
        <v>43.080640000000002</v>
      </c>
      <c r="U7" s="124">
        <v>88.700450000000004</v>
      </c>
      <c r="V7" s="124">
        <v>43.635820000000002</v>
      </c>
      <c r="W7" s="124">
        <v>17.01784</v>
      </c>
      <c r="X7" s="124">
        <v>26.498860000000001</v>
      </c>
      <c r="Y7" s="124">
        <v>22.988139999999998</v>
      </c>
      <c r="Z7" s="124">
        <v>25.348419999999997</v>
      </c>
      <c r="AA7" s="243">
        <v>31.934349999999899</v>
      </c>
      <c r="AB7" s="306">
        <v>40.2452100000001</v>
      </c>
      <c r="AC7" s="243">
        <v>24.198700000000002</v>
      </c>
      <c r="AD7" s="243">
        <v>43.240300000000097</v>
      </c>
      <c r="AE7" s="243">
        <v>39.828680000000105</v>
      </c>
      <c r="AF7" s="125">
        <v>41.938178000000001</v>
      </c>
      <c r="AG7" s="125">
        <v>40.074694000000001</v>
      </c>
      <c r="AH7" s="125">
        <v>1.3631199999999954</v>
      </c>
      <c r="AI7" s="125">
        <v>-2.5694920000000012</v>
      </c>
      <c r="AJ7" s="125">
        <v>-26.212883999999999</v>
      </c>
      <c r="AK7" s="125">
        <v>3.6764540000000014</v>
      </c>
    </row>
    <row r="8" spans="1:37" ht="15" x14ac:dyDescent="0.25">
      <c r="A8" s="88" t="s">
        <v>32</v>
      </c>
      <c r="B8" s="124">
        <v>24.659790000000001</v>
      </c>
      <c r="C8" s="124">
        <v>21.803582000000002</v>
      </c>
      <c r="D8" s="124">
        <v>0.19014400000000023</v>
      </c>
      <c r="E8" s="124">
        <v>-5.5054859999999994</v>
      </c>
      <c r="F8" s="124">
        <v>-26.211384000000006</v>
      </c>
      <c r="G8" s="124">
        <v>7.738929999999999</v>
      </c>
      <c r="H8" s="124">
        <v>15.471069999999999</v>
      </c>
      <c r="I8" s="124">
        <v>41.137190000000004</v>
      </c>
      <c r="J8" s="124">
        <v>13.289260000000001</v>
      </c>
      <c r="K8" s="124">
        <v>27.570250000000001</v>
      </c>
      <c r="L8" s="124">
        <v>34.690910000000002</v>
      </c>
      <c r="M8" s="124">
        <v>21.163640000000001</v>
      </c>
      <c r="N8" s="124">
        <v>23.543800000000001</v>
      </c>
      <c r="O8" s="124">
        <v>34.333880000000001</v>
      </c>
      <c r="P8" s="124">
        <v>67.140500000000003</v>
      </c>
      <c r="Q8" s="124">
        <v>34.274380000000001</v>
      </c>
      <c r="R8" s="124">
        <v>36.813220000000001</v>
      </c>
      <c r="S8" s="124">
        <v>20.429749999999999</v>
      </c>
      <c r="T8" s="124">
        <v>51.173209999999997</v>
      </c>
      <c r="U8" s="124">
        <v>36.138489999999997</v>
      </c>
      <c r="V8" s="124">
        <v>21.024139999999999</v>
      </c>
      <c r="W8" s="124">
        <v>18.545120000000001</v>
      </c>
      <c r="X8" s="124">
        <v>27.252549999999999</v>
      </c>
      <c r="Y8" s="124">
        <v>27.252610000000001</v>
      </c>
      <c r="Z8" s="124">
        <v>28.958279999999998</v>
      </c>
      <c r="AA8" s="243">
        <v>32.1327</v>
      </c>
      <c r="AB8" s="306">
        <v>29.573979999999999</v>
      </c>
      <c r="AC8" s="243">
        <v>26.281370000000102</v>
      </c>
      <c r="AD8" s="243">
        <v>27.570650000000001</v>
      </c>
      <c r="AE8" s="243">
        <v>23.583810000000099</v>
      </c>
      <c r="AF8" s="125">
        <v>24.659790000000001</v>
      </c>
      <c r="AG8" s="125">
        <v>21.803582000000002</v>
      </c>
      <c r="AH8" s="125">
        <v>0.19014400000000023</v>
      </c>
      <c r="AI8" s="125">
        <v>-5.5054859999999994</v>
      </c>
      <c r="AJ8" s="125">
        <v>-26.211384000000006</v>
      </c>
      <c r="AK8" s="125">
        <v>7.738929999999999</v>
      </c>
    </row>
    <row r="9" spans="1:37" ht="15" x14ac:dyDescent="0.25">
      <c r="A9" s="88" t="s">
        <v>33</v>
      </c>
      <c r="B9" s="124">
        <v>3.4259199999999983</v>
      </c>
      <c r="C9" s="124">
        <v>8.1729199999999995</v>
      </c>
      <c r="D9" s="124">
        <v>12.473674000000001</v>
      </c>
      <c r="E9" s="124">
        <v>1.061094</v>
      </c>
      <c r="F9" s="124">
        <v>22.368065999999995</v>
      </c>
      <c r="G9" s="124">
        <v>-1.3633040000000001</v>
      </c>
      <c r="H9" s="124">
        <v>31.73554</v>
      </c>
      <c r="I9" s="124">
        <v>15.272729999999999</v>
      </c>
      <c r="J9" s="124">
        <v>13.68595</v>
      </c>
      <c r="K9" s="124">
        <v>32.07273</v>
      </c>
      <c r="L9" s="124">
        <v>48.238019999999999</v>
      </c>
      <c r="M9" s="124">
        <v>6.5057900000000002</v>
      </c>
      <c r="N9" s="124">
        <v>14.280989999999999</v>
      </c>
      <c r="O9" s="124">
        <v>20.826450000000001</v>
      </c>
      <c r="P9" s="124">
        <v>11.9405</v>
      </c>
      <c r="Q9" s="124">
        <v>14.67769</v>
      </c>
      <c r="R9" s="124">
        <v>31.73554</v>
      </c>
      <c r="S9" s="124">
        <v>13.4876</v>
      </c>
      <c r="T9" s="124">
        <v>35.543419999999998</v>
      </c>
      <c r="U9" s="124">
        <v>23.741799999999998</v>
      </c>
      <c r="V9" s="124">
        <v>24.39593</v>
      </c>
      <c r="W9" s="124">
        <v>22.730180000000001</v>
      </c>
      <c r="X9" s="124">
        <v>25.189630000000001</v>
      </c>
      <c r="Y9" s="124">
        <v>26.0823</v>
      </c>
      <c r="Z9" s="124">
        <v>25.58633</v>
      </c>
      <c r="AA9" s="243">
        <v>28.562399999999901</v>
      </c>
      <c r="AB9" s="306">
        <v>24.3970500000001</v>
      </c>
      <c r="AC9" s="243">
        <v>26.578900000000001</v>
      </c>
      <c r="AD9" s="243">
        <v>24.000349999999901</v>
      </c>
      <c r="AE9" s="243">
        <v>22.730910000000101</v>
      </c>
      <c r="AF9" s="125">
        <v>3.4259199999999983</v>
      </c>
      <c r="AG9" s="125">
        <v>8.1729199999999995</v>
      </c>
      <c r="AH9" s="125">
        <v>12.473674000000001</v>
      </c>
      <c r="AI9" s="125">
        <v>1.061094</v>
      </c>
      <c r="AJ9" s="125">
        <v>22.368065999999995</v>
      </c>
      <c r="AK9" s="125">
        <v>-1.3633040000000001</v>
      </c>
    </row>
    <row r="10" spans="1:37" ht="15" x14ac:dyDescent="0.25">
      <c r="A10" s="88" t="s">
        <v>34</v>
      </c>
      <c r="B10" s="124">
        <v>-0.52760200000000035</v>
      </c>
      <c r="C10" s="124">
        <v>14.445949999999996</v>
      </c>
      <c r="D10" s="124">
        <v>-5.4029160000000003</v>
      </c>
      <c r="E10" s="124">
        <v>-9.1989860000000014</v>
      </c>
      <c r="F10" s="124">
        <v>30.872809999999998</v>
      </c>
      <c r="G10" s="124">
        <v>7.8308159999999951</v>
      </c>
      <c r="H10" s="124">
        <v>31.933880000000002</v>
      </c>
      <c r="I10" s="124">
        <v>33.12397</v>
      </c>
      <c r="J10" s="124">
        <v>30.347110000000001</v>
      </c>
      <c r="K10" s="124">
        <v>21.12397</v>
      </c>
      <c r="L10" s="124">
        <v>19.953720000000001</v>
      </c>
      <c r="M10" s="124">
        <v>10.1157</v>
      </c>
      <c r="N10" s="124">
        <v>17.2562</v>
      </c>
      <c r="O10" s="124">
        <v>39.272730000000003</v>
      </c>
      <c r="P10" s="124">
        <v>21.024789999999999</v>
      </c>
      <c r="Q10" s="124">
        <v>21.223140000000001</v>
      </c>
      <c r="R10" s="124">
        <v>45.421489999999999</v>
      </c>
      <c r="S10" s="124">
        <v>28.760330000000003</v>
      </c>
      <c r="T10" s="124">
        <v>28.164830000000002</v>
      </c>
      <c r="U10" s="124">
        <v>29.156560000000002</v>
      </c>
      <c r="V10" s="124">
        <v>31.536360000000002</v>
      </c>
      <c r="W10" s="124">
        <v>26.379669999999997</v>
      </c>
      <c r="X10" s="124">
        <v>61.685449999999996</v>
      </c>
      <c r="Y10" s="124">
        <v>29.156569999999999</v>
      </c>
      <c r="Z10" s="124">
        <v>33.520060000000001</v>
      </c>
      <c r="AA10" s="243">
        <v>26.182200000000002</v>
      </c>
      <c r="AB10" s="306">
        <v>32.1327</v>
      </c>
      <c r="AC10" s="243">
        <v>49.587499999999999</v>
      </c>
      <c r="AD10" s="243">
        <v>22.016849999999998</v>
      </c>
      <c r="AE10" s="243">
        <v>23.603650000000101</v>
      </c>
      <c r="AF10" s="125">
        <v>-0.52760200000000035</v>
      </c>
      <c r="AG10" s="125">
        <v>14.445949999999996</v>
      </c>
      <c r="AH10" s="125">
        <v>-5.4029160000000003</v>
      </c>
      <c r="AI10" s="125">
        <v>-9.1989860000000014</v>
      </c>
      <c r="AJ10" s="125">
        <v>30.872809999999998</v>
      </c>
      <c r="AK10" s="125">
        <v>7.8308159999999951</v>
      </c>
    </row>
    <row r="11" spans="1:37" ht="15" x14ac:dyDescent="0.25">
      <c r="A11" s="88" t="s">
        <v>35</v>
      </c>
      <c r="B11" s="124">
        <v>15.498979999999996</v>
      </c>
      <c r="C11" s="124">
        <v>39.663323999999996</v>
      </c>
      <c r="D11" s="124">
        <v>-27.475497999999998</v>
      </c>
      <c r="E11" s="124">
        <v>-21.766008000000003</v>
      </c>
      <c r="F11" s="124">
        <v>29.917686</v>
      </c>
      <c r="G11" s="124">
        <v>25.019824</v>
      </c>
      <c r="H11" s="124">
        <v>50.280989999999996</v>
      </c>
      <c r="I11" s="124">
        <v>20.826450000000001</v>
      </c>
      <c r="J11" s="124">
        <v>44.033059999999999</v>
      </c>
      <c r="K11" s="124">
        <v>23.404959999999999</v>
      </c>
      <c r="L11" s="124">
        <v>52.066120000000005</v>
      </c>
      <c r="M11" s="124">
        <v>17.851240000000001</v>
      </c>
      <c r="N11" s="124">
        <v>42.049589999999995</v>
      </c>
      <c r="O11" s="124">
        <v>50.578510000000001</v>
      </c>
      <c r="P11" s="124">
        <v>28.36364</v>
      </c>
      <c r="Q11" s="124">
        <v>66.446280000000002</v>
      </c>
      <c r="R11" s="124">
        <v>91.636359999999996</v>
      </c>
      <c r="S11" s="124">
        <v>39.272730000000003</v>
      </c>
      <c r="T11" s="124">
        <v>23.60284</v>
      </c>
      <c r="U11" s="124">
        <v>91.04083</v>
      </c>
      <c r="V11" s="124">
        <v>36.693379999999998</v>
      </c>
      <c r="W11" s="124">
        <v>68.607789999999994</v>
      </c>
      <c r="X11" s="124">
        <v>66.842500000000001</v>
      </c>
      <c r="Y11" s="124">
        <v>41.057389999999998</v>
      </c>
      <c r="Z11" s="124">
        <v>44.429290000000002</v>
      </c>
      <c r="AA11" s="243">
        <v>41.851849999999999</v>
      </c>
      <c r="AB11" s="306">
        <v>40.265050000000002</v>
      </c>
      <c r="AC11" s="243">
        <v>38.876599999999996</v>
      </c>
      <c r="AD11" s="243">
        <v>29.55415</v>
      </c>
      <c r="AE11" s="243">
        <v>23.603649999999899</v>
      </c>
      <c r="AF11" s="125">
        <v>15.498979999999996</v>
      </c>
      <c r="AG11" s="125">
        <v>39.663323999999996</v>
      </c>
      <c r="AH11" s="125">
        <v>-27.475497999999998</v>
      </c>
      <c r="AI11" s="125">
        <v>-21.766008000000003</v>
      </c>
      <c r="AJ11" s="125">
        <v>29.917686</v>
      </c>
      <c r="AK11" s="125">
        <v>25.019824</v>
      </c>
    </row>
    <row r="12" spans="1:37" ht="15" x14ac:dyDescent="0.25">
      <c r="A12" s="88" t="s">
        <v>36</v>
      </c>
      <c r="B12" s="124">
        <v>19.180725999999996</v>
      </c>
      <c r="C12" s="124">
        <v>38.334448000000002</v>
      </c>
      <c r="D12" s="124">
        <v>-11.254766</v>
      </c>
      <c r="E12" s="124">
        <v>-1.109622000000003</v>
      </c>
      <c r="F12" s="124">
        <v>14.515779999999999</v>
      </c>
      <c r="G12" s="124">
        <v>21.008659999999999</v>
      </c>
      <c r="H12" s="124">
        <v>59.246279999999999</v>
      </c>
      <c r="I12" s="124">
        <v>36.099170000000001</v>
      </c>
      <c r="J12" s="124">
        <v>49.190080000000002</v>
      </c>
      <c r="K12" s="124">
        <v>39.133879999999998</v>
      </c>
      <c r="L12" s="124">
        <v>48.456199999999995</v>
      </c>
      <c r="M12" s="124">
        <v>103.95372</v>
      </c>
      <c r="N12" s="124">
        <v>34.373550000000002</v>
      </c>
      <c r="O12" s="124">
        <v>57.381819999999998</v>
      </c>
      <c r="P12" s="124">
        <v>38.360330000000005</v>
      </c>
      <c r="Q12" s="124">
        <v>50.87603</v>
      </c>
      <c r="R12" s="124">
        <v>33.83802</v>
      </c>
      <c r="S12" s="124">
        <v>38.677690000000005</v>
      </c>
      <c r="T12" s="124">
        <v>28.363289999999999</v>
      </c>
      <c r="U12" s="124">
        <v>44.250949999999996</v>
      </c>
      <c r="V12" s="124">
        <v>41.255660000000006</v>
      </c>
      <c r="W12" s="124">
        <v>47.999720000000003</v>
      </c>
      <c r="X12" s="124">
        <v>78.703759999999988</v>
      </c>
      <c r="Y12" s="124">
        <v>38.875680000000003</v>
      </c>
      <c r="Z12" s="124">
        <v>32.726860000000002</v>
      </c>
      <c r="AA12" s="243">
        <v>30.744250000000001</v>
      </c>
      <c r="AB12" s="306">
        <v>24.1193600000001</v>
      </c>
      <c r="AC12" s="243">
        <v>44.628749999999897</v>
      </c>
      <c r="AD12" s="243">
        <v>21.9771800000001</v>
      </c>
      <c r="AE12" s="243">
        <v>24.040019999999899</v>
      </c>
      <c r="AF12" s="125">
        <v>19.180725999999996</v>
      </c>
      <c r="AG12" s="125">
        <v>38.334448000000002</v>
      </c>
      <c r="AH12" s="125">
        <v>-11.254766</v>
      </c>
      <c r="AI12" s="125">
        <v>-1.109622000000003</v>
      </c>
      <c r="AJ12" s="125">
        <v>14.515779999999999</v>
      </c>
      <c r="AK12" s="125">
        <v>21.008659999999999</v>
      </c>
    </row>
    <row r="13" spans="1:37" ht="15" x14ac:dyDescent="0.25">
      <c r="A13" s="88" t="s">
        <v>37</v>
      </c>
      <c r="B13" s="124">
        <v>26.040343999999997</v>
      </c>
      <c r="C13" s="124">
        <v>13.166246000000003</v>
      </c>
      <c r="D13" s="124">
        <v>20.811032000000001</v>
      </c>
      <c r="E13" s="124">
        <v>15.392737999999998</v>
      </c>
      <c r="F13" s="124">
        <v>31.104225999999993</v>
      </c>
      <c r="G13" s="124">
        <v>32.409004000000003</v>
      </c>
      <c r="H13" s="124">
        <v>36.495870000000004</v>
      </c>
      <c r="I13" s="124">
        <v>22.413220000000003</v>
      </c>
      <c r="J13" s="124">
        <v>37.884300000000003</v>
      </c>
      <c r="K13" s="124">
        <v>47.385120000000001</v>
      </c>
      <c r="L13" s="124">
        <v>23.34545</v>
      </c>
      <c r="M13" s="124">
        <v>20.647929999999999</v>
      </c>
      <c r="N13" s="124">
        <v>30.664459999999998</v>
      </c>
      <c r="O13" s="124">
        <v>41.077690000000004</v>
      </c>
      <c r="P13" s="124">
        <v>31.060849999999999</v>
      </c>
      <c r="Q13" s="124">
        <v>69.758679999999998</v>
      </c>
      <c r="R13" s="124">
        <v>20.94511</v>
      </c>
      <c r="S13" s="124">
        <v>34.908660000000005</v>
      </c>
      <c r="T13" s="124">
        <v>24.793029999999998</v>
      </c>
      <c r="U13" s="124">
        <v>40.680699999999995</v>
      </c>
      <c r="V13" s="124">
        <v>34.511849999999995</v>
      </c>
      <c r="W13" s="124">
        <v>29.513770000000001</v>
      </c>
      <c r="X13" s="124">
        <v>19.080719999999999</v>
      </c>
      <c r="Y13" s="124">
        <v>42.445929999999997</v>
      </c>
      <c r="Z13" s="124">
        <v>56.012860000000003</v>
      </c>
      <c r="AA13" s="243">
        <v>29.236789999999999</v>
      </c>
      <c r="AB13" s="306">
        <v>25.884679999999999</v>
      </c>
      <c r="AC13" s="243">
        <v>63.214149999999897</v>
      </c>
      <c r="AD13" s="243">
        <v>23.663159999999799</v>
      </c>
      <c r="AE13" s="243">
        <v>24.972269999999799</v>
      </c>
      <c r="AF13" s="125">
        <v>26.040343999999997</v>
      </c>
      <c r="AG13" s="125">
        <v>13.166246000000003</v>
      </c>
      <c r="AH13" s="125">
        <v>20.811032000000001</v>
      </c>
      <c r="AI13" s="125">
        <v>15.392737999999998</v>
      </c>
      <c r="AJ13" s="125">
        <v>31.104225999999993</v>
      </c>
      <c r="AK13" s="125">
        <v>32.409004000000003</v>
      </c>
    </row>
    <row r="14" spans="1:37" ht="15" x14ac:dyDescent="0.25">
      <c r="A14" s="88" t="s">
        <v>38</v>
      </c>
      <c r="B14" s="124">
        <v>17.507805999999995</v>
      </c>
      <c r="C14" s="124">
        <v>8.8944699999999983</v>
      </c>
      <c r="D14" s="124">
        <v>1.1222839999999996</v>
      </c>
      <c r="E14" s="124">
        <v>9.8448719999999987</v>
      </c>
      <c r="F14" s="124">
        <v>28.013811999999998</v>
      </c>
      <c r="G14" s="124">
        <v>15.793877999999999</v>
      </c>
      <c r="H14" s="124">
        <v>24.595040000000001</v>
      </c>
      <c r="I14" s="124">
        <v>18.446279999999998</v>
      </c>
      <c r="J14" s="124">
        <v>36.495870000000004</v>
      </c>
      <c r="K14" s="124">
        <v>27.966939999999997</v>
      </c>
      <c r="L14" s="124">
        <v>25.487599999999997</v>
      </c>
      <c r="M14" s="124">
        <v>23.10744</v>
      </c>
      <c r="N14" s="124">
        <v>22.472729999999999</v>
      </c>
      <c r="O14" s="124">
        <v>35.166530000000002</v>
      </c>
      <c r="P14" s="124">
        <v>20.925319999999999</v>
      </c>
      <c r="Q14" s="124">
        <v>16.066120000000002</v>
      </c>
      <c r="R14" s="124">
        <v>25.54711</v>
      </c>
      <c r="S14" s="124">
        <v>41.950060000000001</v>
      </c>
      <c r="T14" s="124">
        <v>23.00787</v>
      </c>
      <c r="U14" s="124">
        <v>14.39954</v>
      </c>
      <c r="V14" s="124">
        <v>23.602700000000002</v>
      </c>
      <c r="W14" s="124">
        <v>28.581400000000002</v>
      </c>
      <c r="X14" s="124">
        <v>27.807869999999998</v>
      </c>
      <c r="Y14" s="124">
        <v>24.69378</v>
      </c>
      <c r="Z14" s="124">
        <v>22.293890000000001</v>
      </c>
      <c r="AA14" s="243">
        <v>27.888010000000101</v>
      </c>
      <c r="AB14" s="306">
        <v>24.873090000000097</v>
      </c>
      <c r="AC14" s="243">
        <v>23.24662</v>
      </c>
      <c r="AD14" s="243">
        <v>25.646650000000101</v>
      </c>
      <c r="AE14" s="243">
        <v>24.793749999999999</v>
      </c>
      <c r="AF14" s="125">
        <v>17.507805999999995</v>
      </c>
      <c r="AG14" s="125">
        <v>8.8944699999999983</v>
      </c>
      <c r="AH14" s="125">
        <v>1.1222839999999996</v>
      </c>
      <c r="AI14" s="125">
        <v>9.8448719999999987</v>
      </c>
      <c r="AJ14" s="125">
        <v>28.013811999999998</v>
      </c>
      <c r="AK14" s="125">
        <v>15.793877999999999</v>
      </c>
    </row>
    <row r="15" spans="1:37" ht="15" x14ac:dyDescent="0.25">
      <c r="A15" s="88" t="s">
        <v>39</v>
      </c>
      <c r="B15" s="124">
        <v>8.4644880000000011</v>
      </c>
      <c r="C15" s="124">
        <v>2.3967059999999982</v>
      </c>
      <c r="D15" s="124">
        <v>-6.7709719999999995</v>
      </c>
      <c r="E15" s="124">
        <v>0.60159199999999691</v>
      </c>
      <c r="F15" s="124">
        <v>44.223798000000002</v>
      </c>
      <c r="G15" s="124">
        <v>1.110544</v>
      </c>
      <c r="H15" s="124">
        <v>15.07438</v>
      </c>
      <c r="I15" s="124">
        <v>12.69421</v>
      </c>
      <c r="J15" s="124">
        <v>35.305790000000002</v>
      </c>
      <c r="K15" s="124">
        <v>29.355370000000001</v>
      </c>
      <c r="L15" s="124">
        <v>13.4876</v>
      </c>
      <c r="M15" s="124">
        <v>18.723970000000001</v>
      </c>
      <c r="N15" s="124">
        <v>15.471069999999999</v>
      </c>
      <c r="O15" s="124">
        <v>19.100490000000001</v>
      </c>
      <c r="P15" s="124">
        <v>3.9664899999999998</v>
      </c>
      <c r="Q15" s="124">
        <v>23.801650000000002</v>
      </c>
      <c r="R15" s="124">
        <v>57.520660000000007</v>
      </c>
      <c r="S15" s="124">
        <v>23.99954</v>
      </c>
      <c r="T15" s="124">
        <v>19.4375</v>
      </c>
      <c r="U15" s="124">
        <v>33.916870000000003</v>
      </c>
      <c r="V15" s="124">
        <v>31.734860000000001</v>
      </c>
      <c r="W15" s="124">
        <v>22.7103</v>
      </c>
      <c r="X15" s="124">
        <v>25.368259999999999</v>
      </c>
      <c r="Y15" s="124">
        <v>31.6557</v>
      </c>
      <c r="Z15" s="124">
        <v>22.412740000000003</v>
      </c>
      <c r="AA15" s="243">
        <v>36.377389999999899</v>
      </c>
      <c r="AB15" s="306">
        <v>25.983849999999997</v>
      </c>
      <c r="AC15" s="243">
        <v>23.544150000000002</v>
      </c>
      <c r="AD15" s="243">
        <v>39.471650000000103</v>
      </c>
      <c r="AE15" s="243">
        <v>24.5160599999999</v>
      </c>
      <c r="AF15" s="125">
        <v>8.4644880000000011</v>
      </c>
      <c r="AG15" s="125">
        <v>2.3967059999999982</v>
      </c>
      <c r="AH15" s="125">
        <v>-6.7709719999999995</v>
      </c>
      <c r="AI15" s="125">
        <v>0.60159199999999691</v>
      </c>
      <c r="AJ15" s="125">
        <v>44.223798000000002</v>
      </c>
      <c r="AK15" s="125">
        <v>1.110544</v>
      </c>
    </row>
  </sheetData>
  <mergeCells count="1">
    <mergeCell ref="B1:AE1"/>
  </mergeCells>
  <conditionalFormatting sqref="B4:N15">
    <cfRule type="expression" dxfId="7" priority="3">
      <formula>S4=-10.6349</formula>
    </cfRule>
  </conditionalFormatting>
  <conditionalFormatting sqref="R4:Z15">
    <cfRule type="expression" dxfId="6" priority="40">
      <formula>#REF!=-10.6349</formula>
    </cfRule>
  </conditionalFormatting>
  <conditionalFormatting sqref="O4:Q15">
    <cfRule type="expression" dxfId="5" priority="49">
      <formula>#REF!=-10.6349</formula>
    </cfRule>
  </conditionalFormatting>
  <conditionalFormatting sqref="AA4:AE15">
    <cfRule type="expression" dxfId="4" priority="50">
      <formula>AF4=-10.6349</formula>
    </cfRule>
  </conditionalFormatting>
  <conditionalFormatting sqref="AF4:AK15">
    <cfRule type="expression" dxfId="3" priority="1">
      <formula>AW4=-10.6349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51"/>
  <sheetViews>
    <sheetView workbookViewId="0">
      <selection activeCell="O39" sqref="O39"/>
    </sheetView>
  </sheetViews>
  <sheetFormatPr defaultColWidth="18.7109375" defaultRowHeight="12.75" customHeight="1" x14ac:dyDescent="0.25"/>
  <cols>
    <col min="1" max="1" width="12.85546875" customWidth="1"/>
    <col min="2" max="35" width="9.140625" customWidth="1"/>
    <col min="36" max="36" width="9.140625" style="122" customWidth="1"/>
    <col min="37" max="42" width="16.7109375" customWidth="1"/>
  </cols>
  <sheetData>
    <row r="1" spans="1:42" ht="15" x14ac:dyDescent="0.25">
      <c r="A1" s="89"/>
      <c r="B1" s="345"/>
      <c r="C1" s="345"/>
      <c r="D1" s="345"/>
      <c r="E1" s="345"/>
      <c r="F1" s="345"/>
      <c r="G1" s="345"/>
      <c r="H1" s="345"/>
      <c r="I1" s="345"/>
      <c r="J1" s="345"/>
      <c r="K1" s="345"/>
      <c r="L1" s="345"/>
      <c r="M1" s="345"/>
      <c r="N1" s="345"/>
      <c r="O1" s="345"/>
      <c r="P1" s="345"/>
      <c r="Q1" s="345"/>
      <c r="R1" s="345"/>
      <c r="S1" s="345"/>
      <c r="T1" s="345"/>
      <c r="U1" s="345"/>
      <c r="V1" s="345"/>
      <c r="W1" s="345"/>
      <c r="X1" s="345"/>
      <c r="Y1" s="345"/>
      <c r="Z1" s="345"/>
      <c r="AA1" s="345"/>
      <c r="AB1" s="345"/>
      <c r="AC1" s="345"/>
      <c r="AD1" s="345"/>
      <c r="AE1" s="345"/>
      <c r="AF1" s="90" t="s">
        <v>207</v>
      </c>
      <c r="AG1" s="90" t="s">
        <v>208</v>
      </c>
      <c r="AH1" s="90" t="s">
        <v>209</v>
      </c>
      <c r="AI1" s="90" t="s">
        <v>210</v>
      </c>
      <c r="AJ1" s="90" t="s">
        <v>211</v>
      </c>
      <c r="AK1" s="90" t="s">
        <v>212</v>
      </c>
      <c r="AL1" s="90"/>
      <c r="AM1" s="90"/>
      <c r="AN1" s="90"/>
      <c r="AO1" s="90"/>
      <c r="AP1" s="90"/>
    </row>
    <row r="2" spans="1:42" ht="15" x14ac:dyDescent="0.2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c r="AL2" s="90"/>
      <c r="AM2" s="90"/>
      <c r="AN2" s="90"/>
      <c r="AO2" s="90"/>
      <c r="AP2" s="90"/>
    </row>
    <row r="3" spans="1:42" ht="15" x14ac:dyDescent="0.25">
      <c r="A3" s="91"/>
      <c r="B3" s="92" t="s">
        <v>76</v>
      </c>
      <c r="C3" s="92" t="s">
        <v>77</v>
      </c>
      <c r="D3" s="92" t="s">
        <v>78</v>
      </c>
      <c r="E3" s="92" t="s">
        <v>79</v>
      </c>
      <c r="F3" s="92" t="s">
        <v>80</v>
      </c>
      <c r="G3" s="92" t="s">
        <v>81</v>
      </c>
      <c r="H3" s="92" t="s">
        <v>82</v>
      </c>
      <c r="I3" s="92" t="s">
        <v>83</v>
      </c>
      <c r="J3" s="92" t="s">
        <v>84</v>
      </c>
      <c r="K3" s="92" t="s">
        <v>85</v>
      </c>
      <c r="L3" s="92" t="s">
        <v>86</v>
      </c>
      <c r="M3" s="92" t="s">
        <v>87</v>
      </c>
      <c r="N3" s="92" t="s">
        <v>88</v>
      </c>
      <c r="O3" s="92" t="s">
        <v>89</v>
      </c>
      <c r="P3" s="92" t="s">
        <v>90</v>
      </c>
      <c r="Q3" s="92" t="s">
        <v>91</v>
      </c>
      <c r="R3" s="92" t="s">
        <v>92</v>
      </c>
      <c r="S3" s="92" t="s">
        <v>93</v>
      </c>
      <c r="T3" s="92" t="s">
        <v>94</v>
      </c>
      <c r="U3" s="92" t="s">
        <v>95</v>
      </c>
      <c r="V3" s="92" t="s">
        <v>126</v>
      </c>
      <c r="W3" s="92" t="s">
        <v>129</v>
      </c>
      <c r="X3" s="92" t="s">
        <v>130</v>
      </c>
      <c r="Y3" s="92" t="s">
        <v>131</v>
      </c>
      <c r="Z3" s="92" t="s">
        <v>132</v>
      </c>
      <c r="AA3" s="92" t="s">
        <v>91</v>
      </c>
      <c r="AB3" s="92" t="s">
        <v>92</v>
      </c>
      <c r="AC3" s="92" t="s">
        <v>93</v>
      </c>
      <c r="AD3" s="92" t="s">
        <v>94</v>
      </c>
      <c r="AE3" s="92" t="s">
        <v>95</v>
      </c>
      <c r="AF3" s="92"/>
      <c r="AG3" s="92"/>
      <c r="AH3" s="92"/>
      <c r="AI3" s="92"/>
      <c r="AJ3" s="92"/>
      <c r="AK3" s="92"/>
      <c r="AL3" s="92"/>
      <c r="AM3" s="92"/>
      <c r="AN3" s="92"/>
      <c r="AO3" s="92"/>
      <c r="AP3" s="92"/>
    </row>
    <row r="4" spans="1:42" ht="15" x14ac:dyDescent="0.25">
      <c r="A4" s="93" t="s">
        <v>28</v>
      </c>
      <c r="B4" s="94">
        <v>28.8687</v>
      </c>
      <c r="C4" s="94">
        <v>66.690010000000001</v>
      </c>
      <c r="D4" s="94">
        <v>209.91325000000001</v>
      </c>
      <c r="E4" s="94">
        <v>68.707340000000002</v>
      </c>
      <c r="F4" s="94">
        <v>147.14017999999999</v>
      </c>
      <c r="G4" s="94">
        <v>12.95735</v>
      </c>
      <c r="H4" s="94">
        <v>43.173999999999999</v>
      </c>
      <c r="I4" s="94">
        <v>43.572859999999999</v>
      </c>
      <c r="J4" s="94">
        <v>40.911610000000003</v>
      </c>
      <c r="K4" s="94">
        <v>13.873209999999998</v>
      </c>
      <c r="L4" s="94">
        <v>43.65607</v>
      </c>
      <c r="M4" s="94">
        <v>8.8752700000000004</v>
      </c>
      <c r="N4" s="94">
        <v>27.946300000000001</v>
      </c>
      <c r="O4" s="94">
        <v>3.3895900000000001</v>
      </c>
      <c r="P4" s="94">
        <v>303.37369000000001</v>
      </c>
      <c r="Q4" s="94">
        <v>12.219719999999999</v>
      </c>
      <c r="R4" s="94">
        <v>-9.3584500000000013</v>
      </c>
      <c r="S4" s="94">
        <v>28.872540000000001</v>
      </c>
      <c r="T4" s="94">
        <v>4.9805900000000003</v>
      </c>
      <c r="U4" s="94">
        <v>53.234699999999997</v>
      </c>
      <c r="V4" s="125">
        <v>36.51267</v>
      </c>
      <c r="W4" s="125">
        <v>15.039200000000001</v>
      </c>
      <c r="X4" s="125">
        <v>13.099450000000001</v>
      </c>
      <c r="Y4" s="125">
        <v>6.7984099999999996</v>
      </c>
      <c r="Z4" s="243">
        <v>21.993320000000001</v>
      </c>
      <c r="AA4" s="243">
        <v>41.238190000000003</v>
      </c>
      <c r="AB4" s="243">
        <v>58.881329999999998</v>
      </c>
      <c r="AC4" s="243">
        <v>49.533120000000004</v>
      </c>
      <c r="AD4" s="243">
        <v>48.656099999999995</v>
      </c>
      <c r="AE4" s="243">
        <v>36.149560000000001</v>
      </c>
      <c r="AF4" s="125">
        <v>28.502187496324908</v>
      </c>
      <c r="AG4" s="243">
        <v>66.377511872836507</v>
      </c>
      <c r="AH4" s="243">
        <v>211.12333447291081</v>
      </c>
      <c r="AI4" s="243">
        <v>68.713341688972349</v>
      </c>
      <c r="AJ4" s="243">
        <v>147.80087564376487</v>
      </c>
      <c r="AK4" s="94">
        <v>12.974350977554279</v>
      </c>
    </row>
    <row r="5" spans="1:42" ht="15" x14ac:dyDescent="0.25">
      <c r="A5" s="93" t="s">
        <v>29</v>
      </c>
      <c r="B5" s="94">
        <v>53.405980000000007</v>
      </c>
      <c r="C5" s="94">
        <v>97.829139999999995</v>
      </c>
      <c r="D5" s="94">
        <v>211.77466000000001</v>
      </c>
      <c r="E5" s="94">
        <v>63.109250000000003</v>
      </c>
      <c r="F5" s="94">
        <v>89.958119999999994</v>
      </c>
      <c r="G5" s="94">
        <v>24.910400000000003</v>
      </c>
      <c r="H5" s="94">
        <v>-4.8160100000000003</v>
      </c>
      <c r="I5" s="94">
        <v>73.336060000000003</v>
      </c>
      <c r="J5" s="94">
        <v>36.586980000000004</v>
      </c>
      <c r="K5" s="94">
        <v>21.691119999999998</v>
      </c>
      <c r="L5" s="94">
        <v>36.689769999999996</v>
      </c>
      <c r="M5" s="94">
        <v>4.0654399999999997</v>
      </c>
      <c r="N5" s="94">
        <v>38.304220000000001</v>
      </c>
      <c r="O5" s="94">
        <v>19.567259999999997</v>
      </c>
      <c r="P5" s="94">
        <v>194.10926000000001</v>
      </c>
      <c r="Q5" s="94">
        <v>10.566690000000001</v>
      </c>
      <c r="R5" s="94">
        <v>18.006209999999999</v>
      </c>
      <c r="S5" s="94">
        <v>42.33981</v>
      </c>
      <c r="T5" s="94">
        <v>29.493419999999997</v>
      </c>
      <c r="U5" s="94">
        <v>57.446640000000002</v>
      </c>
      <c r="V5" s="125">
        <v>36.949750000000002</v>
      </c>
      <c r="W5" s="125">
        <v>19.886479999999999</v>
      </c>
      <c r="X5" s="125">
        <v>30.005659999999999</v>
      </c>
      <c r="Y5" s="125">
        <v>35.553809999999999</v>
      </c>
      <c r="Z5" s="243">
        <v>40.773769999999999</v>
      </c>
      <c r="AA5" s="243">
        <v>31.995979999999999</v>
      </c>
      <c r="AB5" s="243">
        <v>74.449780000000004</v>
      </c>
      <c r="AC5" s="243">
        <v>14.88969</v>
      </c>
      <c r="AD5" s="243">
        <v>39.650980000000004</v>
      </c>
      <c r="AE5" s="243">
        <v>14.91981</v>
      </c>
      <c r="AF5" s="125">
        <v>53.503218596593655</v>
      </c>
      <c r="AG5" s="243">
        <v>97.944624983882534</v>
      </c>
      <c r="AH5" s="243">
        <v>211.27383722176506</v>
      </c>
      <c r="AI5" s="243">
        <v>63.115245487554333</v>
      </c>
      <c r="AJ5" s="243">
        <v>90.409230286593882</v>
      </c>
      <c r="AK5" s="94">
        <v>24.920403950258759</v>
      </c>
    </row>
    <row r="6" spans="1:42" ht="15" x14ac:dyDescent="0.25">
      <c r="A6" s="93" t="s">
        <v>30</v>
      </c>
      <c r="B6" s="94">
        <v>62.61224</v>
      </c>
      <c r="C6" s="94">
        <v>129.22682</v>
      </c>
      <c r="D6" s="94">
        <v>224.96581</v>
      </c>
      <c r="E6" s="94">
        <v>44.835190000000004</v>
      </c>
      <c r="F6" s="94">
        <v>177.33817000000002</v>
      </c>
      <c r="G6" s="94">
        <v>-56.693550000000002</v>
      </c>
      <c r="H6" s="94">
        <v>37.615089999999995</v>
      </c>
      <c r="I6" s="94">
        <v>83.826080000000005</v>
      </c>
      <c r="J6" s="94">
        <v>-9.628680000000001</v>
      </c>
      <c r="K6" s="94">
        <v>-8.9868500000000004</v>
      </c>
      <c r="L6" s="94">
        <v>31.59817</v>
      </c>
      <c r="M6" s="94">
        <v>-31.764150000000001</v>
      </c>
      <c r="N6" s="94">
        <v>8.1977799999999998</v>
      </c>
      <c r="O6" s="94">
        <v>-4.6275300000000001</v>
      </c>
      <c r="P6" s="94">
        <v>107.54282000000001</v>
      </c>
      <c r="Q6" s="94">
        <v>18.535509999999999</v>
      </c>
      <c r="R6" s="94">
        <v>-8.2876000000000012</v>
      </c>
      <c r="S6" s="94">
        <v>9.9111000000000011</v>
      </c>
      <c r="T6" s="94">
        <v>-22.678090000000001</v>
      </c>
      <c r="U6" s="94">
        <v>14.65991</v>
      </c>
      <c r="V6" s="125">
        <v>17.707439999999998</v>
      </c>
      <c r="W6" s="125">
        <v>9.1945100000000011</v>
      </c>
      <c r="X6" s="125">
        <v>12.195319999999999</v>
      </c>
      <c r="Y6" s="125">
        <v>-13.04682</v>
      </c>
      <c r="Z6" s="243">
        <v>5.0683699999999998</v>
      </c>
      <c r="AA6" s="243">
        <v>-22.833819999999999</v>
      </c>
      <c r="AB6" s="243">
        <v>21.36993</v>
      </c>
      <c r="AC6" s="243">
        <v>4.0066199999999998</v>
      </c>
      <c r="AD6" s="243">
        <v>64.574950000000001</v>
      </c>
      <c r="AE6" s="243">
        <v>63.134869999999999</v>
      </c>
      <c r="AF6" s="125">
        <v>61.180317783398927</v>
      </c>
      <c r="AG6" s="243">
        <v>128.26726604236279</v>
      </c>
      <c r="AH6" s="243">
        <v>224.00764611072893</v>
      </c>
      <c r="AI6" s="243">
        <v>43.466726188585206</v>
      </c>
      <c r="AJ6" s="243">
        <v>176.01578651210627</v>
      </c>
      <c r="AK6" s="94">
        <v>-58.085781288219785</v>
      </c>
    </row>
    <row r="7" spans="1:42" ht="15" x14ac:dyDescent="0.25">
      <c r="A7" s="93" t="s">
        <v>31</v>
      </c>
      <c r="B7" s="94">
        <v>27.73244</v>
      </c>
      <c r="C7" s="94">
        <v>75.024360000000001</v>
      </c>
      <c r="D7" s="94">
        <v>159.47320999999999</v>
      </c>
      <c r="E7" s="94">
        <v>29.552319999999998</v>
      </c>
      <c r="F7" s="94">
        <v>81.07553999999999</v>
      </c>
      <c r="G7" s="94">
        <v>86.656300000000002</v>
      </c>
      <c r="H7" s="94">
        <v>38.537150000000004</v>
      </c>
      <c r="I7" s="94">
        <v>88.094770000000011</v>
      </c>
      <c r="J7" s="94">
        <v>-55.505400000000002</v>
      </c>
      <c r="K7" s="94">
        <v>-25.224409999999999</v>
      </c>
      <c r="L7" s="94">
        <v>-11.06203</v>
      </c>
      <c r="M7" s="94">
        <v>-40.472319999999996</v>
      </c>
      <c r="N7" s="94">
        <v>-8.5150300000000012</v>
      </c>
      <c r="O7" s="94">
        <v>5.4860100000000003</v>
      </c>
      <c r="P7" s="94">
        <v>89.623949999999994</v>
      </c>
      <c r="Q7" s="94">
        <v>5.5964700000000001</v>
      </c>
      <c r="R7" s="94">
        <v>-13.982229999999999</v>
      </c>
      <c r="S7" s="94">
        <v>-5.7306000000000008</v>
      </c>
      <c r="T7" s="94">
        <v>-15.20013</v>
      </c>
      <c r="U7" s="94">
        <v>34.876040000000003</v>
      </c>
      <c r="V7" s="125">
        <v>71.3001</v>
      </c>
      <c r="W7" s="125">
        <v>20.61309</v>
      </c>
      <c r="X7" s="125">
        <v>9.5076800000000006</v>
      </c>
      <c r="Y7" s="125">
        <v>-18.428540000000002</v>
      </c>
      <c r="Z7" s="243">
        <v>-11.481530000000001</v>
      </c>
      <c r="AA7" s="243">
        <v>17.488060000000001</v>
      </c>
      <c r="AB7" s="243">
        <v>42.204129999999999</v>
      </c>
      <c r="AC7" s="243">
        <v>-16.627680000000002</v>
      </c>
      <c r="AD7" s="243">
        <v>57.904980000000002</v>
      </c>
      <c r="AE7" s="243">
        <v>18.792390000000001</v>
      </c>
      <c r="AF7" s="125">
        <v>27.715374733300219</v>
      </c>
      <c r="AG7" s="243">
        <v>73.575185829979745</v>
      </c>
      <c r="AH7" s="243">
        <v>159.09265105449037</v>
      </c>
      <c r="AI7" s="243">
        <v>29.569324498987175</v>
      </c>
      <c r="AJ7" s="243">
        <v>81.100535732897853</v>
      </c>
      <c r="AK7" s="94">
        <v>86.681304144388463</v>
      </c>
    </row>
    <row r="8" spans="1:42" ht="15" x14ac:dyDescent="0.25">
      <c r="A8" s="93" t="s">
        <v>32</v>
      </c>
      <c r="B8" s="94">
        <v>13.905670000000001</v>
      </c>
      <c r="C8" s="94">
        <v>50.254080000000002</v>
      </c>
      <c r="D8" s="94">
        <v>122.22750000000001</v>
      </c>
      <c r="E8" s="94">
        <v>45.130360000000003</v>
      </c>
      <c r="F8" s="94">
        <v>144.82448000000002</v>
      </c>
      <c r="G8" s="94">
        <v>15.857620000000001</v>
      </c>
      <c r="H8" s="94">
        <v>26.527619999999999</v>
      </c>
      <c r="I8" s="94">
        <v>112.01666</v>
      </c>
      <c r="J8" s="94">
        <v>5.9267599999999998</v>
      </c>
      <c r="K8" s="94">
        <v>-7.9631999999999996</v>
      </c>
      <c r="L8" s="94">
        <v>-10.182930000000001</v>
      </c>
      <c r="M8" s="94">
        <v>-18.910119999999999</v>
      </c>
      <c r="N8" s="94">
        <v>-5.1637899999999997</v>
      </c>
      <c r="O8" s="94">
        <v>4.8523900000000006</v>
      </c>
      <c r="P8" s="94">
        <v>136.5727</v>
      </c>
      <c r="Q8" s="94">
        <v>-17.06551</v>
      </c>
      <c r="R8" s="94">
        <v>-25.80247</v>
      </c>
      <c r="S8" s="94">
        <v>13.146979999999999</v>
      </c>
      <c r="T8" s="94">
        <v>9.7264300000000006</v>
      </c>
      <c r="U8" s="94">
        <v>41.096609999999998</v>
      </c>
      <c r="V8" s="125">
        <v>63.824849999999998</v>
      </c>
      <c r="W8" s="125">
        <v>-6.9918699999999996</v>
      </c>
      <c r="X8" s="125">
        <v>0.73799999999999999</v>
      </c>
      <c r="Y8" s="125">
        <v>-18.297540000000001</v>
      </c>
      <c r="Z8" s="243">
        <v>-12.214030000000001</v>
      </c>
      <c r="AA8" s="243">
        <v>9.0859300000000012</v>
      </c>
      <c r="AB8" s="243">
        <v>5.1340200000000005</v>
      </c>
      <c r="AC8" s="243">
        <v>-29.088660000000001</v>
      </c>
      <c r="AD8" s="243">
        <v>48.692149999999998</v>
      </c>
      <c r="AE8" s="243">
        <v>-11.59253</v>
      </c>
      <c r="AF8" s="125">
        <v>13.941845357980599</v>
      </c>
      <c r="AG8" s="243">
        <v>50.616735034495079</v>
      </c>
      <c r="AH8" s="243">
        <v>122.33935550539928</v>
      </c>
      <c r="AI8" s="243">
        <v>45.147363021899245</v>
      </c>
      <c r="AJ8" s="243">
        <v>144.73754131987366</v>
      </c>
      <c r="AK8" s="94">
        <v>15.892615499680849</v>
      </c>
    </row>
    <row r="9" spans="1:42" ht="15" x14ac:dyDescent="0.25">
      <c r="A9" s="93" t="s">
        <v>33</v>
      </c>
      <c r="B9" s="94">
        <v>78.603580000000008</v>
      </c>
      <c r="C9" s="94">
        <v>0.77813999999999994</v>
      </c>
      <c r="D9" s="94">
        <v>11.42347</v>
      </c>
      <c r="E9" s="94">
        <v>-1.8183699999999998</v>
      </c>
      <c r="F9" s="94">
        <v>48.385210000000001</v>
      </c>
      <c r="G9" s="94">
        <v>10.9796</v>
      </c>
      <c r="H9" s="94">
        <v>-16.415560000000003</v>
      </c>
      <c r="I9" s="94">
        <v>59.579190000000004</v>
      </c>
      <c r="J9" s="94">
        <v>20.131820000000001</v>
      </c>
      <c r="K9" s="94">
        <v>-1.8760000000000002E-2</v>
      </c>
      <c r="L9" s="94">
        <v>-40.888860000000001</v>
      </c>
      <c r="M9" s="94">
        <v>-24.57798</v>
      </c>
      <c r="N9" s="94">
        <v>-41.014429999999997</v>
      </c>
      <c r="O9" s="94">
        <v>-32.649230000000003</v>
      </c>
      <c r="P9" s="94">
        <v>31.118189999999998</v>
      </c>
      <c r="Q9" s="94">
        <v>-16.25863</v>
      </c>
      <c r="R9" s="94">
        <v>-29.007360000000002</v>
      </c>
      <c r="S9" s="94">
        <v>15.05063</v>
      </c>
      <c r="T9" s="94">
        <v>-28.113409999999998</v>
      </c>
      <c r="U9" s="94">
        <v>-6.2963900000000006</v>
      </c>
      <c r="V9" s="125">
        <v>35.037300000000002</v>
      </c>
      <c r="W9" s="125">
        <v>-16.40408</v>
      </c>
      <c r="X9" s="125">
        <v>-27.575620000000001</v>
      </c>
      <c r="Y9" s="125">
        <v>-23.976099999999999</v>
      </c>
      <c r="Z9" s="243">
        <v>-8.1685800000000004</v>
      </c>
      <c r="AA9" s="243">
        <v>-18.756529999999998</v>
      </c>
      <c r="AB9" s="243">
        <v>-18.879729999999999</v>
      </c>
      <c r="AC9" s="243">
        <v>-18.7621</v>
      </c>
      <c r="AD9" s="243">
        <v>4.9375299999999998</v>
      </c>
      <c r="AE9" s="243">
        <v>-14.283790000000002</v>
      </c>
      <c r="AF9" s="125">
        <v>78.656605207787052</v>
      </c>
      <c r="AG9" s="243">
        <v>0.79443608718219216</v>
      </c>
      <c r="AH9" s="243">
        <v>10.795318554272191</v>
      </c>
      <c r="AI9" s="243">
        <v>-1.7823744887791051</v>
      </c>
      <c r="AJ9" s="243">
        <v>48.433600307417684</v>
      </c>
      <c r="AK9" s="94">
        <v>11.01660335260364</v>
      </c>
    </row>
    <row r="10" spans="1:42" ht="15" x14ac:dyDescent="0.25">
      <c r="A10" s="93" t="s">
        <v>34</v>
      </c>
      <c r="B10" s="94">
        <v>-5.8830900000000002</v>
      </c>
      <c r="C10" s="94">
        <v>27.880080000000003</v>
      </c>
      <c r="D10" s="94">
        <v>-8.3493899999999996</v>
      </c>
      <c r="E10" s="94">
        <v>20.232430000000001</v>
      </c>
      <c r="F10" s="94">
        <v>30.843540000000001</v>
      </c>
      <c r="G10" s="94">
        <v>41.040230000000001</v>
      </c>
      <c r="H10" s="94">
        <v>14.490680000000001</v>
      </c>
      <c r="I10" s="94">
        <v>75.778990000000007</v>
      </c>
      <c r="J10" s="94">
        <v>65.886160000000004</v>
      </c>
      <c r="K10" s="94">
        <v>-49.466929999999998</v>
      </c>
      <c r="L10" s="94">
        <v>-38.095980000000004</v>
      </c>
      <c r="M10" s="94">
        <v>-9.229239999999999</v>
      </c>
      <c r="N10" s="94">
        <v>-13.51318</v>
      </c>
      <c r="O10" s="94">
        <v>-26.592950000000002</v>
      </c>
      <c r="P10" s="94">
        <v>24.434360000000002</v>
      </c>
      <c r="Q10" s="94">
        <v>-13.056049999999999</v>
      </c>
      <c r="R10" s="94">
        <v>-8.1851199999999995</v>
      </c>
      <c r="S10" s="94">
        <v>-2.57158</v>
      </c>
      <c r="T10" s="94">
        <v>-30.264680000000002</v>
      </c>
      <c r="U10" s="94">
        <v>-36.50526</v>
      </c>
      <c r="V10" s="125">
        <v>7.3666599999999995</v>
      </c>
      <c r="W10" s="125">
        <v>20.909459999999999</v>
      </c>
      <c r="X10" s="125">
        <v>21.97174</v>
      </c>
      <c r="Y10" s="125">
        <v>-3.3679099999999997</v>
      </c>
      <c r="Z10" s="243">
        <v>5.8490699999999993</v>
      </c>
      <c r="AA10" s="243">
        <v>18.370330000000003</v>
      </c>
      <c r="AB10" s="243">
        <v>18.507080000000002</v>
      </c>
      <c r="AC10" s="243">
        <v>26.724900000000002</v>
      </c>
      <c r="AD10" s="243">
        <v>-54.714529999999996</v>
      </c>
      <c r="AE10" s="243">
        <v>-25.463419999999999</v>
      </c>
      <c r="AF10" s="125">
        <v>-6.2687281740997962</v>
      </c>
      <c r="AG10" s="243">
        <v>27.797003253292672</v>
      </c>
      <c r="AH10" s="243">
        <v>-8.8693892113595538</v>
      </c>
      <c r="AI10" s="243">
        <v>20.270427585364928</v>
      </c>
      <c r="AJ10" s="243">
        <v>31.095874910913547</v>
      </c>
      <c r="AK10" s="94">
        <v>41.084230687295033</v>
      </c>
    </row>
    <row r="11" spans="1:42" ht="15" x14ac:dyDescent="0.25">
      <c r="A11" s="93" t="s">
        <v>35</v>
      </c>
      <c r="B11" s="94">
        <v>53.409349999999996</v>
      </c>
      <c r="C11" s="94">
        <v>56.28331</v>
      </c>
      <c r="D11" s="94">
        <v>85.919169999999994</v>
      </c>
      <c r="E11" s="94">
        <v>47.941989999999997</v>
      </c>
      <c r="F11" s="94">
        <v>32.843679999999999</v>
      </c>
      <c r="G11" s="94">
        <v>9.41737</v>
      </c>
      <c r="H11" s="94">
        <v>73.407210000000006</v>
      </c>
      <c r="I11" s="94">
        <v>56.459800000000001</v>
      </c>
      <c r="J11" s="94">
        <v>48.113410000000002</v>
      </c>
      <c r="K11" s="94">
        <v>12.67862</v>
      </c>
      <c r="L11" s="94">
        <v>24.742099999999997</v>
      </c>
      <c r="M11" s="94">
        <v>-3.3823099999999999</v>
      </c>
      <c r="N11" s="94">
        <v>40.45872</v>
      </c>
      <c r="O11" s="94">
        <v>7.9324300000000001</v>
      </c>
      <c r="P11" s="94">
        <v>46.411089999999994</v>
      </c>
      <c r="Q11" s="94">
        <v>6.7395899999999997</v>
      </c>
      <c r="R11" s="94">
        <v>17.925740000000001</v>
      </c>
      <c r="S11" s="94">
        <v>17.421220000000002</v>
      </c>
      <c r="T11" s="94">
        <v>-3.9880599999999999</v>
      </c>
      <c r="U11" s="94">
        <v>-1.2442899999999999</v>
      </c>
      <c r="V11" s="125">
        <v>21.964880000000001</v>
      </c>
      <c r="W11" s="125">
        <v>75.510499999999993</v>
      </c>
      <c r="X11" s="125">
        <v>37.568370000000002</v>
      </c>
      <c r="Y11" s="125">
        <v>42.03425</v>
      </c>
      <c r="Z11" s="243">
        <v>42.976790000000001</v>
      </c>
      <c r="AA11" s="243">
        <v>38.019089999999998</v>
      </c>
      <c r="AB11" s="243">
        <v>12.330110000000001</v>
      </c>
      <c r="AC11" s="243">
        <v>11.853590000000001</v>
      </c>
      <c r="AD11" s="243">
        <v>-10.878549999999999</v>
      </c>
      <c r="AE11" s="243">
        <v>0.28339999999999999</v>
      </c>
      <c r="AF11" s="125">
        <v>51.813121174655578</v>
      </c>
      <c r="AG11" s="243">
        <v>55.485192829981116</v>
      </c>
      <c r="AH11" s="243">
        <v>84.255431956262342</v>
      </c>
      <c r="AI11" s="243">
        <v>46.678198108351161</v>
      </c>
      <c r="AJ11" s="243">
        <v>31.555222937490573</v>
      </c>
      <c r="AK11" s="94">
        <v>8.0720623772949942</v>
      </c>
    </row>
    <row r="12" spans="1:42" ht="15" x14ac:dyDescent="0.25">
      <c r="A12" s="93" t="s">
        <v>36</v>
      </c>
      <c r="B12" s="94">
        <v>64.282830000000004</v>
      </c>
      <c r="C12" s="94">
        <v>64.577929999999995</v>
      </c>
      <c r="D12" s="94">
        <v>71.455939999999998</v>
      </c>
      <c r="E12" s="94">
        <v>58.154240000000001</v>
      </c>
      <c r="F12" s="94">
        <v>42.169260000000001</v>
      </c>
      <c r="G12" s="94">
        <v>18.811229999999998</v>
      </c>
      <c r="H12" s="94">
        <v>37.728870000000001</v>
      </c>
      <c r="I12" s="94">
        <v>102.28238999999999</v>
      </c>
      <c r="J12" s="94">
        <v>63.219099999999997</v>
      </c>
      <c r="K12" s="94">
        <v>-1.1670799999999999</v>
      </c>
      <c r="L12" s="94">
        <v>27.992830000000001</v>
      </c>
      <c r="M12" s="94">
        <v>55.190280000000001</v>
      </c>
      <c r="N12" s="94">
        <v>32.140479999999997</v>
      </c>
      <c r="O12" s="94">
        <v>31.014310000000002</v>
      </c>
      <c r="P12" s="94">
        <v>29.221220000000002</v>
      </c>
      <c r="Q12" s="94">
        <v>-5.8577599999999999</v>
      </c>
      <c r="R12" s="94">
        <v>13.77566</v>
      </c>
      <c r="S12" s="94">
        <v>20.98864</v>
      </c>
      <c r="T12" s="94">
        <v>9.6280200000000011</v>
      </c>
      <c r="U12" s="94">
        <v>25.324290000000001</v>
      </c>
      <c r="V12" s="125">
        <v>17.578880000000002</v>
      </c>
      <c r="W12" s="125">
        <v>49.973109999999998</v>
      </c>
      <c r="X12" s="125">
        <v>68.102980000000002</v>
      </c>
      <c r="Y12" s="125">
        <v>84.069659999999999</v>
      </c>
      <c r="Z12" s="243">
        <v>26.646470000000001</v>
      </c>
      <c r="AA12" s="243">
        <v>42.182259999999999</v>
      </c>
      <c r="AB12" s="243">
        <v>36.151679999999999</v>
      </c>
      <c r="AC12" s="243">
        <v>18.166060000000002</v>
      </c>
      <c r="AD12" s="243">
        <v>17.873080000000002</v>
      </c>
      <c r="AE12" s="243">
        <v>4.9049300000000002</v>
      </c>
      <c r="AF12" s="125">
        <v>64.526982142959554</v>
      </c>
      <c r="AG12" s="243">
        <v>64.196070820739521</v>
      </c>
      <c r="AH12" s="243">
        <v>71.079936959728215</v>
      </c>
      <c r="AI12" s="243">
        <v>58.189243912840368</v>
      </c>
      <c r="AJ12" s="243">
        <v>42.199258041511065</v>
      </c>
      <c r="AK12" s="94">
        <v>18.835227671429944</v>
      </c>
    </row>
    <row r="13" spans="1:42" ht="15" x14ac:dyDescent="0.25">
      <c r="A13" s="93" t="s">
        <v>37</v>
      </c>
      <c r="B13" s="94">
        <v>24.83699</v>
      </c>
      <c r="C13" s="94">
        <v>75.222429999999989</v>
      </c>
      <c r="D13" s="94">
        <v>44.385730000000002</v>
      </c>
      <c r="E13" s="94">
        <v>47.589800000000004</v>
      </c>
      <c r="F13" s="94">
        <v>34.997630000000001</v>
      </c>
      <c r="G13" s="94">
        <v>11.211030000000001</v>
      </c>
      <c r="H13" s="94">
        <v>19.502970000000001</v>
      </c>
      <c r="I13" s="94">
        <v>54.718679999999999</v>
      </c>
      <c r="J13" s="94">
        <v>17.3261</v>
      </c>
      <c r="K13" s="94">
        <v>33.096730000000001</v>
      </c>
      <c r="L13" s="94">
        <v>7.0241199999999999</v>
      </c>
      <c r="M13" s="94">
        <v>38.168879999999994</v>
      </c>
      <c r="N13" s="94">
        <v>-0.32697000000000004</v>
      </c>
      <c r="O13" s="94">
        <v>84.070039999999992</v>
      </c>
      <c r="P13" s="94">
        <v>20.03706</v>
      </c>
      <c r="Q13" s="94">
        <v>40.291160000000005</v>
      </c>
      <c r="R13" s="94">
        <v>11.96547</v>
      </c>
      <c r="S13" s="94">
        <v>9.7060499999999994</v>
      </c>
      <c r="T13" s="94">
        <v>-4.8878300000000001</v>
      </c>
      <c r="U13" s="94">
        <v>42.031129999999997</v>
      </c>
      <c r="V13" s="125">
        <v>22.63785</v>
      </c>
      <c r="W13" s="125">
        <v>39.329860000000004</v>
      </c>
      <c r="X13" s="125">
        <v>28.046230000000001</v>
      </c>
      <c r="Y13" s="125">
        <v>21.405650000000001</v>
      </c>
      <c r="Z13" s="243">
        <v>63.749839999999999</v>
      </c>
      <c r="AA13" s="243">
        <v>50.552589999999995</v>
      </c>
      <c r="AB13" s="243">
        <v>35.498150000000003</v>
      </c>
      <c r="AC13" s="243">
        <v>22.665689999999998</v>
      </c>
      <c r="AD13" s="243">
        <v>13.309760000000001</v>
      </c>
      <c r="AE13" s="243">
        <v>-5.9156000000000004</v>
      </c>
      <c r="AF13" s="125">
        <v>26.268479665397614</v>
      </c>
      <c r="AG13" s="243">
        <v>76.404177790335339</v>
      </c>
      <c r="AH13" s="243">
        <v>45.021740330611671</v>
      </c>
      <c r="AI13" s="243">
        <v>48.923185500669511</v>
      </c>
      <c r="AJ13" s="243">
        <v>36.374406581363942</v>
      </c>
      <c r="AK13" s="94">
        <v>12.622972616543208</v>
      </c>
    </row>
    <row r="14" spans="1:42" ht="15" x14ac:dyDescent="0.25">
      <c r="A14" s="93" t="s">
        <v>38</v>
      </c>
      <c r="B14" s="94">
        <v>24.755089999999999</v>
      </c>
      <c r="C14" s="94">
        <v>41.368510000000001</v>
      </c>
      <c r="D14" s="94">
        <v>54.319510000000001</v>
      </c>
      <c r="E14" s="94">
        <v>11.286760000000001</v>
      </c>
      <c r="F14" s="94">
        <v>42.111879999999999</v>
      </c>
      <c r="G14" s="94">
        <v>49.319809999999997</v>
      </c>
      <c r="H14" s="94">
        <v>62.6631</v>
      </c>
      <c r="I14" s="94">
        <v>57.306669999999997</v>
      </c>
      <c r="J14" s="94">
        <v>20.52073</v>
      </c>
      <c r="K14" s="94">
        <v>2.0303399999999998</v>
      </c>
      <c r="L14" s="94">
        <v>10.25154</v>
      </c>
      <c r="M14" s="94">
        <v>11.652959999999998</v>
      </c>
      <c r="N14" s="94">
        <v>18.590709999999998</v>
      </c>
      <c r="O14" s="94">
        <v>93.237679999999997</v>
      </c>
      <c r="P14" s="94">
        <v>8.5751200000000001</v>
      </c>
      <c r="Q14" s="94">
        <v>14.65644</v>
      </c>
      <c r="R14" s="94">
        <v>33.630459999999999</v>
      </c>
      <c r="S14" s="94">
        <v>27.760300000000001</v>
      </c>
      <c r="T14" s="94">
        <v>11.286379999999999</v>
      </c>
      <c r="U14" s="94">
        <v>-14.38903</v>
      </c>
      <c r="V14" s="125">
        <v>11.00366</v>
      </c>
      <c r="W14" s="125">
        <v>30.656770000000002</v>
      </c>
      <c r="X14" s="125">
        <v>78.433350000000004</v>
      </c>
      <c r="Y14" s="125">
        <v>20.926279999999998</v>
      </c>
      <c r="Z14" s="243">
        <v>17.11955</v>
      </c>
      <c r="AA14" s="243">
        <v>49.568680000000001</v>
      </c>
      <c r="AB14" s="243">
        <v>30.38326</v>
      </c>
      <c r="AC14" s="243">
        <v>41.949339999999999</v>
      </c>
      <c r="AD14" s="243">
        <v>90.300280000000001</v>
      </c>
      <c r="AE14" s="243">
        <v>25.237020000000001</v>
      </c>
      <c r="AF14" s="125">
        <v>26.017717809976254</v>
      </c>
      <c r="AG14" s="243">
        <v>42.795492049736886</v>
      </c>
      <c r="AH14" s="243">
        <v>56.29713986604478</v>
      </c>
      <c r="AI14" s="243">
        <v>12.602030529735451</v>
      </c>
      <c r="AJ14" s="243">
        <v>43.509299466829255</v>
      </c>
      <c r="AK14" s="94">
        <v>50.729834366717519</v>
      </c>
    </row>
    <row r="15" spans="1:42" ht="15" x14ac:dyDescent="0.25">
      <c r="A15" s="93" t="s">
        <v>39</v>
      </c>
      <c r="B15" s="94">
        <v>60.335120000000003</v>
      </c>
      <c r="C15" s="94">
        <v>94.61439</v>
      </c>
      <c r="D15" s="94">
        <v>57.228949999999998</v>
      </c>
      <c r="E15" s="94">
        <v>76.772750000000002</v>
      </c>
      <c r="F15" s="94">
        <v>23.632810000000003</v>
      </c>
      <c r="G15" s="94">
        <v>26.613599999999998</v>
      </c>
      <c r="H15" s="94">
        <v>20.40418</v>
      </c>
      <c r="I15" s="94">
        <v>6.7861099999999999</v>
      </c>
      <c r="J15" s="94">
        <v>7.0875000000000004</v>
      </c>
      <c r="K15" s="94">
        <v>18.854099999999999</v>
      </c>
      <c r="L15" s="94">
        <v>35.589959999999998</v>
      </c>
      <c r="M15" s="94">
        <v>26.338159999999998</v>
      </c>
      <c r="N15" s="94">
        <v>20.191050000000001</v>
      </c>
      <c r="O15" s="94">
        <v>74.97139</v>
      </c>
      <c r="P15" s="94">
        <v>11.51708</v>
      </c>
      <c r="Q15" s="94">
        <v>-4.6183199999999998</v>
      </c>
      <c r="R15" s="94">
        <v>27.153869999999998</v>
      </c>
      <c r="S15" s="94">
        <v>22.050689999999999</v>
      </c>
      <c r="T15" s="94">
        <v>10.000299999999999</v>
      </c>
      <c r="U15" s="94">
        <v>200.48664000000002</v>
      </c>
      <c r="V15" s="125">
        <v>49.498660000000001</v>
      </c>
      <c r="W15" s="125">
        <v>30.962709999999998</v>
      </c>
      <c r="X15" s="125">
        <v>25.01275</v>
      </c>
      <c r="Y15" s="125">
        <v>10.133760000000001</v>
      </c>
      <c r="Z15" s="243">
        <v>15.85665</v>
      </c>
      <c r="AA15" s="243">
        <v>14.69364</v>
      </c>
      <c r="AB15" s="243">
        <v>24.777099999999997</v>
      </c>
      <c r="AC15" s="243">
        <v>25.998349999999999</v>
      </c>
      <c r="AD15" s="243">
        <v>73.964010000000002</v>
      </c>
      <c r="AE15" s="243">
        <v>39.270139999999998</v>
      </c>
      <c r="AF15" s="125">
        <v>58.229954837951695</v>
      </c>
      <c r="AG15" s="243">
        <v>94.346721745758927</v>
      </c>
      <c r="AH15" s="243">
        <v>58.610447656656703</v>
      </c>
      <c r="AI15" s="243">
        <v>76.782752691710428</v>
      </c>
      <c r="AJ15" s="243">
        <v>23.65781498950923</v>
      </c>
      <c r="AK15" s="94">
        <v>26.622603436240691</v>
      </c>
    </row>
    <row r="21" spans="2:37" ht="12.75" customHeight="1" x14ac:dyDescent="0.25">
      <c r="B21" s="94"/>
      <c r="C21" s="94"/>
      <c r="D21" s="94"/>
      <c r="E21" s="94"/>
      <c r="F21" s="94"/>
      <c r="G21" s="94"/>
      <c r="H21" s="94"/>
      <c r="I21" s="94"/>
      <c r="J21" s="94"/>
      <c r="K21" s="94"/>
      <c r="L21" s="94"/>
      <c r="M21" s="94"/>
      <c r="N21" s="94"/>
      <c r="O21" s="94"/>
      <c r="P21" s="94"/>
      <c r="Q21" s="94"/>
      <c r="R21" s="94"/>
      <c r="S21" s="94"/>
      <c r="T21" s="94"/>
      <c r="U21" s="94"/>
      <c r="V21" s="125"/>
      <c r="W21" s="125"/>
      <c r="X21" s="125"/>
      <c r="Y21" s="125"/>
      <c r="Z21" s="243"/>
      <c r="AA21" s="243"/>
      <c r="AB21" s="243"/>
      <c r="AC21" s="243"/>
      <c r="AD21" s="243"/>
      <c r="AE21" s="243"/>
      <c r="AF21" s="125"/>
      <c r="AG21" s="243"/>
      <c r="AH21" s="243"/>
      <c r="AI21" s="243"/>
      <c r="AJ21" s="243"/>
      <c r="AK21" s="94"/>
    </row>
    <row r="22" spans="2:37" ht="12.75" customHeight="1" x14ac:dyDescent="0.25">
      <c r="B22" s="94"/>
      <c r="C22" s="94"/>
      <c r="D22" s="94"/>
      <c r="E22" s="94"/>
      <c r="F22" s="94"/>
      <c r="G22" s="94"/>
      <c r="H22" s="94"/>
      <c r="I22" s="94"/>
      <c r="J22" s="94"/>
      <c r="K22" s="94"/>
      <c r="L22" s="94"/>
      <c r="M22" s="94"/>
      <c r="N22" s="94"/>
      <c r="O22" s="94"/>
      <c r="P22" s="94"/>
      <c r="Q22" s="94"/>
      <c r="R22" s="94"/>
      <c r="S22" s="94"/>
      <c r="T22" s="94"/>
      <c r="U22" s="94"/>
      <c r="V22" s="125"/>
      <c r="W22" s="125"/>
      <c r="X22" s="125"/>
      <c r="Y22" s="125"/>
      <c r="Z22" s="243"/>
      <c r="AA22" s="243"/>
      <c r="AB22" s="243"/>
      <c r="AC22" s="243"/>
      <c r="AD22" s="243"/>
      <c r="AE22" s="243"/>
      <c r="AF22" s="125"/>
      <c r="AG22" s="243"/>
      <c r="AH22" s="243"/>
      <c r="AI22" s="243"/>
      <c r="AJ22" s="243"/>
      <c r="AK22" s="94"/>
    </row>
    <row r="23" spans="2:37" ht="12.75" customHeight="1" x14ac:dyDescent="0.25">
      <c r="B23" s="94"/>
      <c r="C23" s="94"/>
      <c r="D23" s="94"/>
      <c r="E23" s="94"/>
      <c r="F23" s="94"/>
      <c r="G23" s="94"/>
      <c r="H23" s="94"/>
      <c r="I23" s="94"/>
      <c r="J23" s="94"/>
      <c r="K23" s="94"/>
      <c r="L23" s="94"/>
      <c r="M23" s="94"/>
      <c r="N23" s="94"/>
      <c r="O23" s="94"/>
      <c r="P23" s="94"/>
      <c r="Q23" s="94"/>
      <c r="R23" s="94"/>
      <c r="S23" s="94"/>
      <c r="T23" s="94"/>
      <c r="U23" s="94"/>
      <c r="V23" s="125"/>
      <c r="W23" s="125"/>
      <c r="X23" s="125"/>
      <c r="Y23" s="125"/>
      <c r="Z23" s="243"/>
      <c r="AA23" s="243"/>
      <c r="AB23" s="243"/>
      <c r="AC23" s="243"/>
      <c r="AD23" s="243"/>
      <c r="AE23" s="243"/>
      <c r="AF23" s="125"/>
      <c r="AG23" s="243"/>
      <c r="AH23" s="243"/>
      <c r="AI23" s="243"/>
      <c r="AJ23" s="243"/>
      <c r="AK23" s="94"/>
    </row>
    <row r="24" spans="2:37" ht="12.75" customHeight="1" x14ac:dyDescent="0.25">
      <c r="B24" s="94"/>
      <c r="C24" s="94"/>
      <c r="D24" s="94"/>
      <c r="E24" s="94"/>
      <c r="F24" s="94"/>
      <c r="G24" s="94"/>
      <c r="H24" s="94"/>
      <c r="I24" s="94"/>
      <c r="J24" s="94"/>
      <c r="K24" s="94"/>
      <c r="L24" s="94"/>
      <c r="M24" s="94"/>
      <c r="N24" s="94"/>
      <c r="O24" s="94"/>
      <c r="P24" s="94"/>
      <c r="Q24" s="94"/>
      <c r="R24" s="94"/>
      <c r="S24" s="94"/>
      <c r="T24" s="94"/>
      <c r="U24" s="94"/>
      <c r="V24" s="125"/>
      <c r="W24" s="125"/>
      <c r="X24" s="125"/>
      <c r="Y24" s="125"/>
      <c r="Z24" s="243"/>
      <c r="AA24" s="243"/>
      <c r="AB24" s="243"/>
      <c r="AC24" s="243"/>
      <c r="AD24" s="243"/>
      <c r="AE24" s="243"/>
      <c r="AF24" s="125"/>
      <c r="AG24" s="243"/>
      <c r="AH24" s="243"/>
      <c r="AI24" s="243"/>
      <c r="AJ24" s="243"/>
      <c r="AK24" s="94"/>
    </row>
    <row r="25" spans="2:37" ht="12.75" customHeight="1" x14ac:dyDescent="0.25">
      <c r="B25" s="94"/>
      <c r="C25" s="94"/>
      <c r="D25" s="94"/>
      <c r="E25" s="94"/>
      <c r="F25" s="94"/>
      <c r="G25" s="94"/>
      <c r="H25" s="94"/>
      <c r="I25" s="94"/>
      <c r="J25" s="94"/>
      <c r="K25" s="94"/>
      <c r="L25" s="94"/>
      <c r="M25" s="94"/>
      <c r="N25" s="94"/>
      <c r="O25" s="94"/>
      <c r="P25" s="94"/>
      <c r="Q25" s="94"/>
      <c r="R25" s="94"/>
      <c r="S25" s="94"/>
      <c r="T25" s="94"/>
      <c r="U25" s="94"/>
      <c r="V25" s="125"/>
      <c r="W25" s="125"/>
      <c r="X25" s="125"/>
      <c r="Y25" s="125"/>
      <c r="Z25" s="243"/>
      <c r="AA25" s="243"/>
      <c r="AB25" s="243"/>
      <c r="AC25" s="243"/>
      <c r="AD25" s="243"/>
      <c r="AE25" s="243"/>
      <c r="AF25" s="125"/>
      <c r="AG25" s="243"/>
      <c r="AH25" s="243"/>
      <c r="AI25" s="243"/>
      <c r="AJ25" s="243"/>
      <c r="AK25" s="94"/>
    </row>
    <row r="26" spans="2:37" ht="12.75" customHeight="1" x14ac:dyDescent="0.25">
      <c r="B26" s="94"/>
      <c r="C26" s="94"/>
      <c r="D26" s="94"/>
      <c r="E26" s="94"/>
      <c r="F26" s="94"/>
      <c r="G26" s="94"/>
      <c r="H26" s="94"/>
      <c r="I26" s="94"/>
      <c r="J26" s="94"/>
      <c r="K26" s="94"/>
      <c r="L26" s="94"/>
      <c r="M26" s="94"/>
      <c r="N26" s="94"/>
      <c r="O26" s="94"/>
      <c r="P26" s="94"/>
      <c r="Q26" s="94"/>
      <c r="R26" s="94"/>
      <c r="S26" s="94"/>
      <c r="T26" s="94"/>
      <c r="U26" s="94"/>
      <c r="V26" s="125"/>
      <c r="W26" s="125"/>
      <c r="X26" s="125"/>
      <c r="Y26" s="125"/>
      <c r="Z26" s="243"/>
      <c r="AA26" s="243"/>
      <c r="AB26" s="243"/>
      <c r="AC26" s="243"/>
      <c r="AD26" s="243"/>
      <c r="AE26" s="243"/>
      <c r="AF26" s="125"/>
      <c r="AG26" s="243"/>
      <c r="AH26" s="243"/>
      <c r="AI26" s="243"/>
      <c r="AJ26" s="243"/>
      <c r="AK26" s="94"/>
    </row>
    <row r="27" spans="2:37" ht="12.75" customHeight="1" x14ac:dyDescent="0.25">
      <c r="B27" s="94"/>
      <c r="C27" s="94"/>
      <c r="D27" s="94"/>
      <c r="E27" s="94"/>
      <c r="F27" s="94"/>
      <c r="G27" s="94"/>
      <c r="H27" s="94"/>
      <c r="I27" s="94"/>
      <c r="J27" s="94"/>
      <c r="K27" s="94"/>
      <c r="L27" s="94"/>
      <c r="M27" s="94"/>
      <c r="N27" s="94"/>
      <c r="O27" s="94"/>
      <c r="P27" s="94"/>
      <c r="Q27" s="94"/>
      <c r="R27" s="94"/>
      <c r="S27" s="94"/>
      <c r="T27" s="94"/>
      <c r="U27" s="94"/>
      <c r="V27" s="125"/>
      <c r="W27" s="125"/>
      <c r="X27" s="125"/>
      <c r="Y27" s="125"/>
      <c r="Z27" s="243"/>
      <c r="AA27" s="243"/>
      <c r="AB27" s="243"/>
      <c r="AC27" s="243"/>
      <c r="AD27" s="243"/>
      <c r="AE27" s="243"/>
      <c r="AF27" s="125"/>
      <c r="AG27" s="243"/>
      <c r="AH27" s="243"/>
      <c r="AI27" s="243"/>
      <c r="AJ27" s="243"/>
      <c r="AK27" s="94"/>
    </row>
    <row r="28" spans="2:37" ht="12.75" customHeight="1" x14ac:dyDescent="0.25">
      <c r="B28" s="94"/>
      <c r="C28" s="94"/>
      <c r="D28" s="94"/>
      <c r="E28" s="94"/>
      <c r="F28" s="94"/>
      <c r="G28" s="94"/>
      <c r="H28" s="94"/>
      <c r="I28" s="94"/>
      <c r="J28" s="94"/>
      <c r="K28" s="94"/>
      <c r="L28" s="94"/>
      <c r="M28" s="94"/>
      <c r="N28" s="94"/>
      <c r="O28" s="94"/>
      <c r="P28" s="94"/>
      <c r="Q28" s="94"/>
      <c r="R28" s="94"/>
      <c r="S28" s="94"/>
      <c r="T28" s="94"/>
      <c r="U28" s="94"/>
      <c r="V28" s="125"/>
      <c r="W28" s="125"/>
      <c r="X28" s="125"/>
      <c r="Y28" s="125"/>
      <c r="Z28" s="243"/>
      <c r="AA28" s="243"/>
      <c r="AB28" s="243"/>
      <c r="AC28" s="243"/>
      <c r="AD28" s="243"/>
      <c r="AE28" s="243"/>
      <c r="AF28" s="125"/>
      <c r="AG28" s="243"/>
      <c r="AH28" s="243"/>
      <c r="AI28" s="243"/>
      <c r="AJ28" s="243"/>
      <c r="AK28" s="94"/>
    </row>
    <row r="29" spans="2:37" ht="12.75" customHeight="1" x14ac:dyDescent="0.25">
      <c r="B29" s="94"/>
      <c r="C29" s="94"/>
      <c r="D29" s="94"/>
      <c r="E29" s="94"/>
      <c r="F29" s="94"/>
      <c r="G29" s="94"/>
      <c r="H29" s="94"/>
      <c r="I29" s="94"/>
      <c r="J29" s="94"/>
      <c r="K29" s="94"/>
      <c r="L29" s="94"/>
      <c r="M29" s="94"/>
      <c r="N29" s="94"/>
      <c r="O29" s="94"/>
      <c r="P29" s="94"/>
      <c r="Q29" s="94"/>
      <c r="R29" s="94"/>
      <c r="S29" s="94"/>
      <c r="T29" s="94"/>
      <c r="U29" s="94"/>
      <c r="V29" s="125"/>
      <c r="W29" s="125"/>
      <c r="X29" s="125"/>
      <c r="Y29" s="125"/>
      <c r="Z29" s="243"/>
      <c r="AA29" s="243"/>
      <c r="AB29" s="243"/>
      <c r="AC29" s="243"/>
      <c r="AD29" s="243"/>
      <c r="AE29" s="243"/>
      <c r="AF29" s="125"/>
      <c r="AG29" s="243"/>
      <c r="AH29" s="243"/>
      <c r="AI29" s="243"/>
      <c r="AJ29" s="243"/>
      <c r="AK29" s="94"/>
    </row>
    <row r="30" spans="2:37" ht="12.75" customHeight="1" x14ac:dyDescent="0.25">
      <c r="B30" s="94"/>
      <c r="C30" s="94"/>
      <c r="D30" s="94"/>
      <c r="E30" s="94"/>
      <c r="F30" s="94"/>
      <c r="G30" s="94"/>
      <c r="H30" s="94"/>
      <c r="I30" s="94"/>
      <c r="J30" s="94"/>
      <c r="K30" s="94"/>
      <c r="L30" s="94"/>
      <c r="M30" s="94"/>
      <c r="N30" s="94"/>
      <c r="O30" s="94"/>
      <c r="P30" s="94"/>
      <c r="Q30" s="94"/>
      <c r="R30" s="94"/>
      <c r="S30" s="94"/>
      <c r="T30" s="94"/>
      <c r="U30" s="94"/>
      <c r="V30" s="125"/>
      <c r="W30" s="125"/>
      <c r="X30" s="125"/>
      <c r="Y30" s="125"/>
      <c r="Z30" s="243"/>
      <c r="AA30" s="243"/>
      <c r="AB30" s="243"/>
      <c r="AC30" s="243"/>
      <c r="AD30" s="243"/>
      <c r="AE30" s="243"/>
      <c r="AF30" s="125"/>
      <c r="AG30" s="243"/>
      <c r="AH30" s="243"/>
      <c r="AI30" s="243"/>
      <c r="AJ30" s="243"/>
      <c r="AK30" s="94"/>
    </row>
    <row r="31" spans="2:37" ht="12.75" customHeight="1" x14ac:dyDescent="0.25">
      <c r="B31" s="94"/>
      <c r="C31" s="94"/>
      <c r="D31" s="94"/>
      <c r="E31" s="94"/>
      <c r="F31" s="94"/>
      <c r="G31" s="94"/>
      <c r="H31" s="94"/>
      <c r="I31" s="94"/>
      <c r="J31" s="94"/>
      <c r="K31" s="94"/>
      <c r="L31" s="94"/>
      <c r="M31" s="94"/>
      <c r="N31" s="94"/>
      <c r="O31" s="94"/>
      <c r="P31" s="94"/>
      <c r="Q31" s="94"/>
      <c r="R31" s="94"/>
      <c r="S31" s="94"/>
      <c r="T31" s="94"/>
      <c r="U31" s="94"/>
      <c r="V31" s="125"/>
      <c r="W31" s="125"/>
      <c r="X31" s="125"/>
      <c r="Y31" s="125"/>
      <c r="Z31" s="243"/>
      <c r="AA31" s="243"/>
      <c r="AB31" s="243"/>
      <c r="AC31" s="243"/>
      <c r="AD31" s="243"/>
      <c r="AE31" s="243"/>
      <c r="AF31" s="125"/>
      <c r="AG31" s="243"/>
      <c r="AH31" s="243"/>
      <c r="AI31" s="243"/>
      <c r="AJ31" s="243"/>
      <c r="AK31" s="94"/>
    </row>
    <row r="32" spans="2:37" ht="12.75" customHeight="1" x14ac:dyDescent="0.25">
      <c r="B32" s="94"/>
      <c r="C32" s="94"/>
      <c r="D32" s="94"/>
      <c r="E32" s="94"/>
      <c r="F32" s="94"/>
      <c r="G32" s="94"/>
      <c r="H32" s="94"/>
      <c r="I32" s="94"/>
      <c r="J32" s="94"/>
      <c r="K32" s="94"/>
      <c r="L32" s="94"/>
      <c r="M32" s="94"/>
      <c r="N32" s="94"/>
      <c r="O32" s="94"/>
      <c r="P32" s="94"/>
      <c r="Q32" s="94"/>
      <c r="R32" s="94"/>
      <c r="S32" s="94"/>
      <c r="T32" s="94"/>
      <c r="U32" s="94"/>
      <c r="V32" s="125"/>
      <c r="W32" s="125"/>
      <c r="X32" s="125"/>
      <c r="Y32" s="125"/>
      <c r="Z32" s="243"/>
      <c r="AA32" s="243"/>
      <c r="AB32" s="243"/>
      <c r="AC32" s="243"/>
      <c r="AD32" s="243"/>
      <c r="AE32" s="243"/>
      <c r="AF32" s="125"/>
      <c r="AG32" s="243"/>
      <c r="AH32" s="243"/>
      <c r="AI32" s="243"/>
      <c r="AJ32" s="243"/>
      <c r="AK32" s="94"/>
    </row>
    <row r="39" spans="2:37" ht="12.75" customHeight="1" x14ac:dyDescent="0.25">
      <c r="B39" s="308"/>
      <c r="C39" s="308"/>
      <c r="D39" s="308"/>
      <c r="E39" s="308"/>
      <c r="F39" s="308"/>
      <c r="G39" s="308"/>
      <c r="H39" s="308"/>
      <c r="I39" s="308"/>
      <c r="J39" s="308"/>
      <c r="K39" s="308"/>
      <c r="L39" s="308"/>
      <c r="M39" s="308"/>
      <c r="N39" s="308"/>
      <c r="O39" s="308"/>
      <c r="P39" s="308"/>
      <c r="Q39" s="308"/>
      <c r="R39" s="308"/>
      <c r="S39" s="308"/>
      <c r="T39" s="308"/>
      <c r="U39" s="308"/>
      <c r="V39" s="308"/>
      <c r="W39" s="308"/>
      <c r="X39" s="308"/>
      <c r="Y39" s="308"/>
      <c r="Z39" s="308"/>
      <c r="AA39" s="308"/>
      <c r="AB39" s="308"/>
      <c r="AC39" s="308"/>
      <c r="AD39" s="308"/>
      <c r="AE39" s="308"/>
      <c r="AF39" s="308"/>
      <c r="AG39" s="308"/>
      <c r="AH39" s="308"/>
      <c r="AI39" s="308"/>
      <c r="AJ39" s="308"/>
      <c r="AK39" s="308"/>
    </row>
    <row r="40" spans="2:37" ht="12.75" customHeight="1" x14ac:dyDescent="0.25">
      <c r="B40" s="308"/>
      <c r="C40" s="308"/>
      <c r="D40" s="308"/>
      <c r="E40" s="308"/>
      <c r="F40" s="308"/>
      <c r="G40" s="308"/>
      <c r="H40" s="308"/>
      <c r="I40" s="308"/>
      <c r="J40" s="308"/>
      <c r="K40" s="308"/>
      <c r="L40" s="308"/>
      <c r="M40" s="308"/>
      <c r="N40" s="308"/>
      <c r="O40" s="308"/>
      <c r="P40" s="308"/>
      <c r="Q40" s="308"/>
      <c r="R40" s="308"/>
      <c r="S40" s="308"/>
      <c r="T40" s="308"/>
      <c r="U40" s="308"/>
      <c r="V40" s="308"/>
      <c r="W40" s="308"/>
      <c r="X40" s="308"/>
      <c r="Y40" s="308"/>
      <c r="Z40" s="308"/>
      <c r="AA40" s="308"/>
      <c r="AB40" s="308"/>
      <c r="AC40" s="308"/>
      <c r="AD40" s="308"/>
      <c r="AE40" s="308"/>
      <c r="AF40" s="308"/>
      <c r="AG40" s="308"/>
      <c r="AH40" s="308"/>
      <c r="AI40" s="308"/>
      <c r="AJ40" s="308"/>
      <c r="AK40" s="308"/>
    </row>
    <row r="41" spans="2:37" ht="12.75" customHeight="1" x14ac:dyDescent="0.25">
      <c r="B41" s="308"/>
      <c r="C41" s="308"/>
      <c r="D41" s="308"/>
      <c r="E41" s="308"/>
      <c r="F41" s="308"/>
      <c r="G41" s="308"/>
      <c r="H41" s="308"/>
      <c r="I41" s="308"/>
      <c r="J41" s="308"/>
      <c r="K41" s="308"/>
      <c r="L41" s="308"/>
      <c r="M41" s="308"/>
      <c r="N41" s="308"/>
      <c r="O41" s="308"/>
      <c r="P41" s="308"/>
      <c r="Q41" s="308"/>
      <c r="R41" s="308"/>
      <c r="S41" s="308"/>
      <c r="T41" s="308"/>
      <c r="U41" s="308"/>
      <c r="V41" s="308"/>
      <c r="W41" s="308"/>
      <c r="X41" s="308"/>
      <c r="Y41" s="308"/>
      <c r="Z41" s="308"/>
      <c r="AA41" s="308"/>
      <c r="AB41" s="308"/>
      <c r="AC41" s="308"/>
      <c r="AD41" s="308"/>
      <c r="AE41" s="308"/>
      <c r="AF41" s="308"/>
      <c r="AG41" s="308"/>
      <c r="AH41" s="308"/>
      <c r="AI41" s="308"/>
      <c r="AJ41" s="308"/>
      <c r="AK41" s="308"/>
    </row>
    <row r="42" spans="2:37" ht="12.75" customHeight="1" x14ac:dyDescent="0.25">
      <c r="B42" s="308"/>
      <c r="C42" s="308"/>
      <c r="D42" s="308"/>
      <c r="E42" s="308"/>
      <c r="F42" s="308"/>
      <c r="G42" s="308"/>
      <c r="H42" s="308"/>
      <c r="I42" s="308"/>
      <c r="J42" s="308"/>
      <c r="K42" s="308"/>
      <c r="L42" s="308"/>
      <c r="M42" s="308"/>
      <c r="N42" s="308"/>
      <c r="O42" s="308"/>
      <c r="P42" s="308"/>
      <c r="Q42" s="308"/>
      <c r="R42" s="308"/>
      <c r="S42" s="308"/>
      <c r="T42" s="308"/>
      <c r="U42" s="308"/>
      <c r="V42" s="308"/>
      <c r="W42" s="308"/>
      <c r="X42" s="308"/>
      <c r="Y42" s="308"/>
      <c r="Z42" s="308"/>
      <c r="AA42" s="308"/>
      <c r="AB42" s="308"/>
      <c r="AC42" s="308"/>
      <c r="AD42" s="308"/>
      <c r="AE42" s="308"/>
      <c r="AF42" s="308"/>
      <c r="AG42" s="308"/>
      <c r="AH42" s="308"/>
      <c r="AI42" s="308"/>
      <c r="AJ42" s="308"/>
      <c r="AK42" s="308"/>
    </row>
    <row r="43" spans="2:37" ht="12.75" customHeight="1" x14ac:dyDescent="0.25">
      <c r="B43" s="308"/>
      <c r="C43" s="308"/>
      <c r="D43" s="308"/>
      <c r="E43" s="308"/>
      <c r="F43" s="308"/>
      <c r="G43" s="308"/>
      <c r="H43" s="308"/>
      <c r="I43" s="308"/>
      <c r="J43" s="308"/>
      <c r="K43" s="308"/>
      <c r="L43" s="308"/>
      <c r="M43" s="308"/>
      <c r="N43" s="308"/>
      <c r="O43" s="308"/>
      <c r="P43" s="308"/>
      <c r="Q43" s="308"/>
      <c r="R43" s="308"/>
      <c r="S43" s="308"/>
      <c r="T43" s="308"/>
      <c r="U43" s="308"/>
      <c r="V43" s="308"/>
      <c r="W43" s="308"/>
      <c r="X43" s="308"/>
      <c r="Y43" s="308"/>
      <c r="Z43" s="308"/>
      <c r="AA43" s="308"/>
      <c r="AB43" s="308"/>
      <c r="AC43" s="308"/>
      <c r="AD43" s="308"/>
      <c r="AE43" s="308"/>
      <c r="AF43" s="308"/>
      <c r="AG43" s="308"/>
      <c r="AH43" s="308"/>
      <c r="AI43" s="308"/>
      <c r="AJ43" s="308"/>
      <c r="AK43" s="308"/>
    </row>
    <row r="44" spans="2:37" ht="12.75" customHeight="1" x14ac:dyDescent="0.25">
      <c r="B44" s="308"/>
      <c r="C44" s="308"/>
      <c r="D44" s="308"/>
      <c r="E44" s="308"/>
      <c r="F44" s="308"/>
      <c r="G44" s="308"/>
      <c r="H44" s="308"/>
      <c r="I44" s="308"/>
      <c r="J44" s="308"/>
      <c r="K44" s="308"/>
      <c r="L44" s="308"/>
      <c r="M44" s="308"/>
      <c r="N44" s="308"/>
      <c r="O44" s="308"/>
      <c r="P44" s="308"/>
      <c r="Q44" s="308"/>
      <c r="R44" s="308"/>
      <c r="S44" s="308"/>
      <c r="T44" s="308"/>
      <c r="U44" s="308"/>
      <c r="V44" s="308"/>
      <c r="W44" s="308"/>
      <c r="X44" s="308"/>
      <c r="Y44" s="308"/>
      <c r="Z44" s="308"/>
      <c r="AA44" s="308"/>
      <c r="AB44" s="308"/>
      <c r="AC44" s="308"/>
      <c r="AD44" s="308"/>
      <c r="AE44" s="308"/>
      <c r="AF44" s="308"/>
      <c r="AG44" s="308"/>
      <c r="AH44" s="308"/>
      <c r="AI44" s="308"/>
      <c r="AJ44" s="308"/>
      <c r="AK44" s="308"/>
    </row>
    <row r="45" spans="2:37" ht="12.75" customHeight="1" x14ac:dyDescent="0.25">
      <c r="B45" s="308"/>
      <c r="C45" s="308"/>
      <c r="D45" s="308"/>
      <c r="E45" s="308"/>
      <c r="F45" s="308"/>
      <c r="G45" s="308"/>
      <c r="H45" s="308"/>
      <c r="I45" s="308"/>
      <c r="J45" s="308"/>
      <c r="K45" s="308"/>
      <c r="L45" s="308"/>
      <c r="M45" s="308"/>
      <c r="N45" s="308"/>
      <c r="O45" s="308"/>
      <c r="P45" s="308"/>
      <c r="Q45" s="308"/>
      <c r="R45" s="308"/>
      <c r="S45" s="308"/>
      <c r="T45" s="308"/>
      <c r="U45" s="308"/>
      <c r="V45" s="308"/>
      <c r="W45" s="308"/>
      <c r="X45" s="308"/>
      <c r="Y45" s="308"/>
      <c r="Z45" s="308"/>
      <c r="AA45" s="308"/>
      <c r="AB45" s="308"/>
      <c r="AC45" s="308"/>
      <c r="AD45" s="308"/>
      <c r="AE45" s="308"/>
      <c r="AF45" s="308"/>
      <c r="AG45" s="308"/>
      <c r="AH45" s="308"/>
      <c r="AI45" s="308"/>
      <c r="AJ45" s="308"/>
      <c r="AK45" s="308"/>
    </row>
    <row r="46" spans="2:37" ht="12.75" customHeight="1" x14ac:dyDescent="0.25">
      <c r="B46" s="308"/>
      <c r="C46" s="308"/>
      <c r="D46" s="308"/>
      <c r="E46" s="308"/>
      <c r="F46" s="308"/>
      <c r="G46" s="308"/>
      <c r="H46" s="308"/>
      <c r="I46" s="308"/>
      <c r="J46" s="308"/>
      <c r="K46" s="308"/>
      <c r="L46" s="308"/>
      <c r="M46" s="308"/>
      <c r="N46" s="308"/>
      <c r="O46" s="308"/>
      <c r="P46" s="308"/>
      <c r="Q46" s="308"/>
      <c r="R46" s="308"/>
      <c r="S46" s="308"/>
      <c r="T46" s="308"/>
      <c r="U46" s="308"/>
      <c r="V46" s="308"/>
      <c r="W46" s="308"/>
      <c r="X46" s="308"/>
      <c r="Y46" s="308"/>
      <c r="Z46" s="308"/>
      <c r="AA46" s="308"/>
      <c r="AB46" s="308"/>
      <c r="AC46" s="308"/>
      <c r="AD46" s="308"/>
      <c r="AE46" s="308"/>
      <c r="AF46" s="308"/>
      <c r="AG46" s="308"/>
      <c r="AH46" s="308"/>
      <c r="AI46" s="308"/>
      <c r="AJ46" s="308"/>
      <c r="AK46" s="308"/>
    </row>
    <row r="47" spans="2:37" ht="12.75" customHeight="1" x14ac:dyDescent="0.25">
      <c r="B47" s="308"/>
      <c r="C47" s="308"/>
      <c r="D47" s="308"/>
      <c r="E47" s="308"/>
      <c r="F47" s="308"/>
      <c r="G47" s="308"/>
      <c r="H47" s="308"/>
      <c r="I47" s="308"/>
      <c r="J47" s="308"/>
      <c r="K47" s="308"/>
      <c r="L47" s="308"/>
      <c r="M47" s="308"/>
      <c r="N47" s="308"/>
      <c r="O47" s="308"/>
      <c r="P47" s="308"/>
      <c r="Q47" s="308"/>
      <c r="R47" s="308"/>
      <c r="S47" s="308"/>
      <c r="T47" s="308"/>
      <c r="U47" s="308"/>
      <c r="V47" s="308"/>
      <c r="W47" s="308"/>
      <c r="X47" s="308"/>
      <c r="Y47" s="308"/>
      <c r="Z47" s="308"/>
      <c r="AA47" s="308"/>
      <c r="AB47" s="308"/>
      <c r="AC47" s="308"/>
      <c r="AD47" s="308"/>
      <c r="AE47" s="308"/>
      <c r="AF47" s="308"/>
      <c r="AG47" s="308"/>
      <c r="AH47" s="308"/>
      <c r="AI47" s="308"/>
      <c r="AJ47" s="308"/>
      <c r="AK47" s="308"/>
    </row>
    <row r="48" spans="2:37" ht="12.75" customHeight="1" x14ac:dyDescent="0.25">
      <c r="B48" s="308"/>
      <c r="C48" s="308"/>
      <c r="D48" s="308"/>
      <c r="E48" s="308"/>
      <c r="F48" s="308"/>
      <c r="G48" s="308"/>
      <c r="H48" s="308"/>
      <c r="I48" s="308"/>
      <c r="J48" s="308"/>
      <c r="K48" s="308"/>
      <c r="L48" s="308"/>
      <c r="M48" s="308"/>
      <c r="N48" s="308"/>
      <c r="O48" s="308"/>
      <c r="P48" s="308"/>
      <c r="Q48" s="308"/>
      <c r="R48" s="308"/>
      <c r="S48" s="308"/>
      <c r="T48" s="308"/>
      <c r="U48" s="308"/>
      <c r="V48" s="308"/>
      <c r="W48" s="308"/>
      <c r="X48" s="308"/>
      <c r="Y48" s="308"/>
      <c r="Z48" s="308"/>
      <c r="AA48" s="308"/>
      <c r="AB48" s="308"/>
      <c r="AC48" s="308"/>
      <c r="AD48" s="308"/>
      <c r="AE48" s="308"/>
      <c r="AF48" s="308"/>
      <c r="AG48" s="308"/>
      <c r="AH48" s="308"/>
      <c r="AI48" s="308"/>
      <c r="AJ48" s="308"/>
      <c r="AK48" s="308"/>
    </row>
    <row r="49" spans="2:37" ht="12.75" customHeight="1" x14ac:dyDescent="0.25">
      <c r="B49" s="308"/>
      <c r="C49" s="308"/>
      <c r="D49" s="308"/>
      <c r="E49" s="308"/>
      <c r="F49" s="308"/>
      <c r="G49" s="308"/>
      <c r="H49" s="308"/>
      <c r="I49" s="308"/>
      <c r="J49" s="308"/>
      <c r="K49" s="308"/>
      <c r="L49" s="308"/>
      <c r="M49" s="308"/>
      <c r="N49" s="308"/>
      <c r="O49" s="308"/>
      <c r="P49" s="308"/>
      <c r="Q49" s="308"/>
      <c r="R49" s="308"/>
      <c r="S49" s="308"/>
      <c r="T49" s="308"/>
      <c r="U49" s="308"/>
      <c r="V49" s="308"/>
      <c r="W49" s="308"/>
      <c r="X49" s="308"/>
      <c r="Y49" s="308"/>
      <c r="Z49" s="308"/>
      <c r="AA49" s="308"/>
      <c r="AB49" s="308"/>
      <c r="AC49" s="308"/>
      <c r="AD49" s="308"/>
      <c r="AE49" s="308"/>
      <c r="AF49" s="308"/>
      <c r="AG49" s="308"/>
      <c r="AH49" s="308"/>
      <c r="AI49" s="308"/>
      <c r="AJ49" s="308"/>
      <c r="AK49" s="308"/>
    </row>
    <row r="50" spans="2:37" ht="12.75" customHeight="1" x14ac:dyDescent="0.25">
      <c r="B50" s="308"/>
      <c r="C50" s="308"/>
      <c r="D50" s="308"/>
      <c r="E50" s="308"/>
      <c r="F50" s="308"/>
      <c r="G50" s="308"/>
      <c r="H50" s="308"/>
      <c r="I50" s="308"/>
      <c r="J50" s="308"/>
      <c r="K50" s="308"/>
      <c r="L50" s="308"/>
      <c r="M50" s="308"/>
      <c r="N50" s="308"/>
      <c r="O50" s="308"/>
      <c r="P50" s="308"/>
      <c r="Q50" s="308"/>
      <c r="R50" s="308"/>
      <c r="S50" s="308"/>
      <c r="T50" s="308"/>
      <c r="U50" s="308"/>
      <c r="V50" s="308"/>
      <c r="W50" s="308"/>
      <c r="X50" s="308"/>
      <c r="Y50" s="308"/>
      <c r="Z50" s="308"/>
      <c r="AA50" s="308"/>
      <c r="AB50" s="308"/>
      <c r="AC50" s="308"/>
      <c r="AD50" s="308"/>
      <c r="AE50" s="308"/>
      <c r="AF50" s="308"/>
      <c r="AG50" s="308"/>
      <c r="AH50" s="308"/>
      <c r="AI50" s="308"/>
      <c r="AJ50" s="308"/>
      <c r="AK50" s="308"/>
    </row>
    <row r="51" spans="2:37" ht="12.75" customHeight="1" x14ac:dyDescent="0.25">
      <c r="B51" s="309"/>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4" id="{3A11CE98-4744-4225-A56D-1D68ACEAF8E8}">
            <xm:f>PowelltoMeadGainsGC!#REF!=-10.6349</xm:f>
            <x14:dxf>
              <fill>
                <patternFill>
                  <bgColor theme="8" tint="0.79998168889431442"/>
                </patternFill>
              </fill>
            </x14:dxf>
          </x14:cfRule>
          <xm:sqref>AI4:AJ15</xm:sqref>
        </x14:conditionalFormatting>
        <x14:conditionalFormatting xmlns:xm="http://schemas.microsoft.com/office/excel/2006/main">
          <x14:cfRule type="expression" priority="2" id="{2BA4A594-0D82-462A-9A62-D99EB4DF097C}">
            <xm:f>PowelltoMeadGainsGC!#REF!=-10.6349</xm:f>
            <x14:dxf>
              <fill>
                <patternFill>
                  <bgColor theme="8" tint="0.79998168889431442"/>
                </patternFill>
              </fill>
            </x14:dxf>
          </x14:cfRule>
          <xm:sqref>Y4:Y15</xm:sqref>
        </x14:conditionalFormatting>
        <x14:conditionalFormatting xmlns:xm="http://schemas.microsoft.com/office/excel/2006/main">
          <x14:cfRule type="expression" priority="1" id="{7B289DCD-BA6F-4E40-B0B7-2003B3E30F6F}">
            <xm:f>PowelltoMeadGainsGC!#REF!=-10.6349</xm:f>
            <x14:dxf>
              <fill>
                <patternFill>
                  <bgColor theme="8" tint="0.79998168889431442"/>
                </patternFill>
              </fill>
            </x14:dxf>
          </x14:cfRule>
          <xm:sqref>AF4:AF15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66"/>
  <sheetViews>
    <sheetView topLeftCell="A2" workbookViewId="0">
      <selection activeCell="G34" sqref="G34"/>
    </sheetView>
  </sheetViews>
  <sheetFormatPr defaultColWidth="18.7109375" defaultRowHeight="12.75" customHeight="1" x14ac:dyDescent="0.25"/>
  <cols>
    <col min="1" max="10" width="9.140625" customWidth="1"/>
    <col min="11" max="11" width="10.7109375" customWidth="1"/>
    <col min="12" max="31" width="9.140625" customWidth="1"/>
    <col min="32" max="32" width="10.7109375" customWidth="1"/>
    <col min="33" max="36" width="9.140625" customWidth="1"/>
    <col min="37" max="42" width="16.7109375" customWidth="1"/>
  </cols>
  <sheetData>
    <row r="1" spans="1:42" ht="15" x14ac:dyDescent="0.25">
      <c r="A1" s="132"/>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c r="AG3" s="140"/>
      <c r="AH3" s="140"/>
      <c r="AI3" s="140"/>
      <c r="AJ3" s="140"/>
      <c r="AK3" s="140"/>
      <c r="AL3" s="140"/>
      <c r="AM3" s="140"/>
      <c r="AN3" s="140"/>
      <c r="AO3" s="140"/>
      <c r="AP3" s="140"/>
    </row>
    <row r="4" spans="1:42" ht="15" x14ac:dyDescent="0.25">
      <c r="A4" s="136" t="s">
        <v>28</v>
      </c>
      <c r="B4" s="243">
        <v>-13992.84</v>
      </c>
      <c r="C4" s="243">
        <v>-6481.61</v>
      </c>
      <c r="D4" s="243">
        <v>-11879.68</v>
      </c>
      <c r="E4" s="243">
        <v>-1155.25</v>
      </c>
      <c r="F4" s="243">
        <v>-9550.5300000000007</v>
      </c>
      <c r="G4" s="243">
        <v>-3036.53</v>
      </c>
      <c r="H4" s="243">
        <v>-13873.52</v>
      </c>
      <c r="I4" s="243">
        <v>-24659.84</v>
      </c>
      <c r="J4" s="243">
        <v>-23680.73</v>
      </c>
      <c r="K4" s="243">
        <v>-10092.86</v>
      </c>
      <c r="L4" s="243">
        <v>1247.8399999999999</v>
      </c>
      <c r="M4" s="243">
        <v>-9182.1299999999992</v>
      </c>
      <c r="N4" s="243">
        <v>-8182.7199999999993</v>
      </c>
      <c r="O4" s="243">
        <v>-11685.39</v>
      </c>
      <c r="P4" s="243">
        <v>-625.02</v>
      </c>
      <c r="Q4" s="243">
        <v>-24903.77</v>
      </c>
      <c r="R4" s="243">
        <v>-11795.63</v>
      </c>
      <c r="S4" s="243">
        <v>-18153.16</v>
      </c>
      <c r="T4" s="243">
        <v>-15922.5</v>
      </c>
      <c r="U4" s="243">
        <v>-16109.29</v>
      </c>
      <c r="V4" s="243">
        <v>-8241.0300000000007</v>
      </c>
      <c r="W4" s="243">
        <v>-24003.34</v>
      </c>
      <c r="X4" s="243">
        <v>-12045.21</v>
      </c>
      <c r="Y4" s="243">
        <v>-7889.98</v>
      </c>
      <c r="Z4" s="243">
        <v>-22646.06</v>
      </c>
      <c r="AA4" s="243">
        <v>-32673.250000000004</v>
      </c>
      <c r="AB4" s="243">
        <v>-24157.129744923099</v>
      </c>
      <c r="AC4" s="243">
        <v>986.37802205530204</v>
      </c>
      <c r="AD4" s="243">
        <v>-30201.386514441201</v>
      </c>
      <c r="AE4" s="307">
        <v>-950.83847050134204</v>
      </c>
      <c r="AF4" s="307">
        <v>-12716.791635963882</v>
      </c>
      <c r="AG4" s="307">
        <v>-5779.4314590614567</v>
      </c>
      <c r="AH4" s="307">
        <v>-12367.87787501088</v>
      </c>
      <c r="AI4" s="307">
        <v>-887.80962845580189</v>
      </c>
      <c r="AJ4" s="307">
        <v>-9940.892759756618</v>
      </c>
      <c r="AK4" s="307">
        <v>-2768.492798613278</v>
      </c>
    </row>
    <row r="5" spans="1:42" ht="15" x14ac:dyDescent="0.25">
      <c r="A5" s="136" t="s">
        <v>29</v>
      </c>
      <c r="B5" s="243">
        <v>-23066.65</v>
      </c>
      <c r="C5" s="243">
        <v>-5735.69</v>
      </c>
      <c r="D5" s="243">
        <v>9486.5300000000007</v>
      </c>
      <c r="E5" s="243">
        <v>-8625.67</v>
      </c>
      <c r="F5" s="243">
        <v>-4778.33</v>
      </c>
      <c r="G5" s="243">
        <v>-20941.439999999999</v>
      </c>
      <c r="H5" s="243">
        <v>-17372.900000000001</v>
      </c>
      <c r="I5" s="243">
        <v>14628.8</v>
      </c>
      <c r="J5" s="243">
        <v>-16739.25</v>
      </c>
      <c r="K5" s="243">
        <v>-12465.04</v>
      </c>
      <c r="L5" s="243">
        <v>-9121.0300000000007</v>
      </c>
      <c r="M5" s="243">
        <v>-7842.7</v>
      </c>
      <c r="N5" s="243">
        <v>-5553.06</v>
      </c>
      <c r="O5" s="243">
        <v>-10331.049999999999</v>
      </c>
      <c r="P5" s="243">
        <v>-2156.89</v>
      </c>
      <c r="Q5" s="243">
        <v>-9253.5300000000007</v>
      </c>
      <c r="R5" s="243">
        <v>-8907.6200000000008</v>
      </c>
      <c r="S5" s="243">
        <v>-4146.08</v>
      </c>
      <c r="T5" s="243">
        <v>-10053.94</v>
      </c>
      <c r="U5" s="243">
        <v>-6169.26</v>
      </c>
      <c r="V5" s="243">
        <v>-12262.1</v>
      </c>
      <c r="W5" s="243">
        <v>-20240.54</v>
      </c>
      <c r="X5" s="243">
        <v>-13770.15</v>
      </c>
      <c r="Y5" s="243">
        <v>-23709.22</v>
      </c>
      <c r="Z5" s="243">
        <v>-9771.52</v>
      </c>
      <c r="AA5" s="243">
        <v>-22627.83</v>
      </c>
      <c r="AB5" s="243">
        <v>-15455.982647396</v>
      </c>
      <c r="AC5" s="243">
        <v>-5874.9314387434297</v>
      </c>
      <c r="AD5" s="243">
        <v>-8465.6240510355201</v>
      </c>
      <c r="AE5" s="307">
        <v>-4676.6209284448596</v>
      </c>
      <c r="AF5" s="307">
        <v>-22525.036091181075</v>
      </c>
      <c r="AG5" s="307">
        <v>-5709.8542439644261</v>
      </c>
      <c r="AH5" s="307">
        <v>10151.250214067531</v>
      </c>
      <c r="AI5" s="307">
        <v>-8357.1780087885036</v>
      </c>
      <c r="AJ5" s="307">
        <v>-5055.4656898924968</v>
      </c>
      <c r="AK5" s="307">
        <v>-20671.990354897822</v>
      </c>
    </row>
    <row r="6" spans="1:42" ht="15" x14ac:dyDescent="0.25">
      <c r="A6" s="136" t="s">
        <v>30</v>
      </c>
      <c r="B6" s="243">
        <v>-33705.61</v>
      </c>
      <c r="C6" s="243">
        <v>-3047.14</v>
      </c>
      <c r="D6" s="243">
        <v>-5542.26</v>
      </c>
      <c r="E6" s="243">
        <v>-26611.49</v>
      </c>
      <c r="F6" s="243">
        <v>-24585.83</v>
      </c>
      <c r="G6" s="243">
        <v>-10146.9</v>
      </c>
      <c r="H6" s="243">
        <v>-24405.73</v>
      </c>
      <c r="I6" s="243">
        <v>-41618.44</v>
      </c>
      <c r="J6" s="243">
        <v>-20912.990000000002</v>
      </c>
      <c r="K6" s="243">
        <v>-15423.76</v>
      </c>
      <c r="L6" s="243">
        <v>-46979.05</v>
      </c>
      <c r="M6" s="243">
        <v>-13508.91</v>
      </c>
      <c r="N6" s="243">
        <v>-9448.42</v>
      </c>
      <c r="O6" s="243">
        <v>-15452.89</v>
      </c>
      <c r="P6" s="243">
        <v>-14123.49</v>
      </c>
      <c r="Q6" s="243">
        <v>-17224.810000000001</v>
      </c>
      <c r="R6" s="243">
        <v>-18184.02</v>
      </c>
      <c r="S6" s="243">
        <v>-16426.240000000002</v>
      </c>
      <c r="T6" s="243">
        <v>-16519.099999999999</v>
      </c>
      <c r="U6" s="243">
        <v>-21362.77</v>
      </c>
      <c r="V6" s="243">
        <v>-13940.29</v>
      </c>
      <c r="W6" s="243">
        <v>-25785.89</v>
      </c>
      <c r="X6" s="243">
        <v>-13573.85</v>
      </c>
      <c r="Y6" s="243">
        <v>-14951.78</v>
      </c>
      <c r="Z6" s="243">
        <v>-24381.87</v>
      </c>
      <c r="AA6" s="243">
        <v>-18517.05</v>
      </c>
      <c r="AB6" s="243">
        <v>-29967.9803990447</v>
      </c>
      <c r="AC6" s="243">
        <v>-3918.6748927239</v>
      </c>
      <c r="AD6" s="243">
        <v>3781.5865432528199</v>
      </c>
      <c r="AE6" s="307">
        <v>-165.47810841731501</v>
      </c>
      <c r="AF6" s="307">
        <v>-33272.751616104077</v>
      </c>
      <c r="AG6" s="307">
        <v>-3382.2040949199936</v>
      </c>
      <c r="AH6" s="307">
        <v>-5882.8062150550704</v>
      </c>
      <c r="AI6" s="307">
        <v>-27335.487086718771</v>
      </c>
      <c r="AJ6" s="307">
        <v>-24585.838939667974</v>
      </c>
      <c r="AK6" s="307">
        <v>-10146.901601292282</v>
      </c>
    </row>
    <row r="7" spans="1:42" ht="15" x14ac:dyDescent="0.25">
      <c r="A7" s="136" t="s">
        <v>31</v>
      </c>
      <c r="B7" s="243">
        <v>-39015.85</v>
      </c>
      <c r="C7" s="243">
        <v>-21031.759999999998</v>
      </c>
      <c r="D7" s="243">
        <v>-16615.57</v>
      </c>
      <c r="E7" s="243">
        <v>-28879.9</v>
      </c>
      <c r="F7" s="243">
        <v>-19677.02</v>
      </c>
      <c r="G7" s="243">
        <v>-31681.18</v>
      </c>
      <c r="H7" s="243">
        <v>-14106.09</v>
      </c>
      <c r="I7" s="243">
        <v>-11981.28</v>
      </c>
      <c r="J7" s="243">
        <v>-22555.18</v>
      </c>
      <c r="K7" s="306">
        <v>58147.94</v>
      </c>
      <c r="L7" s="243">
        <v>-64754.25</v>
      </c>
      <c r="M7" s="243">
        <v>-13812.43</v>
      </c>
      <c r="N7" s="243">
        <v>-19395.68</v>
      </c>
      <c r="O7" s="243">
        <v>-586.77</v>
      </c>
      <c r="P7" s="243">
        <v>-20977.03</v>
      </c>
      <c r="Q7" s="243">
        <v>-23670.04</v>
      </c>
      <c r="R7" s="243">
        <v>-22150.28</v>
      </c>
      <c r="S7" s="243">
        <v>-10326.36</v>
      </c>
      <c r="T7" s="243">
        <v>-17860.14</v>
      </c>
      <c r="U7" s="243">
        <v>-21034.77</v>
      </c>
      <c r="V7" s="243">
        <v>-16890.48</v>
      </c>
      <c r="W7" s="243">
        <v>-27783.88</v>
      </c>
      <c r="X7" s="243">
        <v>-24145.18</v>
      </c>
      <c r="Y7" s="243">
        <v>-25381.18</v>
      </c>
      <c r="Z7" s="243">
        <v>-22591.7</v>
      </c>
      <c r="AA7" s="243">
        <v>-21645.82</v>
      </c>
      <c r="AB7" s="243">
        <v>-27296.583863680899</v>
      </c>
      <c r="AC7" s="243">
        <v>-6866.69908386922</v>
      </c>
      <c r="AD7" s="243">
        <v>-4410.1040311918496</v>
      </c>
      <c r="AE7" s="307">
        <v>327.82876848779102</v>
      </c>
      <c r="AF7" s="307">
        <v>-38382.69309226537</v>
      </c>
      <c r="AG7" s="307">
        <v>-19157.315839774474</v>
      </c>
      <c r="AH7" s="307">
        <v>-15825.731008529852</v>
      </c>
      <c r="AI7" s="307">
        <v>-28334.892742945987</v>
      </c>
      <c r="AJ7" s="307">
        <v>-19127.16312840474</v>
      </c>
      <c r="AK7" s="307">
        <v>-31139.079518694656</v>
      </c>
    </row>
    <row r="8" spans="1:42" ht="15" x14ac:dyDescent="0.25">
      <c r="A8" s="136" t="s">
        <v>32</v>
      </c>
      <c r="B8" s="243">
        <v>-51818.12</v>
      </c>
      <c r="C8" s="243">
        <v>-30306.52</v>
      </c>
      <c r="D8" s="243">
        <v>-19176.75</v>
      </c>
      <c r="E8" s="243">
        <v>-31532.36</v>
      </c>
      <c r="F8" s="243">
        <v>-23549.29</v>
      </c>
      <c r="G8" s="243">
        <v>-4146.66</v>
      </c>
      <c r="H8" s="243">
        <v>-16730.79</v>
      </c>
      <c r="I8" s="243">
        <v>-20673.77</v>
      </c>
      <c r="J8" s="243">
        <v>-17359.86</v>
      </c>
      <c r="K8" s="306">
        <v>34052.53</v>
      </c>
      <c r="L8" s="243">
        <v>-1765.57</v>
      </c>
      <c r="M8" s="243">
        <v>-18956.11</v>
      </c>
      <c r="N8" s="243">
        <v>-19014.72</v>
      </c>
      <c r="O8" s="243">
        <v>-30134.37</v>
      </c>
      <c r="P8" s="243">
        <v>-22792.720000000001</v>
      </c>
      <c r="Q8" s="243">
        <v>2172.36</v>
      </c>
      <c r="R8" s="243">
        <v>-23229.32</v>
      </c>
      <c r="S8" s="243">
        <v>-30356.55</v>
      </c>
      <c r="T8" s="243">
        <v>-13175.48</v>
      </c>
      <c r="U8" s="243">
        <v>-26732.91</v>
      </c>
      <c r="V8" s="243">
        <v>-17628.59</v>
      </c>
      <c r="W8" s="243">
        <v>-22069.29</v>
      </c>
      <c r="X8" s="243">
        <v>-23365.38</v>
      </c>
      <c r="Y8" s="243">
        <v>-25143.87</v>
      </c>
      <c r="Z8" s="243">
        <v>-18314.48</v>
      </c>
      <c r="AA8" s="243">
        <v>-13939.42</v>
      </c>
      <c r="AB8" s="243">
        <v>-20988.2644553973</v>
      </c>
      <c r="AC8" s="243">
        <v>-18603.186557581801</v>
      </c>
      <c r="AD8" s="243">
        <v>-16873.5321986811</v>
      </c>
      <c r="AE8" s="307">
        <v>-10361.4585683532</v>
      </c>
      <c r="AF8" s="307">
        <v>-50887.631320712338</v>
      </c>
      <c r="AG8" s="307">
        <v>-30387.289657329489</v>
      </c>
      <c r="AH8" s="307">
        <v>-18698.473682347922</v>
      </c>
      <c r="AI8" s="307">
        <v>-31340.79179307193</v>
      </c>
      <c r="AJ8" s="307">
        <v>-23149.38402933412</v>
      </c>
      <c r="AK8" s="307">
        <v>-3871.6838395548953</v>
      </c>
    </row>
    <row r="9" spans="1:42" ht="15" x14ac:dyDescent="0.25">
      <c r="A9" s="136" t="s">
        <v>33</v>
      </c>
      <c r="B9" s="243">
        <v>-58467.88</v>
      </c>
      <c r="C9" s="243">
        <v>-30733.51</v>
      </c>
      <c r="D9" s="243">
        <v>-4318.26</v>
      </c>
      <c r="E9" s="243">
        <v>-21531.16</v>
      </c>
      <c r="F9" s="243">
        <v>-28169.48</v>
      </c>
      <c r="G9" s="243">
        <v>-21732.47</v>
      </c>
      <c r="H9" s="243">
        <v>-7585.14</v>
      </c>
      <c r="I9" s="243">
        <v>-14684.86</v>
      </c>
      <c r="J9" s="243">
        <v>-12904.59</v>
      </c>
      <c r="K9" s="243">
        <v>-17665.53</v>
      </c>
      <c r="L9" s="243">
        <v>-18500.439999999999</v>
      </c>
      <c r="M9" s="243">
        <v>-9684.68</v>
      </c>
      <c r="N9" s="243">
        <v>-3012.92</v>
      </c>
      <c r="O9" s="243">
        <v>-10715.84</v>
      </c>
      <c r="P9" s="243">
        <v>-17712.73</v>
      </c>
      <c r="Q9" s="243">
        <v>2141.1799999999998</v>
      </c>
      <c r="R9" s="243">
        <v>-20197.91</v>
      </c>
      <c r="S9" s="243">
        <v>-19463.48</v>
      </c>
      <c r="T9" s="243">
        <v>-14177.83</v>
      </c>
      <c r="U9" s="243">
        <v>-34892.61</v>
      </c>
      <c r="V9" s="243">
        <v>-20237.7</v>
      </c>
      <c r="W9" s="243">
        <v>-30452.13</v>
      </c>
      <c r="X9" s="243">
        <v>-27649.86</v>
      </c>
      <c r="Y9" s="243">
        <v>-30771.58</v>
      </c>
      <c r="Z9" s="243">
        <v>-30150.57</v>
      </c>
      <c r="AA9" s="243">
        <v>-27212.17</v>
      </c>
      <c r="AB9" s="243">
        <v>-17719.468187090199</v>
      </c>
      <c r="AC9" s="243">
        <v>-32379.981516299998</v>
      </c>
      <c r="AD9" s="243">
        <v>-23798.866425075099</v>
      </c>
      <c r="AE9" s="307">
        <v>-21929.7904675709</v>
      </c>
      <c r="AF9" s="307">
        <v>-57588.82165966952</v>
      </c>
      <c r="AG9" s="307">
        <v>-30452.014605047261</v>
      </c>
      <c r="AH9" s="307">
        <v>-3264.4045979033854</v>
      </c>
      <c r="AI9" s="307">
        <v>-21255.875008186722</v>
      </c>
      <c r="AJ9" s="307">
        <v>-27847.996348566438</v>
      </c>
      <c r="AK9" s="307">
        <v>-21458.307263186769</v>
      </c>
    </row>
    <row r="10" spans="1:42" ht="15" x14ac:dyDescent="0.25">
      <c r="A10" s="136" t="s">
        <v>34</v>
      </c>
      <c r="B10" s="243">
        <v>-45527.55</v>
      </c>
      <c r="C10" s="243">
        <v>-40924.839999999997</v>
      </c>
      <c r="D10" s="243">
        <v>-26415.35</v>
      </c>
      <c r="E10" s="243">
        <v>-21142.79</v>
      </c>
      <c r="F10" s="243">
        <v>-18928.52</v>
      </c>
      <c r="G10" s="243">
        <v>-9547.1299999999992</v>
      </c>
      <c r="H10" s="243">
        <v>-10268.6</v>
      </c>
      <c r="I10" s="243">
        <v>-18314.310000000001</v>
      </c>
      <c r="J10" s="243">
        <v>-15866.15</v>
      </c>
      <c r="K10" s="243">
        <v>-24552.41</v>
      </c>
      <c r="L10" s="243">
        <v>-25378.720000000001</v>
      </c>
      <c r="M10" s="243">
        <v>-17783.310000000001</v>
      </c>
      <c r="N10" s="243">
        <v>-18893.400000000001</v>
      </c>
      <c r="O10" s="243">
        <v>-12013.91</v>
      </c>
      <c r="P10" s="243">
        <v>-14996.41</v>
      </c>
      <c r="Q10" s="243">
        <v>2312.34</v>
      </c>
      <c r="R10" s="243">
        <v>-19286.71</v>
      </c>
      <c r="S10" s="243">
        <v>-10459.75</v>
      </c>
      <c r="T10" s="243">
        <v>-7610.67</v>
      </c>
      <c r="U10" s="243">
        <v>-27082.78</v>
      </c>
      <c r="V10" s="243">
        <v>-23468.240000000002</v>
      </c>
      <c r="W10" s="243">
        <v>-21989.32</v>
      </c>
      <c r="X10" s="243">
        <v>-37216.93</v>
      </c>
      <c r="Y10" s="243">
        <v>-22890.240000000002</v>
      </c>
      <c r="Z10" s="243">
        <v>-26678.54</v>
      </c>
      <c r="AA10" s="243">
        <v>-37337.760000000002</v>
      </c>
      <c r="AB10" s="243">
        <v>-18234.661357728201</v>
      </c>
      <c r="AC10" s="243">
        <v>-18848.620976413698</v>
      </c>
      <c r="AD10" s="243">
        <v>-23752.590631551499</v>
      </c>
      <c r="AE10" s="307">
        <v>-17288.250566251299</v>
      </c>
      <c r="AF10" s="307">
        <v>-44694.644503792435</v>
      </c>
      <c r="AG10" s="307">
        <v>-40747.534366473716</v>
      </c>
      <c r="AH10" s="307">
        <v>-26484.467621707838</v>
      </c>
      <c r="AI10" s="307">
        <v>-20874.592654772332</v>
      </c>
      <c r="AJ10" s="307">
        <v>-18911.758054829843</v>
      </c>
      <c r="AK10" s="307">
        <v>-9276.2293862018632</v>
      </c>
    </row>
    <row r="11" spans="1:42" ht="15" x14ac:dyDescent="0.25">
      <c r="A11" s="136" t="s">
        <v>35</v>
      </c>
      <c r="B11" s="243">
        <v>-38284.550000000003</v>
      </c>
      <c r="C11" s="243">
        <v>-44608.2</v>
      </c>
      <c r="D11" s="243">
        <v>-7385.01</v>
      </c>
      <c r="E11" s="243">
        <v>-28870.69</v>
      </c>
      <c r="F11" s="243">
        <v>-40249.08</v>
      </c>
      <c r="G11" s="243">
        <v>-10618.69</v>
      </c>
      <c r="H11" s="243">
        <v>-1978.44</v>
      </c>
      <c r="I11" s="243">
        <v>-19845.77</v>
      </c>
      <c r="J11" s="243">
        <v>-18154.62</v>
      </c>
      <c r="K11" s="243">
        <v>-19772.72</v>
      </c>
      <c r="L11" s="243">
        <v>-13172.57</v>
      </c>
      <c r="M11" s="243">
        <v>-14711.23</v>
      </c>
      <c r="N11" s="243">
        <v>-8049.13</v>
      </c>
      <c r="O11" s="243">
        <v>-10368.94</v>
      </c>
      <c r="P11" s="243">
        <v>-12309.37</v>
      </c>
      <c r="Q11" s="243">
        <v>39.44</v>
      </c>
      <c r="R11" s="243">
        <v>-13620.11</v>
      </c>
      <c r="S11" s="243">
        <v>-10787</v>
      </c>
      <c r="T11" s="243">
        <v>-15400.59</v>
      </c>
      <c r="U11" s="243">
        <v>-19577.23</v>
      </c>
      <c r="V11" s="243">
        <v>-13294.72</v>
      </c>
      <c r="W11" s="243">
        <v>-18039.79</v>
      </c>
      <c r="X11" s="243">
        <v>-23891.17</v>
      </c>
      <c r="Y11" s="243">
        <v>-13515.31</v>
      </c>
      <c r="Z11" s="243">
        <v>-23837.3</v>
      </c>
      <c r="AA11" s="243">
        <v>-19137.98</v>
      </c>
      <c r="AB11" s="243">
        <v>-15585.0350841859</v>
      </c>
      <c r="AC11" s="243">
        <v>-20413.8709456904</v>
      </c>
      <c r="AD11" s="243">
        <v>-17994.2774691737</v>
      </c>
      <c r="AE11" s="307">
        <v>-17687.800046524</v>
      </c>
      <c r="AF11" s="307">
        <v>-37223.178765369135</v>
      </c>
      <c r="AG11" s="307">
        <v>-44692.82013756482</v>
      </c>
      <c r="AH11" s="307">
        <v>-6504.853815477506</v>
      </c>
      <c r="AI11" s="307">
        <v>-28605.911066676501</v>
      </c>
      <c r="AJ11" s="307">
        <v>-39778.208828448704</v>
      </c>
      <c r="AK11" s="307">
        <v>-10349.31329802984</v>
      </c>
    </row>
    <row r="12" spans="1:42" ht="15" x14ac:dyDescent="0.25">
      <c r="A12" s="136" t="s">
        <v>36</v>
      </c>
      <c r="B12" s="243">
        <v>-33809.58</v>
      </c>
      <c r="C12" s="243">
        <v>-16622.16</v>
      </c>
      <c r="D12" s="243">
        <v>3945.51</v>
      </c>
      <c r="E12" s="243">
        <v>300.88</v>
      </c>
      <c r="F12" s="243">
        <v>1563.84</v>
      </c>
      <c r="G12" s="243">
        <v>-5383.09</v>
      </c>
      <c r="H12" s="243">
        <v>504.52999999999992</v>
      </c>
      <c r="I12" s="243">
        <v>-16785.490000000002</v>
      </c>
      <c r="J12" s="243">
        <v>8777.44</v>
      </c>
      <c r="K12" s="243">
        <v>-657.01</v>
      </c>
      <c r="L12" s="243">
        <v>-5117.63</v>
      </c>
      <c r="M12" s="243">
        <v>1316.94</v>
      </c>
      <c r="N12" s="243">
        <v>-3945.42</v>
      </c>
      <c r="O12" s="243">
        <v>2799.42</v>
      </c>
      <c r="P12" s="243">
        <v>-4356.05</v>
      </c>
      <c r="Q12" s="243">
        <v>247.66</v>
      </c>
      <c r="R12" s="243">
        <v>-1907.8</v>
      </c>
      <c r="S12" s="243">
        <v>1653.7</v>
      </c>
      <c r="T12" s="243">
        <v>450.63</v>
      </c>
      <c r="U12" s="243">
        <v>-4003.59</v>
      </c>
      <c r="V12" s="243">
        <v>-7858.03</v>
      </c>
      <c r="W12" s="243">
        <v>-6656.57</v>
      </c>
      <c r="X12" s="243">
        <v>-13139.52</v>
      </c>
      <c r="Y12" s="243">
        <v>-7823.54</v>
      </c>
      <c r="Z12" s="243">
        <v>-17949.41</v>
      </c>
      <c r="AA12" s="243">
        <v>-20019.5</v>
      </c>
      <c r="AB12" s="243">
        <v>-12576.9963398445</v>
      </c>
      <c r="AC12" s="243">
        <v>-12664.930500352801</v>
      </c>
      <c r="AD12" s="243">
        <v>-18758.4756487618</v>
      </c>
      <c r="AE12" s="307">
        <v>-1271.1078070926401</v>
      </c>
      <c r="AF12" s="307">
        <v>-33675.13949256151</v>
      </c>
      <c r="AG12" s="307">
        <v>-15970.136704665376</v>
      </c>
      <c r="AH12" s="307">
        <v>4542.9256994443858</v>
      </c>
      <c r="AI12" s="307">
        <v>562.06851045020051</v>
      </c>
      <c r="AJ12" s="307">
        <v>1833.2277344634888</v>
      </c>
      <c r="AK12" s="307">
        <v>-5116.0935499450079</v>
      </c>
    </row>
    <row r="13" spans="1:42" ht="15" x14ac:dyDescent="0.25">
      <c r="A13" s="136" t="s">
        <v>37</v>
      </c>
      <c r="B13" s="243">
        <v>-32333.61</v>
      </c>
      <c r="C13" s="243">
        <v>-9009.83</v>
      </c>
      <c r="D13" s="243">
        <v>-12627.35</v>
      </c>
      <c r="E13" s="243">
        <v>-6690.4</v>
      </c>
      <c r="F13" s="243">
        <v>-9599.01</v>
      </c>
      <c r="G13" s="243">
        <v>8451.01</v>
      </c>
      <c r="H13" s="243">
        <v>5772.08</v>
      </c>
      <c r="I13" s="243">
        <v>-14649.55</v>
      </c>
      <c r="J13" s="243">
        <v>11184.04</v>
      </c>
      <c r="K13" s="243">
        <v>-2521.87</v>
      </c>
      <c r="L13" s="243">
        <v>12298.72</v>
      </c>
      <c r="M13" s="243">
        <v>9114.2000000000007</v>
      </c>
      <c r="N13" s="243">
        <v>6969.05</v>
      </c>
      <c r="O13" s="243">
        <v>17399.669999999998</v>
      </c>
      <c r="P13" s="243">
        <v>17673.25</v>
      </c>
      <c r="Q13" s="243">
        <v>19239.099999999999</v>
      </c>
      <c r="R13" s="243">
        <v>145.59</v>
      </c>
      <c r="S13" s="243">
        <v>-3838.44</v>
      </c>
      <c r="T13" s="243">
        <v>-8089.09</v>
      </c>
      <c r="U13" s="243">
        <v>5318.45</v>
      </c>
      <c r="V13" s="243">
        <v>6872.32</v>
      </c>
      <c r="W13" s="243">
        <v>-3334.56</v>
      </c>
      <c r="X13" s="243">
        <v>-12937.79</v>
      </c>
      <c r="Y13" s="243">
        <v>9329.9699999999993</v>
      </c>
      <c r="Z13" s="243">
        <v>-7635.2</v>
      </c>
      <c r="AA13" s="243">
        <v>-6937.33</v>
      </c>
      <c r="AB13" s="243">
        <v>-2210.6542585727502</v>
      </c>
      <c r="AC13" s="243">
        <v>-11554.809205776501</v>
      </c>
      <c r="AD13" s="243">
        <v>-24732.557731564899</v>
      </c>
      <c r="AE13" s="307">
        <v>-12168.4335802975</v>
      </c>
      <c r="AF13" s="307">
        <v>-31928.530695924172</v>
      </c>
      <c r="AG13" s="307">
        <v>-8519.3758119119229</v>
      </c>
      <c r="AH13" s="307">
        <v>-12106.017656854398</v>
      </c>
      <c r="AI13" s="307">
        <v>-6436.5668373689241</v>
      </c>
      <c r="AJ13" s="307">
        <v>-9332.9014472755662</v>
      </c>
      <c r="AK13" s="307">
        <v>8713.0495676009614</v>
      </c>
    </row>
    <row r="14" spans="1:42" ht="15" x14ac:dyDescent="0.25">
      <c r="A14" s="136" t="s">
        <v>38</v>
      </c>
      <c r="B14" s="243">
        <v>-20906.669999999998</v>
      </c>
      <c r="C14" s="243">
        <v>-14470.42</v>
      </c>
      <c r="D14" s="243">
        <v>-7331.54</v>
      </c>
      <c r="E14" s="243">
        <v>-38727.230000000003</v>
      </c>
      <c r="F14" s="243">
        <v>11184.58</v>
      </c>
      <c r="G14" s="243">
        <v>10958.49</v>
      </c>
      <c r="H14" s="243">
        <v>-3769.28</v>
      </c>
      <c r="I14" s="243">
        <v>-15648.21</v>
      </c>
      <c r="J14" s="243">
        <v>-502.87000000000006</v>
      </c>
      <c r="K14" s="243">
        <v>16895.82</v>
      </c>
      <c r="L14" s="243">
        <v>3518.29</v>
      </c>
      <c r="M14" s="243">
        <v>1054.69</v>
      </c>
      <c r="N14" s="243">
        <v>1482.85</v>
      </c>
      <c r="O14" s="243">
        <v>-5352.91</v>
      </c>
      <c r="P14" s="243">
        <v>-22937.85</v>
      </c>
      <c r="Q14" s="243">
        <v>17257.41</v>
      </c>
      <c r="R14" s="243">
        <v>-4231.5</v>
      </c>
      <c r="S14" s="243">
        <v>-10308.18</v>
      </c>
      <c r="T14" s="243">
        <v>-12985.04</v>
      </c>
      <c r="U14" s="243">
        <v>-26999.58</v>
      </c>
      <c r="V14" s="243">
        <v>-8941.27</v>
      </c>
      <c r="W14" s="243">
        <v>-9109.74</v>
      </c>
      <c r="X14" s="243">
        <v>6431.84</v>
      </c>
      <c r="Y14" s="243">
        <v>-3333.55</v>
      </c>
      <c r="Z14" s="243">
        <v>-11237.22</v>
      </c>
      <c r="AA14" s="243">
        <v>-26772.84</v>
      </c>
      <c r="AB14" s="243">
        <v>-15736.705134989999</v>
      </c>
      <c r="AC14" s="243">
        <v>-25995.712616168701</v>
      </c>
      <c r="AD14" s="243">
        <v>-1037.7086195756301</v>
      </c>
      <c r="AE14" s="307">
        <v>-31726.571329096001</v>
      </c>
      <c r="AF14" s="307">
        <v>-20625.441646014424</v>
      </c>
      <c r="AG14" s="307">
        <v>-14505.944464038232</v>
      </c>
      <c r="AH14" s="307">
        <v>-9119.6226050883561</v>
      </c>
      <c r="AI14" s="307">
        <v>-38350.909631919611</v>
      </c>
      <c r="AJ14" s="307">
        <v>11444.495653053154</v>
      </c>
      <c r="AK14" s="307">
        <v>11218.8195284543</v>
      </c>
    </row>
    <row r="15" spans="1:42" ht="15" x14ac:dyDescent="0.25">
      <c r="A15" s="136" t="s">
        <v>39</v>
      </c>
      <c r="B15" s="243">
        <v>-13992.14</v>
      </c>
      <c r="C15" s="243">
        <v>-20105.689999999999</v>
      </c>
      <c r="D15" s="243">
        <v>-14927.94</v>
      </c>
      <c r="E15" s="243">
        <v>-22497.84</v>
      </c>
      <c r="F15" s="243">
        <v>-4758.17</v>
      </c>
      <c r="G15" s="243">
        <v>-4226.8999999999996</v>
      </c>
      <c r="H15" s="243">
        <v>-38098.730000000003</v>
      </c>
      <c r="I15" s="243">
        <v>-16883.66</v>
      </c>
      <c r="J15" s="243">
        <v>-19378.55</v>
      </c>
      <c r="K15" s="243">
        <v>-16600.650000000001</v>
      </c>
      <c r="L15" s="243">
        <v>-12671.76</v>
      </c>
      <c r="M15" s="243">
        <v>-11092.7</v>
      </c>
      <c r="N15" s="243">
        <v>-5906.56</v>
      </c>
      <c r="O15" s="243">
        <v>-11998.95</v>
      </c>
      <c r="P15" s="243">
        <v>-6220.38</v>
      </c>
      <c r="Q15" s="243">
        <v>5546.91</v>
      </c>
      <c r="R15" s="243">
        <v>-11664.96</v>
      </c>
      <c r="S15" s="243">
        <v>-10748.29</v>
      </c>
      <c r="T15" s="243">
        <v>-20606.98</v>
      </c>
      <c r="U15" s="243">
        <v>-11065.4</v>
      </c>
      <c r="V15" s="243">
        <v>-24628.93</v>
      </c>
      <c r="W15" s="243">
        <v>-2981.22</v>
      </c>
      <c r="X15" s="243">
        <v>-6650.16</v>
      </c>
      <c r="Y15" s="243">
        <v>1631.34</v>
      </c>
      <c r="Z15" s="243">
        <v>-9396.75</v>
      </c>
      <c r="AA15" s="243">
        <v>-13989.15</v>
      </c>
      <c r="AB15" s="243">
        <v>-12454.2512261587</v>
      </c>
      <c r="AC15" s="243">
        <v>-10832.440151339701</v>
      </c>
      <c r="AD15" s="243">
        <v>3929.9975641787801</v>
      </c>
      <c r="AE15" s="307">
        <v>-2402.85727398171</v>
      </c>
      <c r="AF15" s="307">
        <v>-11953.157158801489</v>
      </c>
      <c r="AG15" s="307">
        <v>-20113.240887616343</v>
      </c>
      <c r="AH15" s="307">
        <v>-17916.438668824514</v>
      </c>
      <c r="AI15" s="307">
        <v>-22497.844559537996</v>
      </c>
      <c r="AJ15" s="307">
        <v>-4758.1677618890162</v>
      </c>
      <c r="AK15" s="307">
        <v>-4226.9041518997192</v>
      </c>
    </row>
    <row r="21" spans="1:32" s="306" customFormat="1" ht="12.75" customHeight="1" x14ac:dyDescent="0.25"/>
    <row r="22" spans="1:32" s="306" customFormat="1" ht="12.75" customHeight="1" x14ac:dyDescent="0.25">
      <c r="A22" s="198"/>
      <c r="B22" s="310"/>
      <c r="C22" s="310"/>
      <c r="D22" s="310"/>
      <c r="E22" s="310"/>
      <c r="F22" s="310"/>
      <c r="G22" s="310"/>
      <c r="H22" s="310"/>
      <c r="I22" s="310"/>
      <c r="J22" s="310"/>
      <c r="K22" s="310"/>
      <c r="L22" s="310"/>
      <c r="M22" s="310"/>
      <c r="N22" s="310"/>
      <c r="O22" s="310"/>
      <c r="P22" s="310"/>
      <c r="Q22" s="310"/>
      <c r="R22" s="310"/>
      <c r="S22" s="310"/>
      <c r="T22" s="310"/>
      <c r="U22" s="310"/>
      <c r="V22" s="310"/>
      <c r="W22" s="310"/>
      <c r="X22" s="310"/>
      <c r="Y22" s="310"/>
      <c r="Z22" s="310"/>
      <c r="AF22" s="310"/>
    </row>
    <row r="23" spans="1:32" s="306" customFormat="1" ht="12.75" customHeight="1" x14ac:dyDescent="0.25">
      <c r="A23" s="198"/>
      <c r="B23" s="310"/>
      <c r="C23" s="310"/>
      <c r="D23" s="310"/>
      <c r="E23" s="310"/>
      <c r="F23" s="310"/>
      <c r="G23" s="310"/>
      <c r="H23" s="310"/>
      <c r="I23" s="310"/>
      <c r="J23" s="310"/>
      <c r="K23" s="310"/>
      <c r="L23" s="310"/>
      <c r="M23" s="310"/>
      <c r="N23" s="310"/>
      <c r="O23" s="310"/>
      <c r="P23" s="310"/>
      <c r="Q23" s="310"/>
      <c r="R23" s="310"/>
      <c r="S23" s="310"/>
      <c r="T23" s="310"/>
      <c r="U23" s="310"/>
      <c r="V23" s="310"/>
      <c r="W23" s="310"/>
      <c r="X23" s="310"/>
      <c r="Y23" s="310"/>
      <c r="Z23" s="310"/>
      <c r="AF23" s="310"/>
    </row>
    <row r="24" spans="1:32" s="306" customFormat="1" ht="12.75" customHeight="1" x14ac:dyDescent="0.25">
      <c r="A24" s="198"/>
      <c r="B24" s="310"/>
      <c r="C24" s="310"/>
      <c r="D24" s="310"/>
      <c r="E24" s="310"/>
      <c r="F24" s="310"/>
      <c r="G24" s="310"/>
      <c r="H24" s="310"/>
      <c r="I24" s="310"/>
      <c r="J24" s="310"/>
      <c r="K24" s="310"/>
      <c r="L24" s="310"/>
      <c r="M24" s="310"/>
      <c r="N24" s="310"/>
      <c r="O24" s="310"/>
      <c r="P24" s="310"/>
      <c r="Q24" s="310"/>
      <c r="R24" s="310"/>
      <c r="S24" s="310"/>
      <c r="T24" s="310"/>
      <c r="U24" s="310"/>
      <c r="V24" s="310"/>
      <c r="W24" s="310"/>
      <c r="X24" s="310"/>
      <c r="Y24" s="310"/>
      <c r="Z24" s="310"/>
      <c r="AF24" s="310"/>
    </row>
    <row r="25" spans="1:32" s="306" customFormat="1" ht="12.75" customHeight="1" x14ac:dyDescent="0.25">
      <c r="A25" s="198"/>
      <c r="B25" s="310"/>
      <c r="C25" s="310"/>
      <c r="D25" s="310"/>
      <c r="E25" s="310"/>
      <c r="F25" s="310"/>
      <c r="G25" s="310"/>
      <c r="H25" s="310"/>
      <c r="I25" s="310"/>
      <c r="J25" s="310"/>
      <c r="K25" s="310"/>
      <c r="L25" s="310"/>
      <c r="M25" s="310"/>
      <c r="N25" s="310"/>
      <c r="O25" s="310"/>
      <c r="P25" s="310"/>
      <c r="Q25" s="310"/>
      <c r="R25" s="310"/>
      <c r="S25" s="310"/>
      <c r="T25" s="310"/>
      <c r="U25" s="310"/>
      <c r="V25" s="310"/>
      <c r="W25" s="310"/>
      <c r="X25" s="310"/>
      <c r="Y25" s="310"/>
      <c r="Z25" s="310"/>
      <c r="AF25" s="310"/>
    </row>
    <row r="26" spans="1:32" s="306" customFormat="1" ht="12.75" customHeight="1" x14ac:dyDescent="0.25">
      <c r="A26" s="198"/>
      <c r="B26" s="310"/>
      <c r="C26" s="310"/>
      <c r="D26" s="310"/>
      <c r="E26" s="310"/>
      <c r="F26" s="310"/>
      <c r="G26" s="310"/>
      <c r="H26" s="310"/>
      <c r="I26" s="310"/>
      <c r="J26" s="310"/>
      <c r="K26" s="310"/>
      <c r="L26" s="310"/>
      <c r="M26" s="310"/>
      <c r="N26" s="310"/>
      <c r="O26" s="310"/>
      <c r="P26" s="310"/>
      <c r="Q26" s="310"/>
      <c r="R26" s="310"/>
      <c r="S26" s="310"/>
      <c r="T26" s="310"/>
      <c r="U26" s="310"/>
      <c r="V26" s="310"/>
      <c r="W26" s="310"/>
      <c r="X26" s="310"/>
      <c r="Y26" s="310"/>
      <c r="Z26" s="310"/>
      <c r="AF26" s="310"/>
    </row>
    <row r="27" spans="1:32" s="306" customFormat="1" ht="12.75" customHeight="1" x14ac:dyDescent="0.25">
      <c r="A27" s="198"/>
      <c r="B27" s="310"/>
      <c r="C27" s="310"/>
      <c r="D27" s="310"/>
      <c r="E27" s="310"/>
      <c r="F27" s="310"/>
      <c r="G27" s="310"/>
      <c r="H27" s="310"/>
      <c r="I27" s="310"/>
      <c r="J27" s="310"/>
      <c r="K27" s="310"/>
      <c r="L27" s="310"/>
      <c r="M27" s="310"/>
      <c r="N27" s="310"/>
      <c r="O27" s="310"/>
      <c r="P27" s="310"/>
      <c r="Q27" s="310"/>
      <c r="R27" s="310"/>
      <c r="S27" s="310"/>
      <c r="T27" s="310"/>
      <c r="U27" s="310"/>
      <c r="V27" s="310"/>
      <c r="W27" s="310"/>
      <c r="X27" s="310"/>
      <c r="Y27" s="310"/>
      <c r="Z27" s="310"/>
      <c r="AF27" s="310"/>
    </row>
    <row r="28" spans="1:32" s="306" customFormat="1" ht="12.75" customHeight="1" x14ac:dyDescent="0.25">
      <c r="A28" s="198"/>
      <c r="B28" s="310"/>
      <c r="C28" s="310"/>
      <c r="D28" s="310"/>
      <c r="E28" s="310"/>
      <c r="F28" s="310"/>
      <c r="G28" s="310"/>
      <c r="H28" s="310"/>
      <c r="I28" s="310"/>
      <c r="J28" s="310"/>
      <c r="K28" s="310"/>
      <c r="L28" s="310"/>
      <c r="M28" s="310"/>
      <c r="N28" s="310"/>
      <c r="O28" s="310"/>
      <c r="P28" s="310"/>
      <c r="Q28" s="310"/>
      <c r="R28" s="310"/>
      <c r="S28" s="310"/>
      <c r="T28" s="310"/>
      <c r="U28" s="310"/>
      <c r="V28" s="310"/>
      <c r="W28" s="310"/>
      <c r="X28" s="310"/>
      <c r="Y28" s="310"/>
      <c r="Z28" s="310"/>
      <c r="AF28" s="310"/>
    </row>
    <row r="29" spans="1:32" s="306" customFormat="1" ht="12.75" customHeight="1" x14ac:dyDescent="0.25">
      <c r="A29" s="198"/>
      <c r="B29" s="310"/>
      <c r="C29" s="310"/>
      <c r="D29" s="310"/>
      <c r="E29" s="310"/>
      <c r="F29" s="310"/>
      <c r="G29" s="310"/>
      <c r="H29" s="310"/>
      <c r="I29" s="310"/>
      <c r="J29" s="310"/>
      <c r="K29" s="310"/>
      <c r="L29" s="310"/>
      <c r="M29" s="310"/>
      <c r="N29" s="310"/>
      <c r="O29" s="310"/>
      <c r="P29" s="310"/>
      <c r="Q29" s="310"/>
      <c r="R29" s="310"/>
      <c r="S29" s="310"/>
      <c r="T29" s="310"/>
      <c r="U29" s="310"/>
      <c r="V29" s="310"/>
      <c r="W29" s="310"/>
      <c r="X29" s="310"/>
      <c r="Y29" s="310"/>
      <c r="Z29" s="310"/>
      <c r="AF29" s="310"/>
    </row>
    <row r="30" spans="1:32" s="306" customFormat="1" ht="12.75" customHeight="1" x14ac:dyDescent="0.25">
      <c r="A30" s="198"/>
      <c r="B30" s="310"/>
      <c r="C30" s="310"/>
      <c r="D30" s="310"/>
      <c r="E30" s="310"/>
      <c r="F30" s="310"/>
      <c r="G30" s="310"/>
      <c r="H30" s="310"/>
      <c r="I30" s="310"/>
      <c r="J30" s="310"/>
      <c r="K30" s="310"/>
      <c r="L30" s="310"/>
      <c r="M30" s="310"/>
      <c r="N30" s="310"/>
      <c r="O30" s="310"/>
      <c r="P30" s="310"/>
      <c r="Q30" s="310"/>
      <c r="R30" s="310"/>
      <c r="S30" s="310"/>
      <c r="T30" s="310"/>
      <c r="U30" s="310"/>
      <c r="V30" s="310"/>
      <c r="W30" s="310"/>
      <c r="X30" s="310"/>
      <c r="Y30" s="310"/>
      <c r="Z30" s="310"/>
      <c r="AF30" s="310"/>
    </row>
    <row r="31" spans="1:32" s="306" customFormat="1" ht="12.75" customHeight="1" x14ac:dyDescent="0.25">
      <c r="A31" s="198"/>
      <c r="B31" s="310"/>
      <c r="C31" s="310"/>
      <c r="D31" s="310"/>
      <c r="E31" s="310"/>
      <c r="F31" s="310"/>
      <c r="G31" s="310"/>
      <c r="H31" s="310"/>
      <c r="I31" s="310"/>
      <c r="J31" s="310"/>
      <c r="K31" s="310"/>
      <c r="L31" s="310"/>
      <c r="M31" s="310"/>
      <c r="N31" s="310"/>
      <c r="O31" s="310"/>
      <c r="P31" s="310"/>
      <c r="Q31" s="310"/>
      <c r="R31" s="310"/>
      <c r="S31" s="310"/>
      <c r="T31" s="310"/>
      <c r="U31" s="310"/>
      <c r="V31" s="310"/>
      <c r="W31" s="310"/>
      <c r="X31" s="310"/>
      <c r="Y31" s="310"/>
      <c r="Z31" s="310"/>
      <c r="AF31" s="310"/>
    </row>
    <row r="32" spans="1:32" s="306" customFormat="1" ht="12.75" customHeight="1" x14ac:dyDescent="0.25">
      <c r="A32" s="198"/>
      <c r="B32" s="310"/>
      <c r="C32" s="310"/>
      <c r="D32" s="310"/>
      <c r="E32" s="310"/>
      <c r="F32" s="310"/>
      <c r="G32" s="310"/>
      <c r="H32" s="310"/>
      <c r="I32" s="310"/>
      <c r="J32" s="310"/>
      <c r="K32" s="310"/>
      <c r="L32" s="310"/>
      <c r="M32" s="310"/>
      <c r="N32" s="310"/>
      <c r="O32" s="310"/>
      <c r="P32" s="310"/>
      <c r="Q32" s="310"/>
      <c r="R32" s="310"/>
      <c r="S32" s="310"/>
      <c r="T32" s="310"/>
      <c r="U32" s="310"/>
      <c r="V32" s="310"/>
      <c r="W32" s="310"/>
      <c r="X32" s="310"/>
      <c r="Y32" s="310"/>
      <c r="Z32" s="310"/>
      <c r="AF32" s="310"/>
    </row>
    <row r="33" spans="1:37" s="306" customFormat="1" ht="12.75" customHeight="1" x14ac:dyDescent="0.25">
      <c r="A33" s="198"/>
      <c r="B33" s="310"/>
      <c r="C33" s="310"/>
      <c r="D33" s="310"/>
      <c r="E33" s="310"/>
      <c r="F33" s="310"/>
      <c r="G33" s="310"/>
      <c r="H33" s="310"/>
      <c r="I33" s="310"/>
      <c r="J33" s="310"/>
      <c r="K33" s="310"/>
      <c r="L33" s="310"/>
      <c r="M33" s="310"/>
      <c r="N33" s="310"/>
      <c r="O33" s="310"/>
      <c r="P33" s="310"/>
      <c r="Q33" s="310"/>
      <c r="R33" s="310"/>
      <c r="S33" s="310"/>
      <c r="T33" s="310"/>
      <c r="U33" s="310"/>
      <c r="V33" s="310"/>
      <c r="W33" s="310"/>
      <c r="X33" s="310"/>
      <c r="Y33" s="310"/>
      <c r="Z33" s="310"/>
      <c r="AF33" s="310"/>
    </row>
    <row r="34" spans="1:37" s="306" customFormat="1" ht="12.75" customHeight="1" x14ac:dyDescent="0.25"/>
    <row r="35" spans="1:37" s="306" customFormat="1" ht="12.75" customHeight="1" x14ac:dyDescent="0.25"/>
    <row r="36" spans="1:37" s="306" customFormat="1" ht="12.75" customHeight="1" x14ac:dyDescent="0.25">
      <c r="B36" s="311"/>
      <c r="C36" s="311"/>
      <c r="D36" s="311"/>
      <c r="E36" s="311"/>
      <c r="F36" s="311"/>
      <c r="G36" s="311"/>
      <c r="H36" s="311"/>
      <c r="I36" s="311"/>
      <c r="J36" s="311"/>
      <c r="K36" s="311"/>
      <c r="L36" s="311"/>
      <c r="M36" s="311"/>
      <c r="N36" s="311"/>
      <c r="O36" s="311"/>
      <c r="P36" s="311"/>
      <c r="Q36" s="311"/>
      <c r="R36" s="311"/>
      <c r="S36" s="311"/>
      <c r="T36" s="311"/>
      <c r="U36" s="311"/>
      <c r="V36" s="311"/>
      <c r="W36" s="311"/>
      <c r="X36" s="311"/>
      <c r="Y36" s="311"/>
      <c r="Z36" s="311"/>
      <c r="AA36" s="311"/>
      <c r="AB36" s="311"/>
      <c r="AC36" s="311"/>
      <c r="AD36" s="311"/>
      <c r="AE36" s="311"/>
      <c r="AF36" s="311"/>
      <c r="AG36" s="311"/>
      <c r="AH36" s="311"/>
      <c r="AI36" s="311"/>
      <c r="AJ36" s="311"/>
      <c r="AK36" s="311"/>
    </row>
    <row r="37" spans="1:37" s="306" customFormat="1" ht="12.75" customHeight="1" x14ac:dyDescent="0.25">
      <c r="B37" s="311"/>
      <c r="C37" s="311"/>
      <c r="D37" s="311"/>
      <c r="E37" s="311"/>
      <c r="F37" s="311"/>
      <c r="G37" s="311"/>
      <c r="H37" s="311"/>
      <c r="I37" s="311"/>
      <c r="J37" s="311"/>
      <c r="K37" s="311"/>
      <c r="L37" s="311"/>
      <c r="M37" s="311"/>
      <c r="N37" s="311"/>
      <c r="O37" s="311"/>
      <c r="P37" s="311"/>
      <c r="Q37" s="311"/>
      <c r="R37" s="311"/>
      <c r="S37" s="311"/>
      <c r="T37" s="311"/>
      <c r="U37" s="311"/>
      <c r="V37" s="311"/>
      <c r="W37" s="311"/>
      <c r="X37" s="311"/>
      <c r="Y37" s="311"/>
      <c r="Z37" s="311"/>
      <c r="AA37" s="311"/>
      <c r="AB37" s="311"/>
      <c r="AC37" s="311"/>
      <c r="AD37" s="311"/>
      <c r="AE37" s="311"/>
      <c r="AF37" s="311"/>
      <c r="AG37" s="311"/>
      <c r="AH37" s="311"/>
      <c r="AI37" s="311"/>
      <c r="AJ37" s="311"/>
      <c r="AK37" s="311"/>
    </row>
    <row r="38" spans="1:37" s="306" customFormat="1" ht="12.75" customHeight="1" x14ac:dyDescent="0.25">
      <c r="B38" s="311"/>
      <c r="C38" s="311"/>
      <c r="D38" s="311"/>
      <c r="E38" s="311"/>
      <c r="F38" s="311"/>
      <c r="G38" s="311"/>
      <c r="H38" s="311"/>
      <c r="I38" s="311"/>
      <c r="J38" s="311"/>
      <c r="K38" s="311"/>
      <c r="L38" s="311"/>
      <c r="M38" s="311"/>
      <c r="N38" s="311"/>
      <c r="O38" s="311"/>
      <c r="P38" s="311"/>
      <c r="Q38" s="311"/>
      <c r="R38" s="311"/>
      <c r="S38" s="311"/>
      <c r="T38" s="311"/>
      <c r="U38" s="311"/>
      <c r="V38" s="311"/>
      <c r="W38" s="311"/>
      <c r="X38" s="311"/>
      <c r="Y38" s="311"/>
      <c r="Z38" s="311"/>
      <c r="AA38" s="311"/>
      <c r="AB38" s="311"/>
      <c r="AC38" s="311"/>
      <c r="AD38" s="311"/>
      <c r="AE38" s="311"/>
      <c r="AF38" s="311"/>
      <c r="AG38" s="311"/>
      <c r="AH38" s="311"/>
      <c r="AI38" s="311"/>
      <c r="AJ38" s="311"/>
      <c r="AK38" s="311"/>
    </row>
    <row r="39" spans="1:37" s="306" customFormat="1" ht="12.75" customHeight="1" x14ac:dyDescent="0.25">
      <c r="B39" s="311"/>
      <c r="C39" s="311"/>
      <c r="D39" s="311"/>
      <c r="E39" s="311"/>
      <c r="F39" s="311"/>
      <c r="G39" s="311"/>
      <c r="H39" s="311"/>
      <c r="I39" s="311"/>
      <c r="J39" s="311"/>
      <c r="K39" s="311"/>
      <c r="L39" s="311"/>
      <c r="M39" s="311"/>
      <c r="N39" s="311"/>
      <c r="O39" s="311"/>
      <c r="P39" s="311"/>
      <c r="Q39" s="311"/>
      <c r="R39" s="311"/>
      <c r="S39" s="311"/>
      <c r="T39" s="311"/>
      <c r="U39" s="311"/>
      <c r="V39" s="311"/>
      <c r="W39" s="311"/>
      <c r="X39" s="311"/>
      <c r="Y39" s="311"/>
      <c r="Z39" s="311"/>
      <c r="AA39" s="311"/>
      <c r="AB39" s="311"/>
      <c r="AC39" s="311"/>
      <c r="AD39" s="311"/>
      <c r="AE39" s="311"/>
      <c r="AF39" s="311"/>
      <c r="AG39" s="311"/>
      <c r="AH39" s="311"/>
      <c r="AI39" s="311"/>
      <c r="AJ39" s="311"/>
      <c r="AK39" s="311"/>
    </row>
    <row r="40" spans="1:37" s="306" customFormat="1" ht="12.75" customHeight="1" x14ac:dyDescent="0.25">
      <c r="B40" s="311"/>
      <c r="C40" s="311"/>
      <c r="D40" s="311"/>
      <c r="E40" s="311"/>
      <c r="F40" s="311"/>
      <c r="G40" s="311"/>
      <c r="H40" s="311"/>
      <c r="I40" s="311"/>
      <c r="J40" s="311"/>
      <c r="K40" s="311"/>
      <c r="L40" s="311"/>
      <c r="M40" s="311"/>
      <c r="N40" s="311"/>
      <c r="O40" s="311"/>
      <c r="P40" s="311"/>
      <c r="Q40" s="311"/>
      <c r="R40" s="311"/>
      <c r="S40" s="311"/>
      <c r="T40" s="311"/>
      <c r="U40" s="311"/>
      <c r="V40" s="311"/>
      <c r="W40" s="311"/>
      <c r="X40" s="311"/>
      <c r="Y40" s="311"/>
      <c r="Z40" s="311"/>
      <c r="AA40" s="311"/>
      <c r="AB40" s="311"/>
      <c r="AC40" s="311"/>
      <c r="AD40" s="311"/>
      <c r="AE40" s="311"/>
      <c r="AF40" s="311"/>
      <c r="AG40" s="311"/>
      <c r="AH40" s="311"/>
      <c r="AI40" s="311"/>
      <c r="AJ40" s="311"/>
      <c r="AK40" s="311"/>
    </row>
    <row r="41" spans="1:37" s="306" customFormat="1" ht="12.75" customHeight="1" x14ac:dyDescent="0.25">
      <c r="B41" s="311"/>
      <c r="C41" s="311"/>
      <c r="D41" s="311"/>
      <c r="E41" s="311"/>
      <c r="F41" s="311"/>
      <c r="G41" s="311"/>
      <c r="H41" s="311"/>
      <c r="I41" s="311"/>
      <c r="J41" s="311"/>
      <c r="K41" s="311"/>
      <c r="L41" s="311"/>
      <c r="M41" s="311"/>
      <c r="N41" s="311"/>
      <c r="O41" s="311"/>
      <c r="P41" s="311"/>
      <c r="Q41" s="311"/>
      <c r="R41" s="311"/>
      <c r="S41" s="311"/>
      <c r="T41" s="311"/>
      <c r="U41" s="311"/>
      <c r="V41" s="311"/>
      <c r="W41" s="311"/>
      <c r="X41" s="311"/>
      <c r="Y41" s="311"/>
      <c r="Z41" s="311"/>
      <c r="AA41" s="311"/>
      <c r="AB41" s="311"/>
      <c r="AC41" s="311"/>
      <c r="AD41" s="311"/>
      <c r="AE41" s="311"/>
      <c r="AF41" s="311"/>
      <c r="AG41" s="311"/>
      <c r="AH41" s="311"/>
      <c r="AI41" s="311"/>
      <c r="AJ41" s="311"/>
      <c r="AK41" s="311"/>
    </row>
    <row r="42" spans="1:37" s="306" customFormat="1" ht="12.75" customHeight="1" x14ac:dyDescent="0.25">
      <c r="B42" s="311"/>
      <c r="C42" s="311"/>
      <c r="D42" s="311"/>
      <c r="E42" s="311"/>
      <c r="F42" s="311"/>
      <c r="G42" s="311"/>
      <c r="H42" s="311"/>
      <c r="I42" s="311"/>
      <c r="J42" s="311"/>
      <c r="K42" s="311"/>
      <c r="L42" s="311"/>
      <c r="M42" s="311"/>
      <c r="N42" s="311"/>
      <c r="O42" s="311"/>
      <c r="P42" s="311"/>
      <c r="Q42" s="311"/>
      <c r="R42" s="311"/>
      <c r="S42" s="311"/>
      <c r="T42" s="311"/>
      <c r="U42" s="311"/>
      <c r="V42" s="311"/>
      <c r="W42" s="311"/>
      <c r="X42" s="311"/>
      <c r="Y42" s="311"/>
      <c r="Z42" s="311"/>
      <c r="AA42" s="311"/>
      <c r="AB42" s="311"/>
      <c r="AC42" s="311"/>
      <c r="AD42" s="311"/>
      <c r="AE42" s="311"/>
      <c r="AF42" s="311"/>
      <c r="AG42" s="311"/>
      <c r="AH42" s="311"/>
      <c r="AI42" s="311"/>
      <c r="AJ42" s="311"/>
      <c r="AK42" s="311"/>
    </row>
    <row r="43" spans="1:37" s="306" customFormat="1" ht="12.75" customHeight="1" x14ac:dyDescent="0.25">
      <c r="B43" s="311"/>
      <c r="C43" s="311"/>
      <c r="D43" s="311"/>
      <c r="E43" s="311"/>
      <c r="F43" s="311"/>
      <c r="G43" s="311"/>
      <c r="H43" s="311"/>
      <c r="I43" s="311"/>
      <c r="J43" s="311"/>
      <c r="K43" s="311"/>
      <c r="L43" s="311"/>
      <c r="M43" s="311"/>
      <c r="N43" s="311"/>
      <c r="O43" s="311"/>
      <c r="P43" s="311"/>
      <c r="Q43" s="311"/>
      <c r="R43" s="311"/>
      <c r="S43" s="311"/>
      <c r="T43" s="311"/>
      <c r="U43" s="311"/>
      <c r="V43" s="311"/>
      <c r="W43" s="311"/>
      <c r="X43" s="311"/>
      <c r="Y43" s="311"/>
      <c r="Z43" s="311"/>
      <c r="AA43" s="311"/>
      <c r="AB43" s="311"/>
      <c r="AC43" s="311"/>
      <c r="AD43" s="311"/>
      <c r="AE43" s="311"/>
      <c r="AF43" s="311"/>
      <c r="AG43" s="311"/>
      <c r="AH43" s="311"/>
      <c r="AI43" s="311"/>
      <c r="AJ43" s="311"/>
      <c r="AK43" s="311"/>
    </row>
    <row r="44" spans="1:37" s="306" customFormat="1" ht="12.75" customHeight="1" x14ac:dyDescent="0.25">
      <c r="B44" s="311"/>
      <c r="C44" s="311"/>
      <c r="D44" s="311"/>
      <c r="E44" s="311"/>
      <c r="F44" s="311"/>
      <c r="G44" s="311"/>
      <c r="H44" s="311"/>
      <c r="I44" s="311"/>
      <c r="J44" s="311"/>
      <c r="K44" s="311"/>
      <c r="L44" s="311"/>
      <c r="M44" s="311"/>
      <c r="N44" s="311"/>
      <c r="O44" s="311"/>
      <c r="P44" s="311"/>
      <c r="Q44" s="311"/>
      <c r="R44" s="311"/>
      <c r="S44" s="311"/>
      <c r="T44" s="311"/>
      <c r="U44" s="311"/>
      <c r="V44" s="311"/>
      <c r="W44" s="311"/>
      <c r="X44" s="311"/>
      <c r="Y44" s="311"/>
      <c r="Z44" s="311"/>
      <c r="AA44" s="311"/>
      <c r="AB44" s="311"/>
      <c r="AC44" s="311"/>
      <c r="AD44" s="311"/>
      <c r="AE44" s="311"/>
      <c r="AF44" s="311"/>
      <c r="AG44" s="311"/>
      <c r="AH44" s="311"/>
      <c r="AI44" s="311"/>
      <c r="AJ44" s="311"/>
      <c r="AK44" s="311"/>
    </row>
    <row r="45" spans="1:37" s="306" customFormat="1" ht="12.75" customHeight="1" x14ac:dyDescent="0.25">
      <c r="B45" s="311"/>
      <c r="C45" s="311"/>
      <c r="D45" s="311"/>
      <c r="E45" s="311"/>
      <c r="F45" s="311"/>
      <c r="G45" s="311"/>
      <c r="H45" s="311"/>
      <c r="I45" s="311"/>
      <c r="J45" s="311"/>
      <c r="K45" s="311"/>
      <c r="L45" s="311"/>
      <c r="M45" s="311"/>
      <c r="N45" s="311"/>
      <c r="O45" s="311"/>
      <c r="P45" s="311"/>
      <c r="Q45" s="311"/>
      <c r="R45" s="311"/>
      <c r="S45" s="311"/>
      <c r="T45" s="311"/>
      <c r="U45" s="311"/>
      <c r="V45" s="311"/>
      <c r="W45" s="311"/>
      <c r="X45" s="311"/>
      <c r="Y45" s="311"/>
      <c r="Z45" s="311"/>
      <c r="AA45" s="311"/>
      <c r="AB45" s="311"/>
      <c r="AC45" s="311"/>
      <c r="AD45" s="311"/>
      <c r="AE45" s="311"/>
      <c r="AF45" s="311"/>
      <c r="AG45" s="311"/>
      <c r="AH45" s="311"/>
      <c r="AI45" s="311"/>
      <c r="AJ45" s="311"/>
      <c r="AK45" s="311"/>
    </row>
    <row r="46" spans="1:37" s="306" customFormat="1" ht="12.75" customHeight="1" x14ac:dyDescent="0.25">
      <c r="B46" s="311"/>
      <c r="C46" s="311"/>
      <c r="D46" s="311"/>
      <c r="E46" s="311"/>
      <c r="F46" s="311"/>
      <c r="G46" s="311"/>
      <c r="H46" s="311"/>
      <c r="I46" s="311"/>
      <c r="J46" s="311"/>
      <c r="K46" s="311"/>
      <c r="L46" s="311"/>
      <c r="M46" s="311"/>
      <c r="N46" s="311"/>
      <c r="O46" s="311"/>
      <c r="P46" s="311"/>
      <c r="Q46" s="311"/>
      <c r="R46" s="311"/>
      <c r="S46" s="311"/>
      <c r="T46" s="311"/>
      <c r="U46" s="311"/>
      <c r="V46" s="311"/>
      <c r="W46" s="311"/>
      <c r="X46" s="311"/>
      <c r="Y46" s="311"/>
      <c r="Z46" s="311"/>
      <c r="AA46" s="311"/>
      <c r="AB46" s="311"/>
      <c r="AC46" s="311"/>
      <c r="AD46" s="311"/>
      <c r="AE46" s="311"/>
      <c r="AF46" s="311"/>
      <c r="AG46" s="311"/>
      <c r="AH46" s="311"/>
      <c r="AI46" s="311"/>
      <c r="AJ46" s="311"/>
      <c r="AK46" s="311"/>
    </row>
    <row r="47" spans="1:37" s="306" customFormat="1" ht="12.75" customHeight="1" x14ac:dyDescent="0.25">
      <c r="B47" s="311"/>
      <c r="C47" s="311"/>
      <c r="D47" s="311"/>
      <c r="E47" s="311"/>
      <c r="F47" s="311"/>
      <c r="G47" s="311"/>
      <c r="H47" s="311"/>
      <c r="I47" s="311"/>
      <c r="J47" s="311"/>
      <c r="K47" s="311"/>
      <c r="L47" s="311"/>
      <c r="M47" s="311"/>
      <c r="N47" s="311"/>
      <c r="O47" s="311"/>
      <c r="P47" s="311"/>
      <c r="Q47" s="311"/>
      <c r="R47" s="311"/>
      <c r="S47" s="311"/>
      <c r="T47" s="311"/>
      <c r="U47" s="311"/>
      <c r="V47" s="311"/>
      <c r="W47" s="311"/>
      <c r="X47" s="311"/>
      <c r="Y47" s="311"/>
      <c r="Z47" s="311"/>
      <c r="AA47" s="311"/>
      <c r="AB47" s="311"/>
      <c r="AC47" s="311"/>
      <c r="AD47" s="311"/>
      <c r="AE47" s="311"/>
      <c r="AF47" s="311"/>
      <c r="AG47" s="311"/>
      <c r="AH47" s="311"/>
      <c r="AI47" s="311"/>
      <c r="AJ47" s="311"/>
      <c r="AK47" s="311"/>
    </row>
    <row r="48" spans="1:37" s="306" customFormat="1" ht="12.75" customHeight="1" x14ac:dyDescent="0.25"/>
    <row r="49" spans="9:13" s="306" customFormat="1" ht="12.75" customHeight="1" x14ac:dyDescent="0.25"/>
    <row r="50" spans="9:13" s="306" customFormat="1" ht="12.75" customHeight="1" x14ac:dyDescent="0.25"/>
    <row r="51" spans="9:13" s="306" customFormat="1" ht="12.75" customHeight="1" x14ac:dyDescent="0.25"/>
    <row r="52" spans="9:13" s="306" customFormat="1" ht="12.75" customHeight="1" x14ac:dyDescent="0.25"/>
    <row r="53" spans="9:13" s="306" customFormat="1" ht="12.75" customHeight="1" x14ac:dyDescent="0.25"/>
    <row r="54" spans="9:13" s="306" customFormat="1" ht="12.75" customHeight="1" x14ac:dyDescent="0.25"/>
    <row r="55" spans="9:13" s="306" customFormat="1" ht="12.75" customHeight="1" x14ac:dyDescent="0.25">
      <c r="I55" s="312"/>
      <c r="K55" s="313"/>
      <c r="M55" s="314"/>
    </row>
    <row r="56" spans="9:13" s="306" customFormat="1" ht="12.75" customHeight="1" x14ac:dyDescent="0.25">
      <c r="I56" s="312"/>
      <c r="K56" s="313"/>
      <c r="M56" s="314"/>
    </row>
    <row r="57" spans="9:13" s="306" customFormat="1" ht="12.75" customHeight="1" x14ac:dyDescent="0.25">
      <c r="I57" s="312"/>
      <c r="K57" s="313"/>
      <c r="M57" s="314"/>
    </row>
    <row r="58" spans="9:13" s="306" customFormat="1" ht="12.75" customHeight="1" x14ac:dyDescent="0.25">
      <c r="I58" s="312"/>
      <c r="K58" s="313"/>
      <c r="M58" s="314"/>
    </row>
    <row r="59" spans="9:13" s="306" customFormat="1" ht="12.75" customHeight="1" x14ac:dyDescent="0.25">
      <c r="I59" s="312"/>
      <c r="K59" s="313"/>
      <c r="M59" s="314"/>
    </row>
    <row r="60" spans="9:13" s="306" customFormat="1" ht="12.75" customHeight="1" x14ac:dyDescent="0.25">
      <c r="I60" s="312"/>
      <c r="K60" s="313"/>
      <c r="M60" s="314"/>
    </row>
    <row r="61" spans="9:13" s="306" customFormat="1" ht="12.75" customHeight="1" x14ac:dyDescent="0.25">
      <c r="I61" s="312"/>
      <c r="K61" s="313"/>
      <c r="M61" s="314"/>
    </row>
    <row r="62" spans="9:13" s="306" customFormat="1" ht="12.75" customHeight="1" x14ac:dyDescent="0.25">
      <c r="I62" s="312"/>
      <c r="K62" s="313"/>
      <c r="M62" s="314"/>
    </row>
    <row r="63" spans="9:13" s="306" customFormat="1" ht="12.75" customHeight="1" x14ac:dyDescent="0.25">
      <c r="I63" s="312"/>
      <c r="K63" s="313"/>
      <c r="M63" s="314"/>
    </row>
    <row r="64" spans="9:13" s="306" customFormat="1" ht="12.75" customHeight="1" x14ac:dyDescent="0.25">
      <c r="I64" s="312"/>
      <c r="K64" s="313"/>
      <c r="M64" s="314"/>
    </row>
    <row r="65" spans="9:13" s="306" customFormat="1" ht="12.75" customHeight="1" x14ac:dyDescent="0.25">
      <c r="I65" s="312"/>
      <c r="K65" s="313"/>
      <c r="M65" s="314"/>
    </row>
    <row r="66" spans="9:13" s="306" customFormat="1" ht="12.75" customHeight="1" x14ac:dyDescent="0.25">
      <c r="I66" s="312"/>
      <c r="K66" s="313"/>
      <c r="M66" s="314"/>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workbookViewId="0">
      <selection activeCell="L27" sqref="L27"/>
    </sheetView>
  </sheetViews>
  <sheetFormatPr defaultColWidth="18.7109375" defaultRowHeight="12.75" customHeight="1" x14ac:dyDescent="0.25"/>
  <cols>
    <col min="1" max="36" width="9.140625" customWidth="1"/>
    <col min="37" max="42" width="16.7109375" customWidth="1"/>
  </cols>
  <sheetData>
    <row r="1" spans="1:42" ht="15" x14ac:dyDescent="0.25">
      <c r="A1" s="132"/>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40" t="s">
        <v>76</v>
      </c>
      <c r="C3" s="140" t="s">
        <v>77</v>
      </c>
      <c r="D3" s="140" t="s">
        <v>78</v>
      </c>
      <c r="E3" s="140" t="s">
        <v>79</v>
      </c>
      <c r="F3" s="140" t="s">
        <v>80</v>
      </c>
      <c r="G3" s="140" t="s">
        <v>81</v>
      </c>
      <c r="H3" s="140" t="s">
        <v>82</v>
      </c>
      <c r="I3" s="140" t="s">
        <v>83</v>
      </c>
      <c r="J3" s="140" t="s">
        <v>84</v>
      </c>
      <c r="K3" s="140" t="s">
        <v>85</v>
      </c>
      <c r="L3" s="140" t="s">
        <v>86</v>
      </c>
      <c r="M3" s="140" t="s">
        <v>87</v>
      </c>
      <c r="N3" s="140" t="s">
        <v>88</v>
      </c>
      <c r="O3" s="140" t="s">
        <v>89</v>
      </c>
      <c r="P3" s="140" t="s">
        <v>90</v>
      </c>
      <c r="Q3" s="140" t="s">
        <v>91</v>
      </c>
      <c r="R3" s="140" t="s">
        <v>92</v>
      </c>
      <c r="S3" s="140" t="s">
        <v>93</v>
      </c>
      <c r="T3" s="140" t="s">
        <v>94</v>
      </c>
      <c r="U3" s="140" t="s">
        <v>95</v>
      </c>
      <c r="V3" s="140" t="s">
        <v>126</v>
      </c>
      <c r="W3" s="140" t="s">
        <v>129</v>
      </c>
      <c r="X3" s="140" t="s">
        <v>130</v>
      </c>
      <c r="Y3" s="140" t="s">
        <v>131</v>
      </c>
      <c r="Z3" s="140" t="s">
        <v>132</v>
      </c>
      <c r="AA3" s="135" t="s">
        <v>91</v>
      </c>
      <c r="AB3" s="135" t="s">
        <v>92</v>
      </c>
      <c r="AC3" s="135" t="s">
        <v>93</v>
      </c>
      <c r="AD3" s="135" t="s">
        <v>94</v>
      </c>
      <c r="AE3" s="135" t="s">
        <v>95</v>
      </c>
      <c r="AF3" s="140" t="s">
        <v>133</v>
      </c>
      <c r="AG3" s="140"/>
      <c r="AH3" s="140"/>
      <c r="AI3" s="140"/>
      <c r="AJ3" s="140"/>
      <c r="AK3" s="140"/>
      <c r="AL3" s="140"/>
      <c r="AM3" s="140"/>
      <c r="AN3" s="140"/>
      <c r="AO3" s="140"/>
      <c r="AP3" s="140"/>
    </row>
    <row r="4" spans="1:42" ht="15" x14ac:dyDescent="0.25">
      <c r="A4" s="136" t="s">
        <v>28</v>
      </c>
      <c r="B4" s="125">
        <v>30506.99</v>
      </c>
      <c r="C4" s="125">
        <v>18114.5</v>
      </c>
      <c r="D4" s="125">
        <v>101177.4</v>
      </c>
      <c r="E4" s="125">
        <v>19383.91</v>
      </c>
      <c r="F4" s="125">
        <v>30747.759999999998</v>
      </c>
      <c r="G4" s="125">
        <v>9813.48</v>
      </c>
      <c r="H4" s="125">
        <v>-4536.49</v>
      </c>
      <c r="I4" s="125">
        <v>13925.07</v>
      </c>
      <c r="J4" s="125">
        <v>62106.73</v>
      </c>
      <c r="K4" s="125">
        <v>30139.11</v>
      </c>
      <c r="L4" s="125">
        <v>34121.43</v>
      </c>
      <c r="M4" s="125">
        <v>292</v>
      </c>
      <c r="N4" s="125">
        <v>8365.93</v>
      </c>
      <c r="O4" s="125">
        <v>7298.07</v>
      </c>
      <c r="P4" s="125">
        <v>137147.5</v>
      </c>
      <c r="Q4" s="125">
        <v>5108.5200000000004</v>
      </c>
      <c r="R4" s="125">
        <v>9673.7900000000009</v>
      </c>
      <c r="S4" s="125">
        <v>13996.01</v>
      </c>
      <c r="T4" s="125">
        <v>3715.69</v>
      </c>
      <c r="U4" s="125">
        <v>41649.769999999997</v>
      </c>
      <c r="V4" s="243">
        <v>7626.73</v>
      </c>
      <c r="W4" s="243">
        <v>11469.9</v>
      </c>
      <c r="X4" s="243">
        <v>17213.599999999999</v>
      </c>
      <c r="Y4" s="243">
        <v>12568.14</v>
      </c>
      <c r="Z4" s="243">
        <v>17381.46</v>
      </c>
      <c r="AA4" s="243">
        <v>26231.24</v>
      </c>
      <c r="AB4" s="243">
        <v>33204.199999999997</v>
      </c>
      <c r="AC4" s="243">
        <v>2969.6010000000001</v>
      </c>
      <c r="AD4" s="243">
        <v>19397.919999999998</v>
      </c>
      <c r="AE4" s="243">
        <v>1177.1969999999999</v>
      </c>
      <c r="AF4" s="243">
        <v>30506.99</v>
      </c>
      <c r="AG4" s="243">
        <v>18114.5</v>
      </c>
      <c r="AH4" s="243">
        <v>101177.4</v>
      </c>
      <c r="AI4" s="243">
        <v>19383.91</v>
      </c>
      <c r="AJ4" s="243">
        <v>30747.759999999998</v>
      </c>
      <c r="AK4" s="243">
        <v>9813.48</v>
      </c>
    </row>
    <row r="5" spans="1:42" ht="15" x14ac:dyDescent="0.25">
      <c r="A5" s="136" t="s">
        <v>29</v>
      </c>
      <c r="B5" s="125">
        <v>44287.48</v>
      </c>
      <c r="C5" s="125">
        <v>29243.69</v>
      </c>
      <c r="D5" s="125">
        <v>221903.6</v>
      </c>
      <c r="E5" s="125">
        <v>10264.540000000001</v>
      </c>
      <c r="F5" s="125">
        <v>85662.35</v>
      </c>
      <c r="G5" s="125">
        <v>11232.76</v>
      </c>
      <c r="H5" s="125">
        <v>13169.32</v>
      </c>
      <c r="I5" s="125">
        <v>35386.32</v>
      </c>
      <c r="J5" s="125">
        <v>17077.07</v>
      </c>
      <c r="K5" s="125">
        <v>13379.72</v>
      </c>
      <c r="L5" s="125">
        <v>16086.82</v>
      </c>
      <c r="M5" s="125">
        <v>-865.68</v>
      </c>
      <c r="N5" s="125">
        <v>23462.68</v>
      </c>
      <c r="O5" s="125">
        <v>14080.21</v>
      </c>
      <c r="P5" s="125">
        <v>174582.2</v>
      </c>
      <c r="Q5" s="125">
        <v>11069.55</v>
      </c>
      <c r="R5" s="125">
        <v>-5668.48</v>
      </c>
      <c r="S5" s="125">
        <v>3018.38</v>
      </c>
      <c r="T5" s="125">
        <v>14690.07</v>
      </c>
      <c r="U5" s="125">
        <v>8820.2999999999993</v>
      </c>
      <c r="V5" s="243">
        <v>14744.76</v>
      </c>
      <c r="W5" s="243">
        <v>10635.69</v>
      </c>
      <c r="X5" s="243">
        <v>3610.49</v>
      </c>
      <c r="Y5" s="243">
        <v>19494.75</v>
      </c>
      <c r="Z5" s="243">
        <v>9079.82</v>
      </c>
      <c r="AA5" s="243">
        <v>9423.0560000000005</v>
      </c>
      <c r="AB5" s="243">
        <v>14433.45</v>
      </c>
      <c r="AC5" s="243">
        <v>2580.4749999999999</v>
      </c>
      <c r="AD5" s="243">
        <v>12939.13</v>
      </c>
      <c r="AE5" s="243">
        <v>-3275.25</v>
      </c>
      <c r="AF5" s="243">
        <v>44287.48</v>
      </c>
      <c r="AG5" s="243">
        <v>29243.69</v>
      </c>
      <c r="AH5" s="243">
        <v>221903.6</v>
      </c>
      <c r="AI5" s="243">
        <v>10264.540000000001</v>
      </c>
      <c r="AJ5" s="243">
        <v>85662.35</v>
      </c>
      <c r="AK5" s="243">
        <v>11232.76</v>
      </c>
    </row>
    <row r="6" spans="1:42" ht="15" x14ac:dyDescent="0.25">
      <c r="A6" s="136" t="s">
        <v>30</v>
      </c>
      <c r="B6" s="125">
        <v>37971.17</v>
      </c>
      <c r="C6" s="125">
        <v>61314.559999999998</v>
      </c>
      <c r="D6" s="125">
        <v>316431.3</v>
      </c>
      <c r="E6" s="125">
        <v>30523.22</v>
      </c>
      <c r="F6" s="125">
        <v>99089.59</v>
      </c>
      <c r="G6" s="125">
        <v>267.49</v>
      </c>
      <c r="H6" s="125">
        <v>21557.4</v>
      </c>
      <c r="I6" s="125">
        <v>29812.53</v>
      </c>
      <c r="J6" s="125">
        <v>17333.98</v>
      </c>
      <c r="K6" s="125">
        <v>4549.9399999999996</v>
      </c>
      <c r="L6" s="125">
        <v>29456.400000000001</v>
      </c>
      <c r="M6" s="125">
        <v>7591.99</v>
      </c>
      <c r="N6" s="125">
        <v>585.73</v>
      </c>
      <c r="O6" s="125">
        <v>5926.48</v>
      </c>
      <c r="P6" s="125">
        <v>168724.3</v>
      </c>
      <c r="Q6" s="125">
        <v>24415.85</v>
      </c>
      <c r="R6" s="125">
        <v>16086.63</v>
      </c>
      <c r="S6" s="125">
        <v>3199.61</v>
      </c>
      <c r="T6" s="125">
        <v>10915.78</v>
      </c>
      <c r="U6" s="125">
        <v>55120.93</v>
      </c>
      <c r="V6" s="243">
        <v>5334.91</v>
      </c>
      <c r="W6" s="243">
        <v>8302.3799999999992</v>
      </c>
      <c r="X6" s="243">
        <v>7619.22</v>
      </c>
      <c r="Y6" s="243">
        <v>-3134.31</v>
      </c>
      <c r="Z6" s="243">
        <v>2825.63</v>
      </c>
      <c r="AA6" s="243">
        <v>17701.61</v>
      </c>
      <c r="AB6" s="243">
        <v>10766.69</v>
      </c>
      <c r="AC6" s="243">
        <v>-2652.7</v>
      </c>
      <c r="AD6" s="243">
        <v>-4713.84</v>
      </c>
      <c r="AE6" s="243">
        <v>14927.82</v>
      </c>
      <c r="AF6" s="243">
        <v>37971.17</v>
      </c>
      <c r="AG6" s="243">
        <v>61314.559999999998</v>
      </c>
      <c r="AH6" s="243">
        <v>316431.3</v>
      </c>
      <c r="AI6" s="243">
        <v>30523.22</v>
      </c>
      <c r="AJ6" s="243">
        <v>99089.59</v>
      </c>
      <c r="AK6" s="243">
        <v>267.49</v>
      </c>
    </row>
    <row r="7" spans="1:42" ht="15" x14ac:dyDescent="0.25">
      <c r="A7" s="136" t="s">
        <v>31</v>
      </c>
      <c r="B7" s="125">
        <v>68507.240000000005</v>
      </c>
      <c r="C7" s="125">
        <v>34071.519999999997</v>
      </c>
      <c r="D7" s="125">
        <v>40680.47</v>
      </c>
      <c r="E7" s="125">
        <v>13752.67</v>
      </c>
      <c r="F7" s="125">
        <v>16017.17</v>
      </c>
      <c r="G7" s="125">
        <v>14181.34</v>
      </c>
      <c r="H7" s="125">
        <v>10908.59</v>
      </c>
      <c r="I7" s="125">
        <v>31157.61</v>
      </c>
      <c r="J7" s="125">
        <v>9207.7900000000009</v>
      </c>
      <c r="K7" s="315">
        <v>-60225.83</v>
      </c>
      <c r="L7" s="125">
        <v>53373.49</v>
      </c>
      <c r="M7" s="125">
        <v>10189.76</v>
      </c>
      <c r="N7" s="125">
        <v>22325.83</v>
      </c>
      <c r="O7" s="125">
        <v>12528.74</v>
      </c>
      <c r="P7" s="125">
        <v>16697.54</v>
      </c>
      <c r="Q7" s="125">
        <v>14457.51</v>
      </c>
      <c r="R7" s="125">
        <v>15693.35</v>
      </c>
      <c r="S7" s="125">
        <v>12190.09</v>
      </c>
      <c r="T7" s="125">
        <v>15191.18</v>
      </c>
      <c r="U7" s="125">
        <v>34110.879999999997</v>
      </c>
      <c r="V7" s="243">
        <v>18928.849999999999</v>
      </c>
      <c r="W7" s="243">
        <v>23699.87</v>
      </c>
      <c r="X7" s="243">
        <v>14320.2</v>
      </c>
      <c r="Y7" s="243">
        <v>23981.200000000001</v>
      </c>
      <c r="Z7" s="243">
        <v>12700.73</v>
      </c>
      <c r="AA7" s="243">
        <v>17837.46</v>
      </c>
      <c r="AB7" s="243">
        <v>12692.64</v>
      </c>
      <c r="AC7" s="243">
        <v>-8027.32</v>
      </c>
      <c r="AD7" s="243">
        <v>5617.3370000000004</v>
      </c>
      <c r="AE7" s="243">
        <v>29066.04</v>
      </c>
      <c r="AF7" s="243">
        <v>68507.240000000005</v>
      </c>
      <c r="AG7" s="243">
        <v>34071.519999999997</v>
      </c>
      <c r="AH7" s="243">
        <v>40680.47</v>
      </c>
      <c r="AI7" s="243">
        <v>13752.67</v>
      </c>
      <c r="AJ7" s="243">
        <v>16017.17</v>
      </c>
      <c r="AK7" s="243">
        <v>14181.34</v>
      </c>
    </row>
    <row r="8" spans="1:42" ht="15" x14ac:dyDescent="0.25">
      <c r="A8" s="136" t="s">
        <v>32</v>
      </c>
      <c r="B8" s="125">
        <v>35158.19</v>
      </c>
      <c r="C8" s="125">
        <v>30619.15</v>
      </c>
      <c r="D8" s="125">
        <v>51446</v>
      </c>
      <c r="E8" s="125">
        <v>147431.6</v>
      </c>
      <c r="F8" s="125">
        <v>31464.639999999999</v>
      </c>
      <c r="G8" s="125">
        <v>16225.47</v>
      </c>
      <c r="H8" s="125">
        <v>15987.51</v>
      </c>
      <c r="I8" s="125">
        <v>22762.44</v>
      </c>
      <c r="J8" s="125">
        <v>16884.13</v>
      </c>
      <c r="K8" s="315">
        <v>-18579.16</v>
      </c>
      <c r="L8" s="125">
        <v>766.58</v>
      </c>
      <c r="M8" s="125">
        <v>15059.68</v>
      </c>
      <c r="N8" s="125">
        <v>18966.650000000001</v>
      </c>
      <c r="O8" s="125">
        <v>6813.53</v>
      </c>
      <c r="P8" s="125">
        <v>10480.25</v>
      </c>
      <c r="Q8" s="125">
        <v>-4434.79</v>
      </c>
      <c r="R8" s="125">
        <v>13546.04</v>
      </c>
      <c r="S8" s="125">
        <v>14374</v>
      </c>
      <c r="T8" s="125">
        <v>20312.28</v>
      </c>
      <c r="U8" s="125">
        <v>24094.12</v>
      </c>
      <c r="V8" s="243">
        <v>17292.5</v>
      </c>
      <c r="W8" s="243">
        <v>26044.85</v>
      </c>
      <c r="X8" s="243">
        <v>20559.32</v>
      </c>
      <c r="Y8" s="243">
        <v>-2923.39</v>
      </c>
      <c r="Z8" s="243">
        <v>20669.8</v>
      </c>
      <c r="AA8" s="243">
        <v>13049.94</v>
      </c>
      <c r="AB8" s="243">
        <v>22040.82</v>
      </c>
      <c r="AC8" s="243">
        <v>10492.08</v>
      </c>
      <c r="AD8" s="243">
        <v>8221.7049999999999</v>
      </c>
      <c r="AE8" s="243">
        <v>-6398.94</v>
      </c>
      <c r="AF8" s="243">
        <v>35158.19</v>
      </c>
      <c r="AG8" s="243">
        <v>30619.15</v>
      </c>
      <c r="AH8" s="243">
        <v>51446</v>
      </c>
      <c r="AI8" s="243">
        <v>147431.6</v>
      </c>
      <c r="AJ8" s="243">
        <v>31464.639999999999</v>
      </c>
      <c r="AK8" s="243">
        <v>16225.47</v>
      </c>
    </row>
    <row r="9" spans="1:42" ht="15" x14ac:dyDescent="0.25">
      <c r="A9" s="136" t="s">
        <v>33</v>
      </c>
      <c r="B9" s="125">
        <v>38329.68</v>
      </c>
      <c r="C9" s="125">
        <v>17907.759999999998</v>
      </c>
      <c r="D9" s="125">
        <v>23242.54</v>
      </c>
      <c r="E9" s="125">
        <v>149014.20000000001</v>
      </c>
      <c r="F9" s="125">
        <v>25634.61</v>
      </c>
      <c r="G9" s="125">
        <v>16579.849999999999</v>
      </c>
      <c r="H9" s="125">
        <v>17054.27</v>
      </c>
      <c r="I9" s="125">
        <v>19070.2</v>
      </c>
      <c r="J9" s="125">
        <v>13258.2</v>
      </c>
      <c r="K9" s="315">
        <v>34340.01</v>
      </c>
      <c r="L9" s="125">
        <v>31236.12</v>
      </c>
      <c r="M9" s="125">
        <v>9425.77</v>
      </c>
      <c r="N9" s="125">
        <v>11861.14</v>
      </c>
      <c r="O9" s="125">
        <v>3252.88</v>
      </c>
      <c r="P9" s="125">
        <v>10676.41</v>
      </c>
      <c r="Q9" s="125">
        <v>-12562.7</v>
      </c>
      <c r="R9" s="125">
        <v>10949.8</v>
      </c>
      <c r="S9" s="125">
        <v>4907.59</v>
      </c>
      <c r="T9" s="125">
        <v>20479.099999999999</v>
      </c>
      <c r="U9" s="125">
        <v>23339.1</v>
      </c>
      <c r="V9" s="243">
        <v>14779.64</v>
      </c>
      <c r="W9" s="243">
        <v>10374.75</v>
      </c>
      <c r="X9" s="243">
        <v>15253.58</v>
      </c>
      <c r="Y9" s="243">
        <v>10872.37</v>
      </c>
      <c r="Z9" s="243">
        <v>19396.21</v>
      </c>
      <c r="AA9" s="243">
        <v>18288.060000000001</v>
      </c>
      <c r="AB9" s="243">
        <v>172.7841</v>
      </c>
      <c r="AC9" s="243">
        <v>6130.7309999999998</v>
      </c>
      <c r="AD9" s="243">
        <v>10946.7</v>
      </c>
      <c r="AE9" s="243">
        <v>-4761.8999999999996</v>
      </c>
      <c r="AF9" s="243">
        <v>38329.68</v>
      </c>
      <c r="AG9" s="243">
        <v>17907.759999999998</v>
      </c>
      <c r="AH9" s="243">
        <v>23242.54</v>
      </c>
      <c r="AI9" s="243">
        <v>149014.20000000001</v>
      </c>
      <c r="AJ9" s="243">
        <v>25634.61</v>
      </c>
      <c r="AK9" s="243">
        <v>16579.849999999999</v>
      </c>
    </row>
    <row r="10" spans="1:42" ht="15" x14ac:dyDescent="0.25">
      <c r="A10" s="136" t="s">
        <v>34</v>
      </c>
      <c r="B10" s="125">
        <v>37980.93</v>
      </c>
      <c r="C10" s="125">
        <v>46885.18</v>
      </c>
      <c r="D10" s="125">
        <v>38639.19</v>
      </c>
      <c r="E10" s="125">
        <v>161975.20000000001</v>
      </c>
      <c r="F10" s="125">
        <v>38319.440000000002</v>
      </c>
      <c r="G10" s="125">
        <v>19699.41</v>
      </c>
      <c r="H10" s="125">
        <v>17990.150000000001</v>
      </c>
      <c r="I10" s="125">
        <v>13171.86</v>
      </c>
      <c r="J10" s="125">
        <v>40615.339999999997</v>
      </c>
      <c r="K10" s="125">
        <v>26544.73</v>
      </c>
      <c r="L10" s="125">
        <v>25423.360000000001</v>
      </c>
      <c r="M10" s="125">
        <v>13888.55</v>
      </c>
      <c r="N10" s="125">
        <v>15145.76</v>
      </c>
      <c r="O10" s="125">
        <v>6602.35</v>
      </c>
      <c r="P10" s="125">
        <v>10079.290000000001</v>
      </c>
      <c r="Q10" s="125">
        <v>4508.5600000000004</v>
      </c>
      <c r="R10" s="125">
        <v>26234.18</v>
      </c>
      <c r="S10" s="125">
        <v>12146.38</v>
      </c>
      <c r="T10" s="125">
        <v>17391</v>
      </c>
      <c r="U10" s="125">
        <v>17513.43</v>
      </c>
      <c r="V10" s="243">
        <v>34483.599999999999</v>
      </c>
      <c r="W10" s="243">
        <v>45963.62</v>
      </c>
      <c r="X10" s="243">
        <v>28082.82</v>
      </c>
      <c r="Y10" s="243">
        <v>19215.400000000001</v>
      </c>
      <c r="Z10" s="243">
        <v>17710.52</v>
      </c>
      <c r="AA10" s="243">
        <v>20118.54</v>
      </c>
      <c r="AB10" s="243">
        <v>18059.009999999998</v>
      </c>
      <c r="AC10" s="243">
        <v>20378.21</v>
      </c>
      <c r="AD10" s="243">
        <v>15538.16</v>
      </c>
      <c r="AE10" s="243">
        <v>2618.683</v>
      </c>
      <c r="AF10" s="243">
        <v>37980.93</v>
      </c>
      <c r="AG10" s="243">
        <v>46885.18</v>
      </c>
      <c r="AH10" s="243">
        <v>38639.19</v>
      </c>
      <c r="AI10" s="243">
        <v>161975.20000000001</v>
      </c>
      <c r="AJ10" s="243">
        <v>38319.440000000002</v>
      </c>
      <c r="AK10" s="243">
        <v>19699.41</v>
      </c>
    </row>
    <row r="11" spans="1:42" ht="15" x14ac:dyDescent="0.25">
      <c r="A11" s="136" t="s">
        <v>35</v>
      </c>
      <c r="B11" s="125">
        <v>45930.45</v>
      </c>
      <c r="C11" s="125">
        <v>51271.1</v>
      </c>
      <c r="D11" s="125">
        <v>50551.040000000001</v>
      </c>
      <c r="E11" s="125">
        <v>39051.919999999998</v>
      </c>
      <c r="F11" s="125">
        <v>28866.65</v>
      </c>
      <c r="G11" s="125">
        <v>22441.75</v>
      </c>
      <c r="H11" s="125">
        <v>26153.24</v>
      </c>
      <c r="I11" s="125">
        <v>32817.9</v>
      </c>
      <c r="J11" s="125">
        <v>21528.35</v>
      </c>
      <c r="K11" s="125">
        <v>35833.64</v>
      </c>
      <c r="L11" s="125">
        <v>31181.18</v>
      </c>
      <c r="M11" s="125">
        <v>15630.2</v>
      </c>
      <c r="N11" s="125">
        <v>23108.51</v>
      </c>
      <c r="O11" s="125">
        <v>11401.25</v>
      </c>
      <c r="P11" s="125">
        <v>31261.94</v>
      </c>
      <c r="Q11" s="125">
        <v>3680.2</v>
      </c>
      <c r="R11" s="125">
        <v>14693.91</v>
      </c>
      <c r="S11" s="125">
        <v>25271.13</v>
      </c>
      <c r="T11" s="125">
        <v>24694.54</v>
      </c>
      <c r="U11" s="125">
        <v>21273.71</v>
      </c>
      <c r="V11" s="243">
        <v>24753.78</v>
      </c>
      <c r="W11" s="243">
        <v>25619.62</v>
      </c>
      <c r="X11" s="243">
        <v>36973.279999999999</v>
      </c>
      <c r="Y11" s="243">
        <v>26050.84</v>
      </c>
      <c r="Z11" s="243">
        <v>15603.83</v>
      </c>
      <c r="AA11" s="243">
        <v>22495.83</v>
      </c>
      <c r="AB11" s="243">
        <v>11813.36</v>
      </c>
      <c r="AC11" s="243">
        <v>21487.63</v>
      </c>
      <c r="AD11" s="243">
        <v>15174.26</v>
      </c>
      <c r="AE11" s="243">
        <v>1552.3019999999999</v>
      </c>
      <c r="AF11" s="243">
        <v>45930.45</v>
      </c>
      <c r="AG11" s="243">
        <v>51271.1</v>
      </c>
      <c r="AH11" s="243">
        <v>50551.040000000001</v>
      </c>
      <c r="AI11" s="243">
        <v>39051.919999999998</v>
      </c>
      <c r="AJ11" s="243">
        <v>28866.65</v>
      </c>
      <c r="AK11" s="243">
        <v>22441.75</v>
      </c>
    </row>
    <row r="12" spans="1:42" ht="15" x14ac:dyDescent="0.25">
      <c r="A12" s="136" t="s">
        <v>36</v>
      </c>
      <c r="B12" s="125">
        <v>44919.65</v>
      </c>
      <c r="C12" s="125">
        <v>38738.22</v>
      </c>
      <c r="D12" s="125">
        <v>36226.120000000003</v>
      </c>
      <c r="E12" s="125">
        <v>28125.51</v>
      </c>
      <c r="F12" s="125">
        <v>31235.99</v>
      </c>
      <c r="G12" s="125">
        <v>22335.02</v>
      </c>
      <c r="H12" s="125">
        <v>48394.02</v>
      </c>
      <c r="I12" s="125">
        <v>28478.59</v>
      </c>
      <c r="J12" s="125">
        <v>11490.88</v>
      </c>
      <c r="K12" s="125">
        <v>18042.580000000002</v>
      </c>
      <c r="L12" s="125">
        <v>23867.8</v>
      </c>
      <c r="M12" s="125">
        <v>14973.72</v>
      </c>
      <c r="N12" s="125">
        <v>17042.88</v>
      </c>
      <c r="O12" s="125">
        <v>23401.45</v>
      </c>
      <c r="P12" s="125">
        <v>6105.83</v>
      </c>
      <c r="Q12" s="125">
        <v>5082.1000000000004</v>
      </c>
      <c r="R12" s="125">
        <v>18601.37</v>
      </c>
      <c r="S12" s="125">
        <v>14475.64</v>
      </c>
      <c r="T12" s="125">
        <v>21351.42</v>
      </c>
      <c r="U12" s="125">
        <v>17486.38</v>
      </c>
      <c r="V12" s="243">
        <v>30457.65</v>
      </c>
      <c r="W12" s="243">
        <v>31318.21</v>
      </c>
      <c r="X12" s="243">
        <v>23158.26</v>
      </c>
      <c r="Y12" s="243">
        <v>13249.14</v>
      </c>
      <c r="Z12" s="243">
        <v>19108.810000000001</v>
      </c>
      <c r="AA12" s="243">
        <v>13422.62</v>
      </c>
      <c r="AB12" s="243">
        <v>16063.88</v>
      </c>
      <c r="AC12" s="243">
        <v>9231.8680000000004</v>
      </c>
      <c r="AD12" s="243">
        <v>25419.05</v>
      </c>
      <c r="AE12" s="243">
        <v>3718.3029999999999</v>
      </c>
      <c r="AF12" s="243">
        <v>44919.65</v>
      </c>
      <c r="AG12" s="243">
        <v>38738.22</v>
      </c>
      <c r="AH12" s="243">
        <v>36226.120000000003</v>
      </c>
      <c r="AI12" s="243">
        <v>28125.51</v>
      </c>
      <c r="AJ12" s="243">
        <v>31235.99</v>
      </c>
      <c r="AK12" s="243">
        <v>22335.02</v>
      </c>
    </row>
    <row r="13" spans="1:42" ht="15" x14ac:dyDescent="0.25">
      <c r="A13" s="136" t="s">
        <v>37</v>
      </c>
      <c r="B13" s="125">
        <v>34431.25</v>
      </c>
      <c r="C13" s="125">
        <v>38233.79</v>
      </c>
      <c r="D13" s="125">
        <v>25995.05</v>
      </c>
      <c r="E13" s="125">
        <v>33972.29</v>
      </c>
      <c r="F13" s="125">
        <v>22088.53</v>
      </c>
      <c r="G13" s="125">
        <v>19114.16</v>
      </c>
      <c r="H13" s="125">
        <v>8281.7099999999991</v>
      </c>
      <c r="I13" s="125">
        <v>40550</v>
      </c>
      <c r="J13" s="125">
        <v>-13924.2</v>
      </c>
      <c r="K13" s="125">
        <v>25102.02</v>
      </c>
      <c r="L13" s="125">
        <v>12988.98</v>
      </c>
      <c r="M13" s="125">
        <v>27751.98</v>
      </c>
      <c r="N13" s="125">
        <v>9392.48</v>
      </c>
      <c r="O13" s="125">
        <v>43769.36</v>
      </c>
      <c r="P13" s="125">
        <v>22534.61</v>
      </c>
      <c r="Q13" s="125">
        <v>16070.05</v>
      </c>
      <c r="R13" s="125">
        <v>21862.35</v>
      </c>
      <c r="S13" s="125">
        <v>21155.54</v>
      </c>
      <c r="T13" s="125">
        <v>17678.61</v>
      </c>
      <c r="U13" s="125">
        <v>24983.85</v>
      </c>
      <c r="V13" s="243">
        <v>30878.04</v>
      </c>
      <c r="W13" s="243">
        <v>34297.699999999997</v>
      </c>
      <c r="X13" s="243">
        <v>18700.16</v>
      </c>
      <c r="Y13" s="243">
        <v>16062.13</v>
      </c>
      <c r="Z13" s="243">
        <v>34167.33</v>
      </c>
      <c r="AA13" s="243">
        <v>35623.9</v>
      </c>
      <c r="AB13" s="243">
        <v>8942.3109999999997</v>
      </c>
      <c r="AC13" s="243">
        <v>22663.040000000001</v>
      </c>
      <c r="AD13" s="243">
        <v>18124.34</v>
      </c>
      <c r="AE13" s="243">
        <v>20913.310000000001</v>
      </c>
      <c r="AF13" s="243">
        <v>34431.25</v>
      </c>
      <c r="AG13" s="243">
        <v>38233.79</v>
      </c>
      <c r="AH13" s="243">
        <v>25995.05</v>
      </c>
      <c r="AI13" s="243">
        <v>33972.29</v>
      </c>
      <c r="AJ13" s="243">
        <v>22088.53</v>
      </c>
      <c r="AK13" s="243">
        <v>19114.16</v>
      </c>
    </row>
    <row r="14" spans="1:42" ht="15" x14ac:dyDescent="0.25">
      <c r="A14" s="136" t="s">
        <v>38</v>
      </c>
      <c r="B14" s="125">
        <v>35786.089999999997</v>
      </c>
      <c r="C14" s="125">
        <v>28035.02</v>
      </c>
      <c r="D14" s="125">
        <v>16972.13</v>
      </c>
      <c r="E14" s="125">
        <v>32303.91</v>
      </c>
      <c r="F14" s="125">
        <v>27994.34</v>
      </c>
      <c r="G14" s="125">
        <v>18408.46</v>
      </c>
      <c r="H14" s="125">
        <v>27646.93</v>
      </c>
      <c r="I14" s="125">
        <v>13904.86</v>
      </c>
      <c r="J14" s="125">
        <v>20082.03</v>
      </c>
      <c r="K14" s="125">
        <v>-4235.0600000000004</v>
      </c>
      <c r="L14" s="125">
        <v>5523.78</v>
      </c>
      <c r="M14" s="125">
        <v>13936.26</v>
      </c>
      <c r="N14" s="125">
        <v>18488.5</v>
      </c>
      <c r="O14" s="125">
        <v>53005.61</v>
      </c>
      <c r="P14" s="125">
        <v>26384.32</v>
      </c>
      <c r="Q14" s="125">
        <v>7465.81</v>
      </c>
      <c r="R14" s="125">
        <v>17107.009999999998</v>
      </c>
      <c r="S14" s="125">
        <v>28955.52</v>
      </c>
      <c r="T14" s="125">
        <v>31728.42</v>
      </c>
      <c r="U14" s="125">
        <v>37927.5</v>
      </c>
      <c r="V14" s="243">
        <v>37545.54</v>
      </c>
      <c r="W14" s="243">
        <v>26962.35</v>
      </c>
      <c r="X14" s="243">
        <v>24636.06</v>
      </c>
      <c r="Y14" s="243">
        <v>9137.3109999999997</v>
      </c>
      <c r="Z14" s="243">
        <v>11013.59</v>
      </c>
      <c r="AA14" s="243">
        <v>20702.34</v>
      </c>
      <c r="AB14" s="243">
        <v>12134.66</v>
      </c>
      <c r="AC14" s="243">
        <v>16070.9</v>
      </c>
      <c r="AD14" s="243">
        <v>21472.25</v>
      </c>
      <c r="AE14" s="243">
        <v>19997.52</v>
      </c>
      <c r="AF14" s="243">
        <v>35786.089999999997</v>
      </c>
      <c r="AG14" s="243">
        <v>28035.02</v>
      </c>
      <c r="AH14" s="243">
        <v>16972.13</v>
      </c>
      <c r="AI14" s="243">
        <v>32303.91</v>
      </c>
      <c r="AJ14" s="243">
        <v>27994.34</v>
      </c>
      <c r="AK14" s="243">
        <v>18408.46</v>
      </c>
    </row>
    <row r="15" spans="1:42" ht="15" x14ac:dyDescent="0.25">
      <c r="A15" s="136" t="s">
        <v>39</v>
      </c>
      <c r="B15" s="125">
        <v>28205.02</v>
      </c>
      <c r="C15" s="125">
        <v>40244.050000000003</v>
      </c>
      <c r="D15" s="125">
        <v>27561.95</v>
      </c>
      <c r="E15" s="125">
        <v>42930.92</v>
      </c>
      <c r="F15" s="125">
        <v>16896.400000000001</v>
      </c>
      <c r="G15" s="125">
        <v>5264.88</v>
      </c>
      <c r="H15" s="125">
        <v>14913.3</v>
      </c>
      <c r="I15" s="125">
        <v>20716.919999999998</v>
      </c>
      <c r="J15" s="125">
        <v>34099.57</v>
      </c>
      <c r="K15" s="125">
        <v>30479.97</v>
      </c>
      <c r="L15" s="125">
        <v>17711.990000000002</v>
      </c>
      <c r="M15" s="125">
        <v>14284.24</v>
      </c>
      <c r="N15" s="125">
        <v>19058.68</v>
      </c>
      <c r="O15" s="125">
        <v>32092.639999999999</v>
      </c>
      <c r="P15" s="125">
        <v>31069.23</v>
      </c>
      <c r="Q15" s="125">
        <v>-1133.73</v>
      </c>
      <c r="R15" s="125">
        <v>19942.03</v>
      </c>
      <c r="S15" s="125">
        <v>24682.87</v>
      </c>
      <c r="T15" s="125">
        <v>26541.93</v>
      </c>
      <c r="U15" s="125">
        <v>32755.09</v>
      </c>
      <c r="V15" s="243">
        <v>27805.68</v>
      </c>
      <c r="W15" s="243">
        <v>21076.7</v>
      </c>
      <c r="X15" s="243">
        <v>7059.53</v>
      </c>
      <c r="Y15" s="243">
        <v>18495.59</v>
      </c>
      <c r="Z15" s="243">
        <v>21641.05</v>
      </c>
      <c r="AA15" s="243">
        <v>26011.5</v>
      </c>
      <c r="AB15" s="243">
        <v>17063.05</v>
      </c>
      <c r="AC15" s="243">
        <v>26540.560000000001</v>
      </c>
      <c r="AD15" s="243">
        <v>19891.18</v>
      </c>
      <c r="AE15" s="243">
        <v>8793.6929999999993</v>
      </c>
      <c r="AF15" s="243">
        <v>28205.02</v>
      </c>
      <c r="AG15" s="243">
        <v>40244.050000000003</v>
      </c>
      <c r="AH15" s="243">
        <v>27561.95</v>
      </c>
      <c r="AI15" s="243">
        <v>42930.92</v>
      </c>
      <c r="AJ15" s="243">
        <v>16896.400000000001</v>
      </c>
      <c r="AK15" s="243">
        <v>5264.88</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workbookViewId="0">
      <selection activeCell="P24" sqref="A24:P29"/>
    </sheetView>
  </sheetViews>
  <sheetFormatPr defaultColWidth="18.7109375" defaultRowHeight="12.75" customHeight="1" x14ac:dyDescent="0.25"/>
  <cols>
    <col min="1" max="36" width="9.140625" customWidth="1"/>
    <col min="37" max="42" width="16.7109375" customWidth="1"/>
  </cols>
  <sheetData>
    <row r="1" spans="1:42" ht="15" x14ac:dyDescent="0.25">
      <c r="A1" s="132"/>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t="s">
        <v>126</v>
      </c>
      <c r="AG3" s="140" t="s">
        <v>129</v>
      </c>
      <c r="AH3" s="140" t="s">
        <v>130</v>
      </c>
      <c r="AI3" s="140" t="s">
        <v>131</v>
      </c>
      <c r="AJ3" s="140" t="s">
        <v>132</v>
      </c>
      <c r="AK3" s="140"/>
      <c r="AL3" s="140"/>
      <c r="AM3" s="140"/>
      <c r="AN3" s="140"/>
      <c r="AO3" s="140"/>
      <c r="AP3" s="140"/>
    </row>
    <row r="4" spans="1:42" ht="15" x14ac:dyDescent="0.25">
      <c r="A4" s="136" t="s">
        <v>28</v>
      </c>
      <c r="B4" s="305">
        <v>-1432</v>
      </c>
      <c r="C4" s="125">
        <v>-16688.599999999999</v>
      </c>
      <c r="D4" s="125">
        <v>33015.449999999997</v>
      </c>
      <c r="E4" s="125">
        <v>-30712.7</v>
      </c>
      <c r="F4" s="125">
        <v>-2297.0100000000002</v>
      </c>
      <c r="G4" s="125">
        <v>-5627.53</v>
      </c>
      <c r="H4" s="125">
        <v>-64680.9</v>
      </c>
      <c r="I4" s="125">
        <v>-113199</v>
      </c>
      <c r="J4" s="125">
        <v>36242.400000000001</v>
      </c>
      <c r="K4" s="125">
        <v>-10677.4</v>
      </c>
      <c r="L4" s="125">
        <v>8158.14</v>
      </c>
      <c r="M4" s="125">
        <v>1393.02</v>
      </c>
      <c r="N4" s="125">
        <v>10170</v>
      </c>
      <c r="O4" s="125">
        <v>3654.26</v>
      </c>
      <c r="P4" s="125">
        <v>8171.3</v>
      </c>
      <c r="Q4" s="125">
        <v>-29211.8</v>
      </c>
      <c r="R4" s="125">
        <v>-12486.2</v>
      </c>
      <c r="S4" s="125">
        <v>-4201.3100000000004</v>
      </c>
      <c r="T4" s="125">
        <v>-21987.200000000001</v>
      </c>
      <c r="U4" s="125">
        <v>21381.31</v>
      </c>
      <c r="V4" s="125">
        <v>-39100.5</v>
      </c>
      <c r="W4" s="125">
        <v>-31088.799999999999</v>
      </c>
      <c r="X4" s="125">
        <v>7306.74</v>
      </c>
      <c r="Y4" s="125">
        <v>-13319</v>
      </c>
      <c r="Z4" s="125">
        <v>-6398.39</v>
      </c>
      <c r="AA4" s="243">
        <v>-23134</v>
      </c>
      <c r="AB4" s="243">
        <v>-29637.9</v>
      </c>
      <c r="AC4" s="243">
        <v>-24356.3</v>
      </c>
      <c r="AD4" s="243">
        <v>-6126.01</v>
      </c>
      <c r="AE4" s="243">
        <v>-35965.1</v>
      </c>
      <c r="AF4" s="125">
        <v>-1432</v>
      </c>
      <c r="AG4" s="125">
        <v>-16688.599999999999</v>
      </c>
      <c r="AH4" s="125">
        <v>33015.449999999997</v>
      </c>
      <c r="AI4" s="125">
        <v>-30712.7</v>
      </c>
      <c r="AJ4" s="125">
        <v>-2297.0100000000002</v>
      </c>
      <c r="AK4" s="125">
        <v>-5627.53</v>
      </c>
    </row>
    <row r="5" spans="1:42" ht="15" x14ac:dyDescent="0.25">
      <c r="A5" s="136" t="s">
        <v>29</v>
      </c>
      <c r="B5" s="305">
        <v>-13894</v>
      </c>
      <c r="C5" s="125">
        <v>-22573.200000000001</v>
      </c>
      <c r="D5" s="125">
        <v>-17102.2</v>
      </c>
      <c r="E5" s="125">
        <v>-38901.800000000003</v>
      </c>
      <c r="F5" s="125">
        <v>-63575.199999999997</v>
      </c>
      <c r="G5" s="125">
        <v>-26557</v>
      </c>
      <c r="H5" s="125">
        <v>-43094.6</v>
      </c>
      <c r="I5" s="125">
        <v>-46804.4</v>
      </c>
      <c r="J5" s="125">
        <v>-20875.3</v>
      </c>
      <c r="K5" s="125">
        <v>-24365.8</v>
      </c>
      <c r="L5" s="125">
        <v>1185.57</v>
      </c>
      <c r="M5" s="125">
        <v>-25843.200000000001</v>
      </c>
      <c r="N5" s="125">
        <v>-4476.26</v>
      </c>
      <c r="O5" s="125">
        <v>-2368.2199999999998</v>
      </c>
      <c r="P5" s="125">
        <v>5907.98</v>
      </c>
      <c r="Q5" s="125">
        <v>-17978.400000000001</v>
      </c>
      <c r="R5" s="125">
        <v>-35601.699999999997</v>
      </c>
      <c r="S5" s="125">
        <v>-45103.8</v>
      </c>
      <c r="T5" s="125">
        <v>-5117.83</v>
      </c>
      <c r="U5" s="125">
        <v>-37283</v>
      </c>
      <c r="V5" s="125">
        <v>-15646.4</v>
      </c>
      <c r="W5" s="125">
        <v>-40071.800000000003</v>
      </c>
      <c r="X5" s="125">
        <v>-32633</v>
      </c>
      <c r="Y5" s="125">
        <v>-26703.3</v>
      </c>
      <c r="Z5" s="125">
        <v>-28727.5</v>
      </c>
      <c r="AA5" s="243">
        <v>-41463.300000000003</v>
      </c>
      <c r="AB5" s="243">
        <v>-12364.8</v>
      </c>
      <c r="AC5" s="243">
        <v>-17944.7</v>
      </c>
      <c r="AD5" s="243">
        <v>-30381.8</v>
      </c>
      <c r="AE5" s="243">
        <v>-39880.1</v>
      </c>
      <c r="AF5" s="125">
        <v>-13894</v>
      </c>
      <c r="AG5" s="125">
        <v>-22573.200000000001</v>
      </c>
      <c r="AH5" s="125">
        <v>-17102.2</v>
      </c>
      <c r="AI5" s="125">
        <v>-38901.800000000003</v>
      </c>
      <c r="AJ5" s="125">
        <v>-63575.199999999997</v>
      </c>
      <c r="AK5" s="125">
        <v>-26557</v>
      </c>
    </row>
    <row r="6" spans="1:42" ht="15" x14ac:dyDescent="0.25">
      <c r="A6" s="136" t="s">
        <v>30</v>
      </c>
      <c r="B6" s="305">
        <v>-34947</v>
      </c>
      <c r="C6" s="125">
        <v>-9445.14</v>
      </c>
      <c r="D6" s="125">
        <v>-51122.9</v>
      </c>
      <c r="E6" s="125">
        <v>-40193.5</v>
      </c>
      <c r="F6" s="125">
        <v>-34902</v>
      </c>
      <c r="G6" s="125">
        <v>-96095.9</v>
      </c>
      <c r="H6" s="125">
        <v>-38881.300000000003</v>
      </c>
      <c r="I6" s="125">
        <v>-9183.25</v>
      </c>
      <c r="J6" s="125">
        <v>-13153.3</v>
      </c>
      <c r="K6" s="125">
        <v>-27913.9</v>
      </c>
      <c r="L6" s="125">
        <v>-37945.300000000003</v>
      </c>
      <c r="M6" s="125">
        <v>-37232.5</v>
      </c>
      <c r="N6" s="125">
        <v>-84151.1</v>
      </c>
      <c r="O6" s="125">
        <v>-52822.8</v>
      </c>
      <c r="P6" s="125">
        <v>-62375.4</v>
      </c>
      <c r="Q6" s="125">
        <v>-22702.799999999999</v>
      </c>
      <c r="R6" s="125">
        <v>-24410.799999999999</v>
      </c>
      <c r="S6" s="125">
        <v>-35779.199999999997</v>
      </c>
      <c r="T6" s="125">
        <v>-52189.599999999999</v>
      </c>
      <c r="U6" s="125">
        <v>-44594.1</v>
      </c>
      <c r="V6" s="125">
        <v>-46276.9</v>
      </c>
      <c r="W6" s="125">
        <v>-41178.5</v>
      </c>
      <c r="X6" s="125">
        <v>-54098.8</v>
      </c>
      <c r="Y6" s="125">
        <v>-94386.7</v>
      </c>
      <c r="Z6" s="125">
        <v>-68116</v>
      </c>
      <c r="AA6" s="243">
        <v>-21329.7</v>
      </c>
      <c r="AB6" s="243">
        <v>-45133.599999999999</v>
      </c>
      <c r="AC6" s="243">
        <v>-41104</v>
      </c>
      <c r="AD6" s="243">
        <v>-52287.5</v>
      </c>
      <c r="AE6" s="243">
        <v>-39996.5</v>
      </c>
      <c r="AF6" s="125">
        <v>-34947</v>
      </c>
      <c r="AG6" s="125">
        <v>-9445.14</v>
      </c>
      <c r="AH6" s="125">
        <v>-51122.9</v>
      </c>
      <c r="AI6" s="125">
        <v>-40193.5</v>
      </c>
      <c r="AJ6" s="125">
        <v>-34902</v>
      </c>
      <c r="AK6" s="125">
        <v>-96095.9</v>
      </c>
    </row>
    <row r="7" spans="1:42" ht="15" x14ac:dyDescent="0.25">
      <c r="A7" s="136" t="s">
        <v>31</v>
      </c>
      <c r="B7" s="305">
        <v>-59116</v>
      </c>
      <c r="C7" s="125">
        <v>-58070.1</v>
      </c>
      <c r="D7" s="125">
        <v>-46224.3</v>
      </c>
      <c r="E7" s="125">
        <v>-45231.1</v>
      </c>
      <c r="F7" s="125">
        <v>-21337.200000000001</v>
      </c>
      <c r="G7" s="125">
        <v>-46392</v>
      </c>
      <c r="H7" s="125">
        <v>-46931.7</v>
      </c>
      <c r="I7" s="125">
        <v>-10393.9</v>
      </c>
      <c r="J7" s="125">
        <v>-22183.3</v>
      </c>
      <c r="K7" s="125">
        <v>-50360.9</v>
      </c>
      <c r="L7" s="125">
        <v>-34244.300000000003</v>
      </c>
      <c r="M7" s="125">
        <v>-28298.6</v>
      </c>
      <c r="N7" s="125">
        <v>-23057</v>
      </c>
      <c r="O7" s="125">
        <v>-23652.6</v>
      </c>
      <c r="P7" s="125">
        <v>-18731.3</v>
      </c>
      <c r="Q7" s="125">
        <v>-34493</v>
      </c>
      <c r="R7" s="125">
        <v>-34719.1</v>
      </c>
      <c r="S7" s="125">
        <v>-39354.300000000003</v>
      </c>
      <c r="T7" s="125">
        <v>-36816.5</v>
      </c>
      <c r="U7" s="125">
        <v>-31096.5</v>
      </c>
      <c r="V7" s="125">
        <v>-26820.7</v>
      </c>
      <c r="W7" s="125">
        <v>-39596.6</v>
      </c>
      <c r="X7" s="125">
        <v>-38490.6</v>
      </c>
      <c r="Y7" s="125">
        <v>-7432.97</v>
      </c>
      <c r="Z7" s="125">
        <v>-6864.45</v>
      </c>
      <c r="AA7" s="243">
        <v>-16915.599999999999</v>
      </c>
      <c r="AB7" s="243">
        <v>-37536.199999999997</v>
      </c>
      <c r="AC7" s="243">
        <v>-51675.3</v>
      </c>
      <c r="AD7" s="243">
        <v>-49056.5</v>
      </c>
      <c r="AE7" s="243">
        <v>3832.3470000000002</v>
      </c>
      <c r="AF7" s="125">
        <v>-59116</v>
      </c>
      <c r="AG7" s="125">
        <v>-58070.1</v>
      </c>
      <c r="AH7" s="125">
        <v>-46224.3</v>
      </c>
      <c r="AI7" s="125">
        <v>-45231.1</v>
      </c>
      <c r="AJ7" s="125">
        <v>-21337.200000000001</v>
      </c>
      <c r="AK7" s="125">
        <v>-46392</v>
      </c>
    </row>
    <row r="8" spans="1:42" ht="15" x14ac:dyDescent="0.25">
      <c r="A8" s="136" t="s">
        <v>32</v>
      </c>
      <c r="B8" s="305">
        <v>-19012</v>
      </c>
      <c r="C8" s="125">
        <v>-19098.7</v>
      </c>
      <c r="D8" s="125">
        <v>-31252.7</v>
      </c>
      <c r="E8" s="125">
        <v>-147962</v>
      </c>
      <c r="F8" s="125">
        <v>-29909.5</v>
      </c>
      <c r="G8" s="125">
        <v>-28129.3</v>
      </c>
      <c r="H8" s="125">
        <v>-49914.6</v>
      </c>
      <c r="I8" s="125">
        <v>-34603.4</v>
      </c>
      <c r="J8" s="125">
        <v>-27749.1</v>
      </c>
      <c r="K8" s="125">
        <v>-15643.4</v>
      </c>
      <c r="L8" s="125">
        <v>-26480.9</v>
      </c>
      <c r="M8" s="125">
        <v>-13461.5</v>
      </c>
      <c r="N8" s="125">
        <v>-3122.16</v>
      </c>
      <c r="O8" s="125">
        <v>-37490</v>
      </c>
      <c r="P8" s="125">
        <v>-28581.9</v>
      </c>
      <c r="Q8" s="125">
        <v>-34988.1</v>
      </c>
      <c r="R8" s="125">
        <v>-27610.6</v>
      </c>
      <c r="S8" s="125">
        <v>-13771.7</v>
      </c>
      <c r="T8" s="125">
        <v>-19453.5</v>
      </c>
      <c r="U8" s="125">
        <v>-43834.1</v>
      </c>
      <c r="V8" s="125">
        <v>-36949</v>
      </c>
      <c r="W8" s="125">
        <v>-18708.599999999999</v>
      </c>
      <c r="X8" s="125">
        <v>-25398.7</v>
      </c>
      <c r="Y8" s="125">
        <v>-18684.2</v>
      </c>
      <c r="Z8" s="125">
        <v>-10974.2</v>
      </c>
      <c r="AA8" s="243">
        <v>-34367.4</v>
      </c>
      <c r="AB8" s="243">
        <v>-27658.3</v>
      </c>
      <c r="AC8" s="243">
        <v>-22264.1</v>
      </c>
      <c r="AD8" s="243">
        <v>-16699.599999999999</v>
      </c>
      <c r="AE8" s="243">
        <v>-67282.2</v>
      </c>
      <c r="AF8" s="125">
        <v>-19012</v>
      </c>
      <c r="AG8" s="125">
        <v>-19098.7</v>
      </c>
      <c r="AH8" s="125">
        <v>-31252.7</v>
      </c>
      <c r="AI8" s="125">
        <v>-147962</v>
      </c>
      <c r="AJ8" s="125">
        <v>-29909.5</v>
      </c>
      <c r="AK8" s="125">
        <v>-28129.3</v>
      </c>
    </row>
    <row r="9" spans="1:42" ht="15" x14ac:dyDescent="0.25">
      <c r="A9" s="136" t="s">
        <v>33</v>
      </c>
      <c r="B9" s="305">
        <v>-57844</v>
      </c>
      <c r="C9" s="125">
        <v>-49321.3</v>
      </c>
      <c r="D9" s="125">
        <v>-51929.8</v>
      </c>
      <c r="E9" s="125">
        <v>-183623</v>
      </c>
      <c r="F9" s="125">
        <v>-63558.3</v>
      </c>
      <c r="G9" s="125">
        <v>-43443.3</v>
      </c>
      <c r="H9" s="125">
        <v>-78712.100000000006</v>
      </c>
      <c r="I9" s="125">
        <v>-44428.3</v>
      </c>
      <c r="J9" s="125">
        <v>-46623.4</v>
      </c>
      <c r="K9" s="125">
        <v>-26480</v>
      </c>
      <c r="L9" s="125">
        <v>-49249.1</v>
      </c>
      <c r="M9" s="125">
        <v>-37820.300000000003</v>
      </c>
      <c r="N9" s="125">
        <v>-37123.800000000003</v>
      </c>
      <c r="O9" s="125">
        <v>-46805.7</v>
      </c>
      <c r="P9" s="125">
        <v>-42271.4</v>
      </c>
      <c r="Q9" s="125">
        <v>-36915.5</v>
      </c>
      <c r="R9" s="125">
        <v>-53137.8</v>
      </c>
      <c r="S9" s="125">
        <v>-64948.2</v>
      </c>
      <c r="T9" s="125">
        <v>-25780.6</v>
      </c>
      <c r="U9" s="125">
        <v>-34943.199999999997</v>
      </c>
      <c r="V9" s="125">
        <v>-51296.1</v>
      </c>
      <c r="W9" s="125">
        <v>-57331.8</v>
      </c>
      <c r="X9" s="125">
        <v>-54558.2</v>
      </c>
      <c r="Y9" s="125">
        <v>-68587</v>
      </c>
      <c r="Z9" s="125">
        <v>-37685.1</v>
      </c>
      <c r="AA9" s="243">
        <v>-32256.5</v>
      </c>
      <c r="AB9" s="243">
        <v>-52228.7</v>
      </c>
      <c r="AC9" s="243">
        <v>-55433.4</v>
      </c>
      <c r="AD9" s="243">
        <v>-50623.8</v>
      </c>
      <c r="AE9" s="243">
        <v>-49755</v>
      </c>
      <c r="AF9" s="125">
        <v>-57844</v>
      </c>
      <c r="AG9" s="125">
        <v>-49321.3</v>
      </c>
      <c r="AH9" s="125">
        <v>-51929.8</v>
      </c>
      <c r="AI9" s="125">
        <v>-183623</v>
      </c>
      <c r="AJ9" s="125">
        <v>-63558.3</v>
      </c>
      <c r="AK9" s="125">
        <v>-43443.3</v>
      </c>
    </row>
    <row r="10" spans="1:42" ht="15" x14ac:dyDescent="0.25">
      <c r="A10" s="136" t="s">
        <v>34</v>
      </c>
      <c r="B10" s="305">
        <v>-48300</v>
      </c>
      <c r="C10" s="125">
        <v>-25503.7</v>
      </c>
      <c r="D10" s="125">
        <v>-48567.1</v>
      </c>
      <c r="E10" s="125">
        <v>-182992</v>
      </c>
      <c r="F10" s="125">
        <v>-65306</v>
      </c>
      <c r="G10" s="125">
        <v>-37942</v>
      </c>
      <c r="H10" s="125">
        <v>-73786.8</v>
      </c>
      <c r="I10" s="125">
        <v>-40766.5</v>
      </c>
      <c r="J10" s="125">
        <v>-6457.08</v>
      </c>
      <c r="K10" s="125">
        <v>-40478.199999999997</v>
      </c>
      <c r="L10" s="125">
        <v>-35347.1</v>
      </c>
      <c r="M10" s="125">
        <v>-30984.2</v>
      </c>
      <c r="N10" s="125">
        <v>-12644.4</v>
      </c>
      <c r="O10" s="125">
        <v>-15251.7</v>
      </c>
      <c r="P10" s="125">
        <v>-52766.1</v>
      </c>
      <c r="Q10" s="125">
        <v>-45935.9</v>
      </c>
      <c r="R10" s="125">
        <v>-47300.4</v>
      </c>
      <c r="S10" s="125">
        <v>-39221.4</v>
      </c>
      <c r="T10" s="125">
        <v>-35222.800000000003</v>
      </c>
      <c r="U10" s="125">
        <v>-42721.5</v>
      </c>
      <c r="V10" s="125">
        <v>-48900.1</v>
      </c>
      <c r="W10" s="125">
        <v>-17894.7</v>
      </c>
      <c r="X10" s="125">
        <v>-23696.2</v>
      </c>
      <c r="Y10" s="125">
        <v>-7182.9</v>
      </c>
      <c r="Z10" s="125">
        <v>-15904.4</v>
      </c>
      <c r="AA10" s="243">
        <v>-28589.599999999999</v>
      </c>
      <c r="AB10" s="243">
        <v>-43727.5</v>
      </c>
      <c r="AC10" s="243">
        <v>-35582.300000000003</v>
      </c>
      <c r="AD10" s="243">
        <v>-30575.5</v>
      </c>
      <c r="AE10" s="243">
        <v>-37180.800000000003</v>
      </c>
      <c r="AF10" s="125">
        <v>-48300</v>
      </c>
      <c r="AG10" s="125">
        <v>-25503.7</v>
      </c>
      <c r="AH10" s="125">
        <v>-48567.1</v>
      </c>
      <c r="AI10" s="125">
        <v>-182992</v>
      </c>
      <c r="AJ10" s="125">
        <v>-65306</v>
      </c>
      <c r="AK10" s="125">
        <v>-37942</v>
      </c>
    </row>
    <row r="11" spans="1:42" ht="15" x14ac:dyDescent="0.25">
      <c r="A11" s="136" t="s">
        <v>35</v>
      </c>
      <c r="B11" s="305">
        <v>-23998</v>
      </c>
      <c r="C11" s="125">
        <v>5843.62</v>
      </c>
      <c r="D11" s="125">
        <v>-37121.300000000003</v>
      </c>
      <c r="E11" s="125">
        <v>-39379.9</v>
      </c>
      <c r="F11" s="125">
        <v>-27815</v>
      </c>
      <c r="G11" s="125">
        <v>-14051.7</v>
      </c>
      <c r="H11" s="125">
        <v>-65381.3</v>
      </c>
      <c r="I11" s="125">
        <v>-36565.699999999997</v>
      </c>
      <c r="J11" s="125">
        <v>-19854.400000000001</v>
      </c>
      <c r="K11" s="125">
        <v>-3753.05</v>
      </c>
      <c r="L11" s="125">
        <v>-2877.59</v>
      </c>
      <c r="M11" s="125">
        <v>-12666.4</v>
      </c>
      <c r="N11" s="125">
        <v>-13960.2</v>
      </c>
      <c r="O11" s="125">
        <v>-39998.400000000001</v>
      </c>
      <c r="P11" s="125">
        <v>7285.06</v>
      </c>
      <c r="Q11" s="125">
        <v>-24344.400000000001</v>
      </c>
      <c r="R11" s="125">
        <v>-33449.4</v>
      </c>
      <c r="S11" s="125">
        <v>-19831.900000000001</v>
      </c>
      <c r="T11" s="125">
        <v>-46257.599999999999</v>
      </c>
      <c r="U11" s="125">
        <v>-32945.300000000003</v>
      </c>
      <c r="V11" s="125">
        <v>-39458.300000000003</v>
      </c>
      <c r="W11" s="125">
        <v>-23445.8</v>
      </c>
      <c r="X11" s="125">
        <v>-14442.5</v>
      </c>
      <c r="Y11" s="125">
        <v>-5314.76</v>
      </c>
      <c r="Z11" s="125">
        <v>-20151</v>
      </c>
      <c r="AA11" s="243">
        <v>-29148.3</v>
      </c>
      <c r="AB11" s="243">
        <v>-33437.9</v>
      </c>
      <c r="AC11" s="243">
        <v>-29450.6</v>
      </c>
      <c r="AD11" s="243">
        <v>-25803.599999999999</v>
      </c>
      <c r="AE11" s="243">
        <v>-58466.9</v>
      </c>
      <c r="AF11" s="125">
        <v>-23998</v>
      </c>
      <c r="AG11" s="125">
        <v>5843.62</v>
      </c>
      <c r="AH11" s="125">
        <v>-37121.300000000003</v>
      </c>
      <c r="AI11" s="125">
        <v>-39379.9</v>
      </c>
      <c r="AJ11" s="125">
        <v>-27815</v>
      </c>
      <c r="AK11" s="125">
        <v>-14051.7</v>
      </c>
    </row>
    <row r="12" spans="1:42" ht="15" x14ac:dyDescent="0.25">
      <c r="A12" s="136" t="s">
        <v>36</v>
      </c>
      <c r="B12" s="305">
        <v>-15521</v>
      </c>
      <c r="C12" s="125">
        <v>-12745.7</v>
      </c>
      <c r="D12" s="125">
        <v>-31333.599999999999</v>
      </c>
      <c r="E12" s="125">
        <v>-19856.3</v>
      </c>
      <c r="F12" s="125">
        <v>-41415.9</v>
      </c>
      <c r="G12" s="125">
        <v>-22555.200000000001</v>
      </c>
      <c r="H12" s="125">
        <v>853.53</v>
      </c>
      <c r="I12" s="125">
        <v>-61966.3</v>
      </c>
      <c r="J12" s="125">
        <v>-54049</v>
      </c>
      <c r="K12" s="125">
        <v>-27712.1</v>
      </c>
      <c r="L12" s="125">
        <v>-18022.099999999999</v>
      </c>
      <c r="M12" s="125">
        <v>-8844.7199999999993</v>
      </c>
      <c r="N12" s="125">
        <v>-17966.400000000001</v>
      </c>
      <c r="O12" s="125">
        <v>-5135.82</v>
      </c>
      <c r="P12" s="125">
        <v>-10973.9</v>
      </c>
      <c r="Q12" s="125">
        <v>-32469.8</v>
      </c>
      <c r="R12" s="125">
        <v>-35090</v>
      </c>
      <c r="S12" s="125">
        <v>-20788.2</v>
      </c>
      <c r="T12" s="125">
        <v>-50804.1</v>
      </c>
      <c r="U12" s="125">
        <v>-26487.200000000001</v>
      </c>
      <c r="V12" s="125">
        <v>-30253.9</v>
      </c>
      <c r="W12" s="125">
        <v>-43057.8</v>
      </c>
      <c r="X12" s="125">
        <v>-36350.1</v>
      </c>
      <c r="Y12" s="125">
        <v>-18872.8</v>
      </c>
      <c r="Z12" s="125">
        <v>-16681.599999999999</v>
      </c>
      <c r="AA12" s="243">
        <v>-22602.6</v>
      </c>
      <c r="AB12" s="243">
        <v>-13866.3</v>
      </c>
      <c r="AC12" s="243">
        <v>-20750</v>
      </c>
      <c r="AD12" s="243">
        <v>-8918.3799999999992</v>
      </c>
      <c r="AE12" s="243">
        <v>-33353.9</v>
      </c>
      <c r="AF12" s="125">
        <v>-15521</v>
      </c>
      <c r="AG12" s="125">
        <v>-12745.7</v>
      </c>
      <c r="AH12" s="125">
        <v>-31333.599999999999</v>
      </c>
      <c r="AI12" s="125">
        <v>-19856.3</v>
      </c>
      <c r="AJ12" s="125">
        <v>-41415.9</v>
      </c>
      <c r="AK12" s="125">
        <v>-22555.200000000001</v>
      </c>
    </row>
    <row r="13" spans="1:42" ht="15" x14ac:dyDescent="0.25">
      <c r="A13" s="136" t="s">
        <v>37</v>
      </c>
      <c r="B13" s="305">
        <v>3170</v>
      </c>
      <c r="C13" s="125">
        <v>-15058</v>
      </c>
      <c r="D13" s="125">
        <v>-8187.28</v>
      </c>
      <c r="E13" s="125">
        <v>-13261.7</v>
      </c>
      <c r="F13" s="125">
        <v>8343.83</v>
      </c>
      <c r="G13" s="125">
        <v>1628.34</v>
      </c>
      <c r="H13" s="125">
        <v>-1525.61</v>
      </c>
      <c r="I13" s="125">
        <v>558.19000000000005</v>
      </c>
      <c r="J13" s="125">
        <v>-406.66</v>
      </c>
      <c r="K13" s="125">
        <v>-3374.36</v>
      </c>
      <c r="L13" s="125">
        <v>10400.99</v>
      </c>
      <c r="M13" s="125">
        <v>3125.1</v>
      </c>
      <c r="N13" s="125">
        <v>165.54</v>
      </c>
      <c r="O13" s="125">
        <v>26085.08</v>
      </c>
      <c r="P13" s="125">
        <v>-4439.8100000000004</v>
      </c>
      <c r="Q13" s="125">
        <v>7400.05</v>
      </c>
      <c r="R13" s="125">
        <v>-11666.1</v>
      </c>
      <c r="S13" s="125">
        <v>-2740.84</v>
      </c>
      <c r="T13" s="125">
        <v>-4433.3</v>
      </c>
      <c r="U13" s="125">
        <v>-10084.799999999999</v>
      </c>
      <c r="V13" s="125">
        <v>-27032.6</v>
      </c>
      <c r="W13" s="125">
        <v>-5755.41</v>
      </c>
      <c r="X13" s="125">
        <v>-10251.5</v>
      </c>
      <c r="Y13" s="125">
        <v>-12699.9</v>
      </c>
      <c r="Z13" s="125">
        <v>-3167.77</v>
      </c>
      <c r="AA13" s="243">
        <v>-24612</v>
      </c>
      <c r="AB13" s="243">
        <v>-28077.1</v>
      </c>
      <c r="AC13" s="243">
        <v>-12157.6</v>
      </c>
      <c r="AD13" s="243">
        <v>1722.325</v>
      </c>
      <c r="AE13" s="243">
        <v>-9781.89</v>
      </c>
      <c r="AF13" s="125">
        <v>3170</v>
      </c>
      <c r="AG13" s="125">
        <v>-15058</v>
      </c>
      <c r="AH13" s="125">
        <v>-8187.28</v>
      </c>
      <c r="AI13" s="125">
        <v>-13261.7</v>
      </c>
      <c r="AJ13" s="125">
        <v>8343.83</v>
      </c>
      <c r="AK13" s="125">
        <v>1628.34</v>
      </c>
    </row>
    <row r="14" spans="1:42" ht="15" x14ac:dyDescent="0.25">
      <c r="A14" s="136" t="s">
        <v>38</v>
      </c>
      <c r="B14" s="305">
        <v>8676</v>
      </c>
      <c r="C14" s="125">
        <v>-7548.6</v>
      </c>
      <c r="D14" s="125">
        <v>1332.39</v>
      </c>
      <c r="E14" s="125">
        <v>8961.7099999999991</v>
      </c>
      <c r="F14" s="125">
        <v>4502.3100000000004</v>
      </c>
      <c r="G14" s="125">
        <v>13975.13</v>
      </c>
      <c r="H14" s="125">
        <v>6875.69</v>
      </c>
      <c r="I14" s="125">
        <v>-37753.9</v>
      </c>
      <c r="J14" s="125">
        <v>12579.6</v>
      </c>
      <c r="K14" s="125">
        <v>4952.8100000000004</v>
      </c>
      <c r="L14" s="125">
        <v>14292</v>
      </c>
      <c r="M14" s="125">
        <v>10398.25</v>
      </c>
      <c r="N14" s="125">
        <v>14772.66</v>
      </c>
      <c r="O14" s="125">
        <v>2897.51</v>
      </c>
      <c r="P14" s="125">
        <v>-5159.55</v>
      </c>
      <c r="Q14" s="125">
        <v>8359.5300000000007</v>
      </c>
      <c r="R14" s="125">
        <v>243.59</v>
      </c>
      <c r="S14" s="125">
        <v>-2193.8000000000002</v>
      </c>
      <c r="T14" s="125">
        <v>-8124.3</v>
      </c>
      <c r="U14" s="125">
        <v>-20039.599999999999</v>
      </c>
      <c r="V14" s="125">
        <v>-7135.05</v>
      </c>
      <c r="W14" s="125">
        <v>-4974.93</v>
      </c>
      <c r="X14" s="125">
        <v>-2774.77</v>
      </c>
      <c r="Y14" s="125">
        <v>-5464.25</v>
      </c>
      <c r="Z14" s="125">
        <v>12753.4</v>
      </c>
      <c r="AA14" s="243">
        <v>1235.0260000000001</v>
      </c>
      <c r="AB14" s="243">
        <v>6938.9319999999998</v>
      </c>
      <c r="AC14" s="243">
        <v>-9739.19</v>
      </c>
      <c r="AD14" s="243">
        <v>26704.77</v>
      </c>
      <c r="AE14" s="243">
        <v>4100.4740000000002</v>
      </c>
      <c r="AF14" s="125">
        <v>8676</v>
      </c>
      <c r="AG14" s="125">
        <v>-7548.6</v>
      </c>
      <c r="AH14" s="125">
        <v>1332.39</v>
      </c>
      <c r="AI14" s="125">
        <v>8961.7099999999991</v>
      </c>
      <c r="AJ14" s="125">
        <v>4502.3100000000004</v>
      </c>
      <c r="AK14" s="125">
        <v>13975.13</v>
      </c>
    </row>
    <row r="15" spans="1:42" ht="15" x14ac:dyDescent="0.25">
      <c r="A15" s="136" t="s">
        <v>39</v>
      </c>
      <c r="B15" s="305">
        <v>18335</v>
      </c>
      <c r="C15" s="125">
        <v>4658.28</v>
      </c>
      <c r="D15" s="125">
        <v>11408.97</v>
      </c>
      <c r="E15" s="125">
        <v>18883.740000000002</v>
      </c>
      <c r="F15" s="125">
        <v>6480.62</v>
      </c>
      <c r="G15" s="125">
        <v>-1688.67</v>
      </c>
      <c r="H15" s="125">
        <v>-26622.3</v>
      </c>
      <c r="I15" s="125">
        <v>-69312.100000000006</v>
      </c>
      <c r="J15" s="125">
        <v>30470.54</v>
      </c>
      <c r="K15" s="125">
        <v>12734.04</v>
      </c>
      <c r="L15" s="125">
        <v>16880.07</v>
      </c>
      <c r="M15" s="125">
        <v>5859.79</v>
      </c>
      <c r="N15" s="125">
        <v>7444.47</v>
      </c>
      <c r="O15" s="125">
        <v>33224.269999999997</v>
      </c>
      <c r="P15" s="125">
        <v>12479.98</v>
      </c>
      <c r="Q15" s="125">
        <v>17551.400000000001</v>
      </c>
      <c r="R15" s="125">
        <v>6270.61</v>
      </c>
      <c r="S15" s="125">
        <v>38814.58</v>
      </c>
      <c r="T15" s="125">
        <v>9569.31</v>
      </c>
      <c r="U15" s="125">
        <v>34180.550000000003</v>
      </c>
      <c r="V15" s="125">
        <v>4381.12</v>
      </c>
      <c r="W15" s="125">
        <v>12845.77</v>
      </c>
      <c r="X15" s="125">
        <v>-9616.99</v>
      </c>
      <c r="Y15" s="125">
        <v>8367.2790000000005</v>
      </c>
      <c r="Z15" s="125">
        <v>21699.85</v>
      </c>
      <c r="AA15" s="243">
        <v>30923.1</v>
      </c>
      <c r="AB15" s="243">
        <v>2643.48</v>
      </c>
      <c r="AC15" s="243">
        <v>7848.9669999999996</v>
      </c>
      <c r="AD15" s="243">
        <v>2937.6329999999998</v>
      </c>
      <c r="AE15" s="243">
        <v>20856.740000000002</v>
      </c>
      <c r="AF15" s="125">
        <v>18335</v>
      </c>
      <c r="AG15" s="125">
        <v>4658.28</v>
      </c>
      <c r="AH15" s="125">
        <v>11408.97</v>
      </c>
      <c r="AI15" s="125">
        <v>18883.740000000002</v>
      </c>
      <c r="AJ15" s="125">
        <v>6480.62</v>
      </c>
      <c r="AK15" s="125">
        <v>-1688.67</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topLeftCell="O1" workbookViewId="0">
      <selection activeCell="AF4" sqref="AF4:AL15"/>
    </sheetView>
  </sheetViews>
  <sheetFormatPr defaultColWidth="18.7109375" defaultRowHeight="12.75" customHeight="1" x14ac:dyDescent="0.25"/>
  <cols>
    <col min="1" max="31" width="9.140625" customWidth="1"/>
    <col min="32" max="32" width="17.28515625" bestFit="1" customWidth="1"/>
    <col min="33" max="36" width="9.140625" customWidth="1"/>
    <col min="37" max="42" width="16.7109375" customWidth="1"/>
    <col min="43" max="55" width="9.140625" customWidth="1"/>
  </cols>
  <sheetData>
    <row r="1" spans="1:55" ht="15" x14ac:dyDescent="0.25">
      <c r="A1" s="132"/>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133" t="s">
        <v>207</v>
      </c>
      <c r="AG1" s="133" t="s">
        <v>208</v>
      </c>
      <c r="AH1" s="133" t="s">
        <v>209</v>
      </c>
      <c r="AI1" s="133" t="s">
        <v>210</v>
      </c>
      <c r="AJ1" s="133" t="s">
        <v>211</v>
      </c>
      <c r="AK1" s="133" t="s">
        <v>212</v>
      </c>
      <c r="AL1" s="133"/>
      <c r="AM1" s="133"/>
      <c r="AN1" s="133"/>
      <c r="AO1" s="133"/>
      <c r="AP1" s="133"/>
      <c r="AQ1" s="122">
        <v>43</v>
      </c>
      <c r="AR1" s="122">
        <v>44</v>
      </c>
      <c r="AS1" s="122">
        <v>45</v>
      </c>
      <c r="AT1" s="122">
        <v>46</v>
      </c>
      <c r="AU1" s="122">
        <v>47</v>
      </c>
      <c r="AV1" s="122">
        <v>48</v>
      </c>
      <c r="AW1" s="122">
        <v>49</v>
      </c>
      <c r="AX1" s="122">
        <v>50</v>
      </c>
      <c r="AY1" s="122">
        <v>51</v>
      </c>
      <c r="AZ1" s="122">
        <v>52</v>
      </c>
      <c r="BA1" s="122">
        <v>53</v>
      </c>
      <c r="BB1" s="122">
        <v>54</v>
      </c>
      <c r="BC1" s="122">
        <v>55</v>
      </c>
    </row>
    <row r="2" spans="1:55"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55" ht="15" x14ac:dyDescent="0.2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c r="AF3" s="140"/>
      <c r="AG3" s="140"/>
      <c r="AH3" s="140"/>
      <c r="AI3" s="140"/>
      <c r="AJ3" s="140"/>
      <c r="AK3" s="140"/>
      <c r="AL3" s="140"/>
      <c r="AM3" s="140"/>
      <c r="AN3" s="140"/>
      <c r="AO3" s="140"/>
      <c r="AP3" s="140"/>
    </row>
    <row r="4" spans="1:55" ht="15" x14ac:dyDescent="0.25">
      <c r="A4" s="136" t="s">
        <v>28</v>
      </c>
      <c r="B4" s="125">
        <v>7465.28</v>
      </c>
      <c r="C4" s="125">
        <v>6991.35</v>
      </c>
      <c r="D4" s="125">
        <v>-30036.6</v>
      </c>
      <c r="E4" s="125">
        <v>348.05</v>
      </c>
      <c r="F4" s="125">
        <v>8107.34</v>
      </c>
      <c r="G4" s="125">
        <v>-4016.8</v>
      </c>
      <c r="H4" s="125">
        <v>-425.29</v>
      </c>
      <c r="I4" s="125">
        <v>-9224.7099999999991</v>
      </c>
      <c r="J4" s="125">
        <v>16908.45</v>
      </c>
      <c r="K4" s="125">
        <v>1481.93</v>
      </c>
      <c r="L4" s="125">
        <v>-11156.2</v>
      </c>
      <c r="M4" s="125">
        <v>-10212.700000000001</v>
      </c>
      <c r="N4" s="125">
        <v>-20743.2</v>
      </c>
      <c r="O4" s="125">
        <v>-9275.2000000000007</v>
      </c>
      <c r="P4" s="125">
        <v>-13998.4</v>
      </c>
      <c r="Q4" s="125">
        <v>-478.46</v>
      </c>
      <c r="R4" s="125">
        <v>-2403.2600000000002</v>
      </c>
      <c r="S4" s="125">
        <v>3412.1</v>
      </c>
      <c r="T4" s="125">
        <v>-10264.6</v>
      </c>
      <c r="U4" s="125">
        <v>17932.82</v>
      </c>
      <c r="V4" s="125">
        <v>-2554.36</v>
      </c>
      <c r="W4" s="125">
        <v>-2743.38</v>
      </c>
      <c r="X4" s="125">
        <v>-21323.4</v>
      </c>
      <c r="Y4" s="125">
        <v>2622.7190000000001</v>
      </c>
      <c r="Z4" s="125">
        <v>3463.42</v>
      </c>
      <c r="AA4" s="243">
        <v>7884.2790000000005</v>
      </c>
      <c r="AB4" s="243">
        <v>16610.54</v>
      </c>
      <c r="AC4" s="243">
        <v>8816.9590000000007</v>
      </c>
      <c r="AD4" s="243">
        <v>17907.23</v>
      </c>
      <c r="AE4" s="243">
        <v>12460.12</v>
      </c>
      <c r="AF4" s="125">
        <v>7465.28</v>
      </c>
      <c r="AG4" s="243">
        <v>6991.35</v>
      </c>
      <c r="AH4" s="243">
        <v>-30036.6</v>
      </c>
      <c r="AI4" s="243">
        <v>348.05</v>
      </c>
      <c r="AJ4" s="243">
        <v>8107.34</v>
      </c>
      <c r="AK4" s="243">
        <v>-4016.8</v>
      </c>
      <c r="AL4">
        <v>-425.29</v>
      </c>
    </row>
    <row r="5" spans="1:55" ht="15" x14ac:dyDescent="0.25">
      <c r="A5" s="136" t="s">
        <v>29</v>
      </c>
      <c r="B5" s="125">
        <v>9954.32</v>
      </c>
      <c r="C5" s="125">
        <v>4105.93</v>
      </c>
      <c r="D5" s="125">
        <v>-45490.7</v>
      </c>
      <c r="E5" s="125">
        <v>-8938.99</v>
      </c>
      <c r="F5" s="125">
        <v>14934.86</v>
      </c>
      <c r="G5" s="125">
        <v>-2716.93</v>
      </c>
      <c r="H5" s="125">
        <v>1120.6400000000001</v>
      </c>
      <c r="I5" s="125">
        <v>-12965.3</v>
      </c>
      <c r="J5" s="125">
        <v>918.31</v>
      </c>
      <c r="K5" s="125">
        <v>1913.51</v>
      </c>
      <c r="L5" s="125">
        <v>-9204.06</v>
      </c>
      <c r="M5" s="125">
        <v>-8660.27</v>
      </c>
      <c r="N5" s="125">
        <v>-7713.41</v>
      </c>
      <c r="O5" s="125">
        <v>-7845.17</v>
      </c>
      <c r="P5" s="125">
        <v>-18252.2</v>
      </c>
      <c r="Q5" s="125">
        <v>-3117.17</v>
      </c>
      <c r="R5" s="125">
        <v>-7328.08</v>
      </c>
      <c r="S5" s="125">
        <v>1020.14</v>
      </c>
      <c r="T5" s="125">
        <v>-14303.2</v>
      </c>
      <c r="U5" s="125">
        <v>-13955</v>
      </c>
      <c r="V5" s="125">
        <v>-11963.2</v>
      </c>
      <c r="W5" s="125">
        <v>-5200.6099999999997</v>
      </c>
      <c r="X5" s="125">
        <v>-1840.41</v>
      </c>
      <c r="Y5" s="125">
        <v>4187.9589999999998</v>
      </c>
      <c r="Z5" s="125">
        <v>8034.17</v>
      </c>
      <c r="AA5" s="243">
        <v>-3228.32</v>
      </c>
      <c r="AB5" s="243">
        <v>-5334.56</v>
      </c>
      <c r="AC5" s="243">
        <v>-3980.35</v>
      </c>
      <c r="AD5" s="243">
        <v>3725.0309999999999</v>
      </c>
      <c r="AE5" s="243">
        <v>11382.89</v>
      </c>
      <c r="AF5" s="125">
        <v>9954.32</v>
      </c>
      <c r="AG5" s="243">
        <v>4105.93</v>
      </c>
      <c r="AH5" s="243">
        <v>-45490.7</v>
      </c>
      <c r="AI5" s="243">
        <v>-8938.99</v>
      </c>
      <c r="AJ5" s="243">
        <v>14934.86</v>
      </c>
      <c r="AK5" s="243">
        <v>-2716.93</v>
      </c>
      <c r="AL5">
        <v>1120.6400000000001</v>
      </c>
    </row>
    <row r="6" spans="1:55" ht="15" x14ac:dyDescent="0.25">
      <c r="A6" s="136" t="s">
        <v>30</v>
      </c>
      <c r="B6" s="125">
        <v>2515.11</v>
      </c>
      <c r="C6" s="125">
        <v>-1481.94</v>
      </c>
      <c r="D6" s="125">
        <v>-85616.9</v>
      </c>
      <c r="E6" s="125">
        <v>-18977</v>
      </c>
      <c r="F6" s="125">
        <v>-3074.8</v>
      </c>
      <c r="G6" s="125">
        <v>33225.72</v>
      </c>
      <c r="H6" s="125">
        <v>11037.51</v>
      </c>
      <c r="I6" s="125">
        <v>4673.37</v>
      </c>
      <c r="J6" s="125">
        <v>40.89</v>
      </c>
      <c r="K6" s="125">
        <v>8196.98</v>
      </c>
      <c r="L6" s="125">
        <v>5576.93</v>
      </c>
      <c r="M6" s="125">
        <v>-5019.95</v>
      </c>
      <c r="N6" s="125">
        <v>-3680.32</v>
      </c>
      <c r="O6" s="125">
        <v>-25690.3</v>
      </c>
      <c r="P6" s="125">
        <v>16045.67</v>
      </c>
      <c r="Q6" s="125">
        <v>-10304.299999999999</v>
      </c>
      <c r="R6" s="125">
        <v>-11892.2</v>
      </c>
      <c r="S6" s="125">
        <v>317.95999999999998</v>
      </c>
      <c r="T6" s="125">
        <v>-9743.26</v>
      </c>
      <c r="U6" s="125">
        <v>-12145.2</v>
      </c>
      <c r="V6" s="125">
        <v>-6374.1</v>
      </c>
      <c r="W6" s="125">
        <v>-11247</v>
      </c>
      <c r="X6" s="125">
        <v>-5824.41</v>
      </c>
      <c r="Y6" s="125">
        <v>-14067.5</v>
      </c>
      <c r="Z6" s="125">
        <v>-1273.3499999999999</v>
      </c>
      <c r="AA6" s="243">
        <v>-1898.74</v>
      </c>
      <c r="AB6" s="243">
        <v>-12058.1</v>
      </c>
      <c r="AC6" s="243">
        <v>-1399.41</v>
      </c>
      <c r="AD6" s="243">
        <v>3061.9520000000002</v>
      </c>
      <c r="AE6" s="243">
        <v>555.62360000000001</v>
      </c>
      <c r="AF6" s="125">
        <v>2515.11</v>
      </c>
      <c r="AG6" s="243">
        <v>-1481.94</v>
      </c>
      <c r="AH6" s="243">
        <v>-85616.9</v>
      </c>
      <c r="AI6" s="243">
        <v>-18977</v>
      </c>
      <c r="AJ6" s="243">
        <v>-3074.8</v>
      </c>
      <c r="AK6" s="243">
        <v>33225.72</v>
      </c>
      <c r="AL6">
        <v>11037.51</v>
      </c>
    </row>
    <row r="7" spans="1:55" ht="15" x14ac:dyDescent="0.25">
      <c r="A7" s="136" t="s">
        <v>31</v>
      </c>
      <c r="B7" s="125">
        <v>5763.56</v>
      </c>
      <c r="C7" s="125">
        <v>12843.52</v>
      </c>
      <c r="D7" s="125">
        <v>-51062.3</v>
      </c>
      <c r="E7" s="125">
        <v>-15113.5</v>
      </c>
      <c r="F7" s="125">
        <v>-4243.1000000000004</v>
      </c>
      <c r="G7" s="125">
        <v>-7575.99</v>
      </c>
      <c r="H7" s="125">
        <v>15395.82</v>
      </c>
      <c r="I7" s="125">
        <v>39174.21</v>
      </c>
      <c r="J7" s="125">
        <v>-417.39</v>
      </c>
      <c r="K7" s="125">
        <v>-3938.27</v>
      </c>
      <c r="L7" s="125">
        <v>930.56</v>
      </c>
      <c r="M7" s="125">
        <v>-11872.9</v>
      </c>
      <c r="N7" s="125">
        <v>-13384.3</v>
      </c>
      <c r="O7" s="125">
        <v>-6909.33</v>
      </c>
      <c r="P7" s="125">
        <v>4298.3100000000004</v>
      </c>
      <c r="Q7" s="125">
        <v>-1604.87</v>
      </c>
      <c r="R7" s="125">
        <v>-3388.12</v>
      </c>
      <c r="S7" s="125">
        <v>-8262.3700000000008</v>
      </c>
      <c r="T7" s="125">
        <v>-14076.4</v>
      </c>
      <c r="U7" s="125">
        <v>-15644.4</v>
      </c>
      <c r="V7" s="125">
        <v>-20393.400000000001</v>
      </c>
      <c r="W7" s="125">
        <v>-12259.1</v>
      </c>
      <c r="X7" s="125">
        <v>-6039.87</v>
      </c>
      <c r="Y7" s="125">
        <v>14186.46</v>
      </c>
      <c r="Z7" s="125">
        <v>-9305.64</v>
      </c>
      <c r="AA7" s="243">
        <v>-4804.97</v>
      </c>
      <c r="AB7" s="243">
        <v>-4723.82</v>
      </c>
      <c r="AC7" s="243">
        <v>-4956.59</v>
      </c>
      <c r="AD7" s="243">
        <v>-3629.34</v>
      </c>
      <c r="AE7" s="243">
        <v>-36724.300000000003</v>
      </c>
      <c r="AF7" s="125">
        <v>5763.56</v>
      </c>
      <c r="AG7" s="243">
        <v>12843.52</v>
      </c>
      <c r="AH7" s="243">
        <v>-51062.3</v>
      </c>
      <c r="AI7" s="243">
        <v>-15113.5</v>
      </c>
      <c r="AJ7" s="243">
        <v>-4243.1000000000004</v>
      </c>
      <c r="AK7" s="243">
        <v>-7575.99</v>
      </c>
      <c r="AL7">
        <v>15395.82</v>
      </c>
    </row>
    <row r="8" spans="1:55" ht="15" x14ac:dyDescent="0.25">
      <c r="A8" s="136" t="s">
        <v>32</v>
      </c>
      <c r="B8" s="125">
        <v>7599.21</v>
      </c>
      <c r="C8" s="125">
        <v>4703.4399999999996</v>
      </c>
      <c r="D8" s="125">
        <v>-61748.9</v>
      </c>
      <c r="E8" s="125">
        <v>-4795.5200000000004</v>
      </c>
      <c r="F8" s="125">
        <v>-13974.4</v>
      </c>
      <c r="G8" s="125">
        <v>-8209.36</v>
      </c>
      <c r="H8" s="125">
        <v>11730.09</v>
      </c>
      <c r="I8" s="125">
        <v>21999.1</v>
      </c>
      <c r="J8" s="125">
        <v>110.92</v>
      </c>
      <c r="K8" s="125">
        <v>-14867.8</v>
      </c>
      <c r="L8" s="125">
        <v>-7180.95</v>
      </c>
      <c r="M8" s="125">
        <v>-5669.74</v>
      </c>
      <c r="N8" s="125">
        <v>-33700.400000000001</v>
      </c>
      <c r="O8" s="125">
        <v>-4722.08</v>
      </c>
      <c r="P8" s="125">
        <v>-17381.8</v>
      </c>
      <c r="Q8" s="125">
        <v>-33279.300000000003</v>
      </c>
      <c r="R8" s="125">
        <v>-5420.72</v>
      </c>
      <c r="S8" s="125">
        <v>-5246.43</v>
      </c>
      <c r="T8" s="125">
        <v>3149.3</v>
      </c>
      <c r="U8" s="125">
        <v>-9556.93</v>
      </c>
      <c r="V8" s="125">
        <v>4538.1899999999996</v>
      </c>
      <c r="W8" s="125">
        <v>2745.45</v>
      </c>
      <c r="X8" s="125">
        <v>4565.1899999999996</v>
      </c>
      <c r="Y8" s="125">
        <v>109.5455</v>
      </c>
      <c r="Z8" s="125">
        <v>7363.75</v>
      </c>
      <c r="AA8" s="243">
        <v>8667.3130000000001</v>
      </c>
      <c r="AB8" s="243">
        <v>9637.9</v>
      </c>
      <c r="AC8" s="243">
        <v>-595.01400000000001</v>
      </c>
      <c r="AD8" s="243">
        <v>-7128.69</v>
      </c>
      <c r="AE8" s="243">
        <v>13089.13</v>
      </c>
      <c r="AF8" s="125">
        <v>7599.21</v>
      </c>
      <c r="AG8" s="243">
        <v>4703.4399999999996</v>
      </c>
      <c r="AH8" s="243">
        <v>-61748.9</v>
      </c>
      <c r="AI8" s="243">
        <v>-4795.5200000000004</v>
      </c>
      <c r="AJ8" s="243">
        <v>-13974.4</v>
      </c>
      <c r="AK8" s="243">
        <v>-8209.36</v>
      </c>
      <c r="AL8">
        <v>11730.09</v>
      </c>
    </row>
    <row r="9" spans="1:55" ht="15" x14ac:dyDescent="0.25">
      <c r="A9" s="136" t="s">
        <v>33</v>
      </c>
      <c r="B9" s="125">
        <v>4597.62</v>
      </c>
      <c r="C9" s="125">
        <v>13497.54</v>
      </c>
      <c r="D9" s="125">
        <v>-26186.7</v>
      </c>
      <c r="E9" s="125">
        <v>-3349.13</v>
      </c>
      <c r="F9" s="125">
        <v>4084.03</v>
      </c>
      <c r="G9" s="125">
        <v>-11675.9</v>
      </c>
      <c r="H9" s="125">
        <v>-41.16</v>
      </c>
      <c r="I9" s="125">
        <v>5609.03</v>
      </c>
      <c r="J9" s="125">
        <v>-3697.54</v>
      </c>
      <c r="K9" s="125">
        <v>-11833.9</v>
      </c>
      <c r="L9" s="125">
        <v>-9228.61</v>
      </c>
      <c r="M9" s="125">
        <v>-8517.6200000000008</v>
      </c>
      <c r="N9" s="125">
        <v>-26906.1</v>
      </c>
      <c r="O9" s="125">
        <v>-30080.9</v>
      </c>
      <c r="P9" s="125">
        <v>1856.2</v>
      </c>
      <c r="Q9" s="125">
        <v>-14717.1</v>
      </c>
      <c r="R9" s="125">
        <v>-14012.5</v>
      </c>
      <c r="S9" s="125">
        <v>-1519.96</v>
      </c>
      <c r="T9" s="125">
        <v>-16566.5</v>
      </c>
      <c r="U9" s="125">
        <v>-17778.900000000001</v>
      </c>
      <c r="V9" s="125">
        <v>-8334.8700000000008</v>
      </c>
      <c r="W9" s="125">
        <v>-5418.53</v>
      </c>
      <c r="X9" s="125">
        <v>-7200.7</v>
      </c>
      <c r="Y9" s="125">
        <v>-738.51199999999994</v>
      </c>
      <c r="Z9" s="125">
        <v>2277.7600000000002</v>
      </c>
      <c r="AA9" s="243">
        <v>-1248.82</v>
      </c>
      <c r="AB9" s="243">
        <v>-2254.84</v>
      </c>
      <c r="AC9" s="243">
        <v>-7865.72</v>
      </c>
      <c r="AD9" s="243">
        <v>-7518.57</v>
      </c>
      <c r="AE9" s="243">
        <v>-7543.44</v>
      </c>
      <c r="AF9" s="125">
        <v>4597.62</v>
      </c>
      <c r="AG9" s="243">
        <v>13497.54</v>
      </c>
      <c r="AH9" s="243">
        <v>-26186.7</v>
      </c>
      <c r="AI9" s="243">
        <v>-3349.13</v>
      </c>
      <c r="AJ9" s="243">
        <v>4084.03</v>
      </c>
      <c r="AK9" s="243">
        <v>-11675.9</v>
      </c>
      <c r="AL9">
        <v>-41.16</v>
      </c>
    </row>
    <row r="10" spans="1:55" ht="15" x14ac:dyDescent="0.25">
      <c r="A10" s="136" t="s">
        <v>34</v>
      </c>
      <c r="B10" s="125">
        <v>1850.19</v>
      </c>
      <c r="C10" s="125">
        <v>3095.52</v>
      </c>
      <c r="D10" s="125">
        <v>-10608.3</v>
      </c>
      <c r="E10" s="125">
        <v>-7644.45</v>
      </c>
      <c r="F10" s="125">
        <v>8127.27</v>
      </c>
      <c r="G10" s="125">
        <v>-11493.4</v>
      </c>
      <c r="H10" s="125">
        <v>10728.01</v>
      </c>
      <c r="I10" s="125">
        <v>8720.02</v>
      </c>
      <c r="J10" s="125">
        <v>-1266.6099999999999</v>
      </c>
      <c r="K10" s="125">
        <v>-11347.2</v>
      </c>
      <c r="L10" s="125">
        <v>-18336.2</v>
      </c>
      <c r="M10" s="125">
        <v>-2943.12</v>
      </c>
      <c r="N10" s="125">
        <v>-31489.599999999999</v>
      </c>
      <c r="O10" s="125">
        <v>-20471.400000000001</v>
      </c>
      <c r="P10" s="125">
        <v>-11896.4</v>
      </c>
      <c r="Q10" s="125">
        <v>-5895.81</v>
      </c>
      <c r="R10" s="125">
        <v>-9418.83</v>
      </c>
      <c r="S10" s="125">
        <v>-9650.0499999999993</v>
      </c>
      <c r="T10" s="125">
        <v>-13497.4</v>
      </c>
      <c r="U10" s="125">
        <v>-20782.099999999999</v>
      </c>
      <c r="V10" s="125">
        <v>-5393.57</v>
      </c>
      <c r="W10" s="125">
        <v>-16034.4</v>
      </c>
      <c r="X10" s="125">
        <v>-7250.56</v>
      </c>
      <c r="Y10" s="125">
        <v>-12224.8</v>
      </c>
      <c r="Z10" s="125">
        <v>-2503.35</v>
      </c>
      <c r="AA10" s="243">
        <v>-440.50200000000001</v>
      </c>
      <c r="AB10" s="243">
        <v>11247.18</v>
      </c>
      <c r="AC10" s="243">
        <v>-1838.72</v>
      </c>
      <c r="AD10" s="243">
        <v>-11079.4</v>
      </c>
      <c r="AE10" s="243">
        <v>-4751.59</v>
      </c>
      <c r="AF10" s="125">
        <v>1850.19</v>
      </c>
      <c r="AG10" s="243">
        <v>3095.52</v>
      </c>
      <c r="AH10" s="243">
        <v>-10608.3</v>
      </c>
      <c r="AI10" s="243">
        <v>-7644.45</v>
      </c>
      <c r="AJ10" s="243">
        <v>8127.27</v>
      </c>
      <c r="AK10" s="243">
        <v>-11493.4</v>
      </c>
      <c r="AL10">
        <v>10728.01</v>
      </c>
    </row>
    <row r="11" spans="1:55" ht="15" x14ac:dyDescent="0.25">
      <c r="A11" s="136" t="s">
        <v>35</v>
      </c>
      <c r="B11" s="125">
        <v>4326</v>
      </c>
      <c r="C11" s="125">
        <v>3786.98</v>
      </c>
      <c r="D11" s="125">
        <v>-3949.75</v>
      </c>
      <c r="E11" s="125">
        <v>-945.98</v>
      </c>
      <c r="F11" s="125">
        <v>2196.81</v>
      </c>
      <c r="G11" s="125">
        <v>-4326.41</v>
      </c>
      <c r="H11" s="125">
        <v>-10675.2</v>
      </c>
      <c r="I11" s="125">
        <v>1804.2</v>
      </c>
      <c r="J11" s="125">
        <v>4278.8</v>
      </c>
      <c r="K11" s="125">
        <v>-12226</v>
      </c>
      <c r="L11" s="125">
        <v>-3813.03</v>
      </c>
      <c r="M11" s="125">
        <v>-784.69</v>
      </c>
      <c r="N11" s="125">
        <v>-7604.21</v>
      </c>
      <c r="O11" s="125">
        <v>-5412.07</v>
      </c>
      <c r="P11" s="125">
        <v>-13859.8</v>
      </c>
      <c r="Q11" s="125">
        <v>-14737</v>
      </c>
      <c r="R11" s="125">
        <v>-6256.96</v>
      </c>
      <c r="S11" s="125">
        <v>-22553.8</v>
      </c>
      <c r="T11" s="125">
        <v>-2449.39</v>
      </c>
      <c r="U11" s="125">
        <v>-15135.5</v>
      </c>
      <c r="V11" s="125">
        <v>2976.84</v>
      </c>
      <c r="W11" s="125">
        <v>5917.78</v>
      </c>
      <c r="X11" s="125">
        <v>3330.5</v>
      </c>
      <c r="Y11" s="125">
        <v>10576.97</v>
      </c>
      <c r="Z11" s="125">
        <v>-7422.23</v>
      </c>
      <c r="AA11" s="243">
        <v>-2723.62</v>
      </c>
      <c r="AB11" s="243">
        <v>11276.7</v>
      </c>
      <c r="AC11" s="243">
        <v>-2655.95</v>
      </c>
      <c r="AD11" s="243">
        <v>3167.9929999999999</v>
      </c>
      <c r="AE11" s="243">
        <v>-8084.46</v>
      </c>
      <c r="AF11" s="125">
        <v>4326</v>
      </c>
      <c r="AG11" s="243">
        <v>3786.98</v>
      </c>
      <c r="AH11" s="243">
        <v>-3949.75</v>
      </c>
      <c r="AI11" s="243">
        <v>-945.98</v>
      </c>
      <c r="AJ11" s="243">
        <v>2196.81</v>
      </c>
      <c r="AK11" s="243">
        <v>-4326.41</v>
      </c>
      <c r="AL11">
        <v>-10675.2</v>
      </c>
    </row>
    <row r="12" spans="1:55" ht="15" x14ac:dyDescent="0.25">
      <c r="A12" s="136" t="s">
        <v>36</v>
      </c>
      <c r="B12" s="125">
        <v>2484.0100000000002</v>
      </c>
      <c r="C12" s="125">
        <v>5241.04</v>
      </c>
      <c r="D12" s="125">
        <v>-12903.6</v>
      </c>
      <c r="E12" s="125">
        <v>8577.6</v>
      </c>
      <c r="F12" s="125">
        <v>15860.71</v>
      </c>
      <c r="G12" s="125">
        <v>4218.4399999999996</v>
      </c>
      <c r="H12" s="125">
        <v>2150.4499999999998</v>
      </c>
      <c r="I12" s="125">
        <v>-6896.3</v>
      </c>
      <c r="J12" s="125">
        <v>-12975.1</v>
      </c>
      <c r="K12" s="125">
        <v>-7119.02</v>
      </c>
      <c r="L12" s="125">
        <v>-2287.79</v>
      </c>
      <c r="M12" s="125">
        <v>-15519.2</v>
      </c>
      <c r="N12" s="125">
        <v>-21178.5</v>
      </c>
      <c r="O12" s="125">
        <v>-6073.92</v>
      </c>
      <c r="P12" s="125">
        <v>-3695.93</v>
      </c>
      <c r="Q12" s="125">
        <v>229.59</v>
      </c>
      <c r="R12" s="125">
        <v>-2046.92</v>
      </c>
      <c r="S12" s="125">
        <v>-1550.17</v>
      </c>
      <c r="T12" s="125">
        <v>8773.31</v>
      </c>
      <c r="U12" s="125">
        <v>-8495.7199999999993</v>
      </c>
      <c r="V12" s="125">
        <v>10460.27</v>
      </c>
      <c r="W12" s="125">
        <v>-5761.76</v>
      </c>
      <c r="X12" s="125">
        <v>-2950.71</v>
      </c>
      <c r="Y12" s="125">
        <v>5573.2640000000001</v>
      </c>
      <c r="Z12" s="125">
        <v>6704.91</v>
      </c>
      <c r="AA12" s="243">
        <v>-379.03</v>
      </c>
      <c r="AB12" s="243">
        <v>1002.6180000000001</v>
      </c>
      <c r="AC12" s="243">
        <v>4079.7420000000002</v>
      </c>
      <c r="AD12" s="243">
        <v>-5327.72</v>
      </c>
      <c r="AE12" s="243">
        <v>-6241.15</v>
      </c>
      <c r="AF12" s="125">
        <v>2484.0100000000002</v>
      </c>
      <c r="AG12" s="243">
        <v>5241.04</v>
      </c>
      <c r="AH12" s="243">
        <v>-12903.6</v>
      </c>
      <c r="AI12" s="243">
        <v>8577.6</v>
      </c>
      <c r="AJ12" s="243">
        <v>15860.71</v>
      </c>
      <c r="AK12" s="243">
        <v>4218.4399999999996</v>
      </c>
      <c r="AL12">
        <v>2150.4499999999998</v>
      </c>
    </row>
    <row r="13" spans="1:55" ht="15" x14ac:dyDescent="0.25">
      <c r="A13" s="136" t="s">
        <v>37</v>
      </c>
      <c r="B13" s="125">
        <v>4572.6499999999996</v>
      </c>
      <c r="C13" s="125">
        <v>16068.22</v>
      </c>
      <c r="D13" s="125">
        <v>-167.36</v>
      </c>
      <c r="E13" s="125">
        <v>3934.3</v>
      </c>
      <c r="F13" s="125">
        <v>-8195.4599999999991</v>
      </c>
      <c r="G13" s="125">
        <v>1153.03</v>
      </c>
      <c r="H13" s="125">
        <v>4854.6899999999996</v>
      </c>
      <c r="I13" s="125">
        <v>-2772.19</v>
      </c>
      <c r="J13" s="125">
        <v>10111.030000000001</v>
      </c>
      <c r="K13" s="125">
        <v>-7879.8</v>
      </c>
      <c r="L13" s="125">
        <v>4260.83</v>
      </c>
      <c r="M13" s="125">
        <v>-9029.64</v>
      </c>
      <c r="N13" s="125">
        <v>-19219.099999999999</v>
      </c>
      <c r="O13" s="125">
        <v>-22152.3</v>
      </c>
      <c r="P13" s="125">
        <v>1008.61</v>
      </c>
      <c r="Q13" s="125">
        <v>-7546.97</v>
      </c>
      <c r="R13" s="125">
        <v>3053.89</v>
      </c>
      <c r="S13" s="125">
        <v>-553.09</v>
      </c>
      <c r="T13" s="125">
        <v>-10613</v>
      </c>
      <c r="U13" s="125">
        <v>-11085.9</v>
      </c>
      <c r="V13" s="125">
        <v>5779.02</v>
      </c>
      <c r="W13" s="125">
        <v>-2579.91</v>
      </c>
      <c r="X13" s="125">
        <v>11360.07</v>
      </c>
      <c r="Y13" s="125">
        <v>13284.39</v>
      </c>
      <c r="Z13" s="125">
        <v>-1076.23</v>
      </c>
      <c r="AA13" s="243">
        <v>6739.2950000000001</v>
      </c>
      <c r="AB13" s="243">
        <v>9327.6970000000001</v>
      </c>
      <c r="AC13" s="243">
        <v>9853.2309999999998</v>
      </c>
      <c r="AD13" s="243">
        <v>2386.7620000000002</v>
      </c>
      <c r="AE13" s="243">
        <v>-14003.3</v>
      </c>
      <c r="AF13" s="125">
        <v>4572.6499999999996</v>
      </c>
      <c r="AG13" s="243">
        <v>16068.22</v>
      </c>
      <c r="AH13" s="243">
        <v>-167.36</v>
      </c>
      <c r="AI13" s="243">
        <v>3934.3</v>
      </c>
      <c r="AJ13" s="243">
        <v>-8195.4599999999991</v>
      </c>
      <c r="AK13" s="243">
        <v>1153.03</v>
      </c>
      <c r="AL13">
        <v>4854.6899999999996</v>
      </c>
    </row>
    <row r="14" spans="1:55" ht="15" x14ac:dyDescent="0.25">
      <c r="A14" s="136" t="s">
        <v>38</v>
      </c>
      <c r="B14" s="125">
        <v>6782.55</v>
      </c>
      <c r="C14" s="125">
        <v>12221.1</v>
      </c>
      <c r="D14" s="125">
        <v>-13337.6</v>
      </c>
      <c r="E14" s="125">
        <v>4802.96</v>
      </c>
      <c r="F14" s="125">
        <v>7513.95</v>
      </c>
      <c r="G14" s="125">
        <v>2734.68</v>
      </c>
      <c r="H14" s="125">
        <v>6601.3</v>
      </c>
      <c r="I14" s="125">
        <v>976.84</v>
      </c>
      <c r="J14" s="125">
        <v>8362.93</v>
      </c>
      <c r="K14" s="125">
        <v>1910.85</v>
      </c>
      <c r="L14" s="125">
        <v>-3240.73</v>
      </c>
      <c r="M14" s="125">
        <v>2934.87</v>
      </c>
      <c r="N14" s="125">
        <v>-7637.29</v>
      </c>
      <c r="O14" s="125">
        <v>3432.78</v>
      </c>
      <c r="P14" s="125">
        <v>5068.2</v>
      </c>
      <c r="Q14" s="125">
        <v>-2447.12</v>
      </c>
      <c r="R14" s="125">
        <v>9431.1</v>
      </c>
      <c r="S14" s="125">
        <v>-7289.01</v>
      </c>
      <c r="T14" s="125">
        <v>-3638.85</v>
      </c>
      <c r="U14" s="125">
        <v>894.04</v>
      </c>
      <c r="V14" s="125">
        <v>10068.27</v>
      </c>
      <c r="W14" s="125">
        <v>6318.23</v>
      </c>
      <c r="X14" s="125">
        <v>14429.11</v>
      </c>
      <c r="Y14" s="125">
        <v>13142.82</v>
      </c>
      <c r="Z14" s="125">
        <v>306.05</v>
      </c>
      <c r="AA14" s="243">
        <v>3287.92</v>
      </c>
      <c r="AB14" s="243">
        <v>9671.6720000000005</v>
      </c>
      <c r="AC14" s="243">
        <v>20124.560000000001</v>
      </c>
      <c r="AD14" s="243">
        <v>-11070.6</v>
      </c>
      <c r="AE14" s="243">
        <v>-13890.9</v>
      </c>
      <c r="AF14" s="125">
        <v>6782.55</v>
      </c>
      <c r="AG14" s="243">
        <v>12221.1</v>
      </c>
      <c r="AH14" s="243">
        <v>-13337.6</v>
      </c>
      <c r="AI14" s="243">
        <v>4802.96</v>
      </c>
      <c r="AJ14" s="243">
        <v>7513.95</v>
      </c>
      <c r="AK14" s="243">
        <v>2734.68</v>
      </c>
      <c r="AL14">
        <v>6601.3</v>
      </c>
    </row>
    <row r="15" spans="1:55" ht="15" x14ac:dyDescent="0.25">
      <c r="A15" s="136" t="s">
        <v>39</v>
      </c>
      <c r="B15" s="125">
        <v>8370.01</v>
      </c>
      <c r="C15" s="125">
        <v>26240.44</v>
      </c>
      <c r="D15" s="125">
        <v>9706.2999999999993</v>
      </c>
      <c r="E15" s="125">
        <v>15847.82</v>
      </c>
      <c r="F15" s="125">
        <v>94941.03</v>
      </c>
      <c r="G15" s="125">
        <v>-1667.99</v>
      </c>
      <c r="H15" s="125">
        <v>27110.38</v>
      </c>
      <c r="I15" s="125">
        <v>15473.31</v>
      </c>
      <c r="J15" s="125">
        <v>23397.19</v>
      </c>
      <c r="K15" s="125">
        <v>-21467.200000000001</v>
      </c>
      <c r="L15" s="125">
        <v>-1969.12</v>
      </c>
      <c r="M15" s="125">
        <v>6169</v>
      </c>
      <c r="N15" s="125">
        <v>-8734.1</v>
      </c>
      <c r="O15" s="125">
        <v>2189.02</v>
      </c>
      <c r="P15" s="125">
        <v>6219.93</v>
      </c>
      <c r="Q15" s="125">
        <v>-1919.39</v>
      </c>
      <c r="R15" s="125">
        <v>-400.74</v>
      </c>
      <c r="S15" s="125">
        <v>-10759.3</v>
      </c>
      <c r="T15" s="125">
        <v>-7330.65</v>
      </c>
      <c r="U15" s="125">
        <v>7578.2</v>
      </c>
      <c r="V15" s="125">
        <v>10297.67</v>
      </c>
      <c r="W15" s="125">
        <v>-5869.97</v>
      </c>
      <c r="X15" s="125">
        <v>24633.08</v>
      </c>
      <c r="Y15" s="125">
        <v>23363.19</v>
      </c>
      <c r="Z15" s="125">
        <v>-1247.1300000000001</v>
      </c>
      <c r="AA15" s="243">
        <v>-6373.7</v>
      </c>
      <c r="AB15" s="243">
        <v>5913.7359999999999</v>
      </c>
      <c r="AC15" s="243">
        <v>15609.41</v>
      </c>
      <c r="AD15" s="243">
        <v>24042.54</v>
      </c>
      <c r="AE15" s="243">
        <v>-3404.33</v>
      </c>
      <c r="AF15" s="125">
        <v>8370.01</v>
      </c>
      <c r="AG15" s="243">
        <v>26240.44</v>
      </c>
      <c r="AH15" s="243">
        <v>9706.2999999999993</v>
      </c>
      <c r="AI15" s="243">
        <v>15847.82</v>
      </c>
      <c r="AJ15" s="243">
        <v>94941.03</v>
      </c>
      <c r="AK15" s="243">
        <v>-1667.99</v>
      </c>
      <c r="AL15">
        <v>27110.38</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workbookViewId="0"/>
  </sheetViews>
  <sheetFormatPr defaultColWidth="18.7109375" defaultRowHeight="12.75" customHeight="1" x14ac:dyDescent="0.25"/>
  <cols>
    <col min="1" max="31" width="9.140625" customWidth="1"/>
  </cols>
  <sheetData>
    <row r="1" spans="1:31" ht="15" x14ac:dyDescent="0.25">
      <c r="A1" s="132"/>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row>
    <row r="2" spans="1:31" ht="15" x14ac:dyDescent="0.25">
      <c r="A2" s="132"/>
      <c r="B2" s="133">
        <v>1981</v>
      </c>
      <c r="C2" s="133">
        <v>1982</v>
      </c>
      <c r="D2" s="133">
        <v>1983</v>
      </c>
      <c r="E2" s="133">
        <v>1984</v>
      </c>
      <c r="F2" s="133">
        <v>1985</v>
      </c>
      <c r="G2" s="133">
        <v>1986</v>
      </c>
      <c r="H2" s="133">
        <v>1987</v>
      </c>
      <c r="I2" s="133">
        <v>1988</v>
      </c>
      <c r="J2" s="133">
        <v>1989</v>
      </c>
      <c r="K2" s="133">
        <v>1990</v>
      </c>
      <c r="L2" s="133">
        <v>1991</v>
      </c>
      <c r="M2" s="133">
        <v>1992</v>
      </c>
      <c r="N2" s="133">
        <v>1993</v>
      </c>
      <c r="O2" s="133">
        <v>1994</v>
      </c>
      <c r="P2" s="133">
        <v>1995</v>
      </c>
      <c r="Q2" s="133">
        <v>1996</v>
      </c>
      <c r="R2" s="133">
        <v>1997</v>
      </c>
      <c r="S2" s="133">
        <v>1998</v>
      </c>
      <c r="T2" s="133">
        <v>1999</v>
      </c>
      <c r="U2" s="133">
        <v>2000</v>
      </c>
      <c r="V2" s="133">
        <v>2001</v>
      </c>
      <c r="W2" s="133">
        <v>2002</v>
      </c>
      <c r="X2" s="133">
        <v>2003</v>
      </c>
      <c r="Y2" s="133">
        <v>2004</v>
      </c>
      <c r="Z2" s="133">
        <v>2005</v>
      </c>
      <c r="AA2" s="133">
        <v>2006</v>
      </c>
      <c r="AB2" s="133">
        <v>2007</v>
      </c>
      <c r="AC2" s="133">
        <v>2008</v>
      </c>
      <c r="AD2" s="133">
        <v>2009</v>
      </c>
      <c r="AE2" s="133">
        <v>2010</v>
      </c>
    </row>
    <row r="3" spans="1:31" ht="15" x14ac:dyDescent="0.2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row>
    <row r="4" spans="1:31" ht="15" x14ac:dyDescent="0.25">
      <c r="A4" s="136" t="s">
        <v>28</v>
      </c>
      <c r="B4" s="125"/>
      <c r="C4" s="125"/>
      <c r="D4" s="125"/>
      <c r="E4" s="125"/>
      <c r="F4" s="125"/>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row>
    <row r="5" spans="1:31" ht="15" x14ac:dyDescent="0.25">
      <c r="A5" s="136" t="s">
        <v>29</v>
      </c>
      <c r="B5" s="125"/>
      <c r="C5" s="125"/>
      <c r="D5" s="125"/>
      <c r="E5" s="125"/>
      <c r="F5" s="125"/>
      <c r="G5" s="125"/>
      <c r="H5" s="125"/>
      <c r="I5" s="125"/>
      <c r="J5" s="125"/>
      <c r="K5" s="125"/>
      <c r="L5" s="125"/>
      <c r="M5" s="125"/>
      <c r="N5" s="125"/>
      <c r="O5" s="125"/>
      <c r="P5" s="125"/>
      <c r="Q5" s="125"/>
      <c r="R5" s="125"/>
      <c r="S5" s="125"/>
      <c r="T5" s="125"/>
      <c r="U5" s="125"/>
      <c r="V5" s="125"/>
      <c r="W5" s="125"/>
      <c r="X5" s="125"/>
      <c r="Y5" s="125"/>
      <c r="Z5" s="125"/>
      <c r="AA5" s="125"/>
      <c r="AB5" s="125"/>
      <c r="AC5" s="125"/>
      <c r="AD5" s="125"/>
      <c r="AE5" s="125"/>
    </row>
    <row r="6" spans="1:31" ht="15" x14ac:dyDescent="0.25">
      <c r="A6" s="136" t="s">
        <v>30</v>
      </c>
      <c r="B6" s="125"/>
      <c r="C6" s="125"/>
      <c r="D6" s="125"/>
      <c r="E6" s="12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row>
    <row r="7" spans="1:31" ht="15" x14ac:dyDescent="0.25">
      <c r="A7" s="136" t="s">
        <v>31</v>
      </c>
      <c r="B7" s="125"/>
      <c r="C7" s="125"/>
      <c r="D7" s="125"/>
      <c r="E7" s="12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row>
    <row r="8" spans="1:31" ht="15" x14ac:dyDescent="0.25">
      <c r="A8" s="136" t="s">
        <v>32</v>
      </c>
      <c r="B8" s="125"/>
      <c r="C8" s="125"/>
      <c r="D8" s="125"/>
      <c r="E8" s="12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row>
    <row r="9" spans="1:31" ht="15" x14ac:dyDescent="0.25">
      <c r="A9" s="136" t="s">
        <v>33</v>
      </c>
      <c r="B9" s="125"/>
      <c r="C9" s="125"/>
      <c r="D9" s="125"/>
      <c r="E9" s="1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row>
    <row r="10" spans="1:31" ht="15" x14ac:dyDescent="0.25">
      <c r="A10" s="136" t="s">
        <v>34</v>
      </c>
      <c r="B10" s="125"/>
      <c r="C10" s="125"/>
      <c r="D10" s="125"/>
      <c r="E10" s="125"/>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row>
    <row r="11" spans="1:31" ht="15" x14ac:dyDescent="0.25">
      <c r="A11" s="136" t="s">
        <v>35</v>
      </c>
      <c r="B11" s="125"/>
      <c r="C11" s="125"/>
      <c r="D11" s="125"/>
      <c r="E11" s="125"/>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row>
    <row r="12" spans="1:31" ht="15" x14ac:dyDescent="0.25">
      <c r="A12" s="136" t="s">
        <v>36</v>
      </c>
      <c r="B12" s="125"/>
      <c r="C12" s="125"/>
      <c r="D12" s="125"/>
      <c r="E12" s="125"/>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row>
    <row r="13" spans="1:31" ht="15" x14ac:dyDescent="0.25">
      <c r="A13" s="136" t="s">
        <v>37</v>
      </c>
      <c r="B13" s="125"/>
      <c r="C13" s="125"/>
      <c r="D13" s="125"/>
      <c r="E13" s="125"/>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row>
    <row r="14" spans="1:31" ht="15" x14ac:dyDescent="0.25">
      <c r="A14" s="136" t="s">
        <v>38</v>
      </c>
      <c r="B14" s="125"/>
      <c r="C14" s="125"/>
      <c r="D14" s="125"/>
      <c r="E14" s="125"/>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row>
    <row r="15" spans="1:31" ht="15" x14ac:dyDescent="0.25">
      <c r="A15" s="136" t="s">
        <v>39</v>
      </c>
      <c r="B15" s="125"/>
      <c r="C15" s="125"/>
      <c r="D15" s="125"/>
      <c r="E15" s="125"/>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heetViews>
  <sheetFormatPr defaultRowHeight="15" x14ac:dyDescent="0.25"/>
  <cols>
    <col min="3" max="5" width="10.7109375" customWidth="1"/>
  </cols>
  <sheetData>
    <row r="5" spans="3:5" ht="15" customHeight="1" x14ac:dyDescent="0.25">
      <c r="C5">
        <f>IF(GainsImpToNIB!B4="","",GainsImpToNIB!B4/1000)</f>
        <v>-8.6610000000000003E-3</v>
      </c>
      <c r="D5">
        <f>IF(GainsImpToNIB!C4="","",GainsImpToNIB!C4/1000)</f>
        <v>-8.6610000000000003E-3</v>
      </c>
      <c r="E5">
        <f>IF(GainsImpToNIB!D4="","",GainsImpToNIB!D4/1000)</f>
        <v>-8.6610000000000003E-3</v>
      </c>
    </row>
    <row r="6" spans="3:5" ht="15" customHeight="1" x14ac:dyDescent="0.25">
      <c r="C6">
        <f>IF(GainsImpToNIB!B5="","",GainsImpToNIB!B5/1000)</f>
        <v>-3.1099999999999999E-3</v>
      </c>
      <c r="D6">
        <f>IF(GainsImpToNIB!C5="","",GainsImpToNIB!C5/1000)</f>
        <v>-3.1099999999999999E-3</v>
      </c>
      <c r="E6">
        <f>IF(GainsImpToNIB!D5="","",GainsImpToNIB!D5/1000)</f>
        <v>-3.1099999999999999E-3</v>
      </c>
    </row>
    <row r="7" spans="3:5" ht="15" customHeight="1" x14ac:dyDescent="0.25">
      <c r="C7">
        <f>IF(GainsImpToNIB!B6="","",GainsImpToNIB!B6/1000)</f>
        <v>-7.5319999999999996E-3</v>
      </c>
      <c r="D7">
        <f>IF(GainsImpToNIB!C6="","",GainsImpToNIB!C6/1000)</f>
        <v>-7.5319999999999996E-3</v>
      </c>
      <c r="E7">
        <f>IF(GainsImpToNIB!D6="","",GainsImpToNIB!D6/1000)</f>
        <v>-7.5319999999999996E-3</v>
      </c>
    </row>
    <row r="8" spans="3:5" ht="15" customHeight="1" x14ac:dyDescent="0.25">
      <c r="C8">
        <f>IF(GainsImpToNIB!B7="","",GainsImpToNIB!B7/1000)</f>
        <v>-8.2880000000000002E-3</v>
      </c>
      <c r="D8">
        <f>IF(GainsImpToNIB!C7="","",GainsImpToNIB!C7/1000)</f>
        <v>-8.2880000000000002E-3</v>
      </c>
      <c r="E8">
        <f>IF(GainsImpToNIB!D7="","",GainsImpToNIB!D7/1000)</f>
        <v>-8.2880000000000002E-3</v>
      </c>
    </row>
    <row r="9" spans="3:5" ht="15" customHeight="1" x14ac:dyDescent="0.25">
      <c r="C9">
        <f>IF(GainsImpToNIB!B8="","",GainsImpToNIB!B8/1000)</f>
        <v>-5.8899999999999994E-3</v>
      </c>
      <c r="D9">
        <f>IF(GainsImpToNIB!C8="","",GainsImpToNIB!C8/1000)</f>
        <v>-5.8899999999999994E-3</v>
      </c>
      <c r="E9">
        <f>IF(GainsImpToNIB!D8="","",GainsImpToNIB!D8/1000)</f>
        <v>-5.8899999999999994E-3</v>
      </c>
    </row>
    <row r="10" spans="3:5" ht="15" customHeight="1" x14ac:dyDescent="0.25">
      <c r="C10">
        <f>IF(GainsImpToNIB!B9="","",GainsImpToNIB!B9/1000)</f>
        <v>-9.9890000000000014E-3</v>
      </c>
      <c r="D10">
        <f>IF(GainsImpToNIB!C9="","",GainsImpToNIB!C9/1000)</f>
        <v>-9.9890000000000014E-3</v>
      </c>
      <c r="E10">
        <f>IF(GainsImpToNIB!D9="","",GainsImpToNIB!D9/1000)</f>
        <v>-9.9890000000000014E-3</v>
      </c>
    </row>
    <row r="11" spans="3:5" ht="15" customHeight="1" x14ac:dyDescent="0.25">
      <c r="C11">
        <f>IF(GainsImpToNIB!B10="","",GainsImpToNIB!B10/1000)</f>
        <v>-1.8360000000000002E-3</v>
      </c>
      <c r="D11">
        <f>IF(GainsImpToNIB!C10="","",GainsImpToNIB!C10/1000)</f>
        <v>-1.8360000000000002E-3</v>
      </c>
      <c r="E11">
        <f>IF(GainsImpToNIB!D10="","",GainsImpToNIB!D10/1000)</f>
        <v>-1.8360000000000002E-3</v>
      </c>
    </row>
    <row r="12" spans="3:5" ht="15" customHeight="1" x14ac:dyDescent="0.25">
      <c r="C12">
        <f>IF(GainsImpToNIB!B11="","",GainsImpToNIB!B11/1000)</f>
        <v>-5.6420000000000003E-3</v>
      </c>
      <c r="D12">
        <f>IF(GainsImpToNIB!C11="","",GainsImpToNIB!C11/1000)</f>
        <v>-5.6420000000000003E-3</v>
      </c>
      <c r="E12">
        <f>IF(GainsImpToNIB!D11="","",GainsImpToNIB!D11/1000)</f>
        <v>-5.6420000000000003E-3</v>
      </c>
    </row>
    <row r="13" spans="3:5" ht="15" customHeight="1" x14ac:dyDescent="0.25">
      <c r="C13">
        <f>IF(GainsImpToNIB!B12="","",GainsImpToNIB!B12/1000)</f>
        <v>4.55E-4</v>
      </c>
      <c r="D13">
        <f>IF(GainsImpToNIB!C12="","",GainsImpToNIB!C12/1000)</f>
        <v>4.55E-4</v>
      </c>
      <c r="E13">
        <f>IF(GainsImpToNIB!D12="","",GainsImpToNIB!D12/1000)</f>
        <v>4.55E-4</v>
      </c>
    </row>
    <row r="14" spans="3:5" ht="15" customHeight="1" x14ac:dyDescent="0.25">
      <c r="C14">
        <f>IF(GainsImpToNIB!B13="","",GainsImpToNIB!B13/1000)</f>
        <v>3.9950000000000003E-3</v>
      </c>
      <c r="D14">
        <f>IF(GainsImpToNIB!C13="","",GainsImpToNIB!C13/1000)</f>
        <v>3.9950000000000003E-3</v>
      </c>
      <c r="E14">
        <f>IF(GainsImpToNIB!D13="","",GainsImpToNIB!D13/1000)</f>
        <v>3.9950000000000003E-3</v>
      </c>
    </row>
    <row r="15" spans="3:5" ht="15" customHeight="1" x14ac:dyDescent="0.25">
      <c r="C15">
        <f>IF(GainsImpToNIB!B14="","",GainsImpToNIB!B14/1000)</f>
        <v>-2.7010000000000003E-3</v>
      </c>
      <c r="D15">
        <f>IF(GainsImpToNIB!C14="","",GainsImpToNIB!C14/1000)</f>
        <v>-2.7010000000000003E-3</v>
      </c>
      <c r="E15">
        <f>IF(GainsImpToNIB!D14="","",GainsImpToNIB!D14/1000)</f>
        <v>-2.7010000000000003E-3</v>
      </c>
    </row>
    <row r="16" spans="3:5" ht="15" customHeight="1" x14ac:dyDescent="0.25">
      <c r="C16">
        <f>IF(GainsImpToNIB!B15="","",GainsImpToNIB!B15/1000)</f>
        <v>-3.264E-3</v>
      </c>
      <c r="D16">
        <f>IF(GainsImpToNIB!C15="","",GainsImpToNIB!C15/1000)</f>
        <v>-3.264E-3</v>
      </c>
      <c r="E16">
        <f>IF(GainsImpToNIB!D15="","",GainsImpToNIB!D15/1000)</f>
        <v>-3.264E-3</v>
      </c>
    </row>
    <row r="17" spans="3:5" ht="15" customHeight="1" x14ac:dyDescent="0.25">
      <c r="C17">
        <f>IF(GainsImpToNIB!B16="","",GainsImpToNIB!B16/1000)</f>
        <v>-8.6610000000000003E-3</v>
      </c>
      <c r="D17">
        <f>IF(GainsImpToNIB!C16="","",GainsImpToNIB!C16/1000)</f>
        <v>-8.6610000000000003E-3</v>
      </c>
      <c r="E17">
        <f>IF(GainsImpToNIB!D16="","",GainsImpToNIB!D16/1000)</f>
        <v>-8.6610000000000003E-3</v>
      </c>
    </row>
    <row r="18" spans="3:5" ht="15" customHeight="1" x14ac:dyDescent="0.25">
      <c r="C18">
        <f>IF(GainsImpToNIB!B17="","",GainsImpToNIB!B17/1000)</f>
        <v>-3.1099999999999999E-3</v>
      </c>
      <c r="D18">
        <f>IF(GainsImpToNIB!C17="","",GainsImpToNIB!C17/1000)</f>
        <v>-3.1099999999999999E-3</v>
      </c>
      <c r="E18">
        <f>IF(GainsImpToNIB!D17="","",GainsImpToNIB!D17/1000)</f>
        <v>-3.1099999999999999E-3</v>
      </c>
    </row>
    <row r="19" spans="3:5" ht="15" customHeight="1" x14ac:dyDescent="0.25">
      <c r="C19">
        <f>IF(GainsImpToNIB!B18="","",GainsImpToNIB!B18/1000)</f>
        <v>-7.5319999999999996E-3</v>
      </c>
      <c r="D19">
        <f>IF(GainsImpToNIB!C18="","",GainsImpToNIB!C18/1000)</f>
        <v>-7.5319999999999996E-3</v>
      </c>
      <c r="E19">
        <f>IF(GainsImpToNIB!D18="","",GainsImpToNIB!D18/1000)</f>
        <v>-7.5319999999999996E-3</v>
      </c>
    </row>
    <row r="20" spans="3:5" ht="15" customHeight="1" x14ac:dyDescent="0.25">
      <c r="C20">
        <f>IF(GainsImpToNIB!B19="","",GainsImpToNIB!B19/1000)</f>
        <v>-8.2880000000000002E-3</v>
      </c>
      <c r="D20">
        <f>IF(GainsImpToNIB!C19="","",GainsImpToNIB!C19/1000)</f>
        <v>-8.2880000000000002E-3</v>
      </c>
      <c r="E20">
        <f>IF(GainsImpToNIB!D19="","",GainsImpToNIB!D19/1000)</f>
        <v>-8.2880000000000002E-3</v>
      </c>
    </row>
    <row r="21" spans="3:5" ht="15" customHeight="1" x14ac:dyDescent="0.25">
      <c r="C21">
        <f>IF(GainsImpToNIB!B20="","",GainsImpToNIB!B20/1000)</f>
        <v>-5.8899999999999994E-3</v>
      </c>
      <c r="D21">
        <f>IF(GainsImpToNIB!C20="","",GainsImpToNIB!C20/1000)</f>
        <v>-5.8899999999999994E-3</v>
      </c>
      <c r="E21">
        <f>IF(GainsImpToNIB!D20="","",GainsImpToNIB!D20/1000)</f>
        <v>-5.8899999999999994E-3</v>
      </c>
    </row>
    <row r="22" spans="3:5" ht="15" customHeight="1" x14ac:dyDescent="0.25">
      <c r="C22">
        <f>IF(GainsImpToNIB!B21="","",GainsImpToNIB!B21/1000)</f>
        <v>-9.9890000000000014E-3</v>
      </c>
      <c r="D22">
        <f>IF(GainsImpToNIB!C21="","",GainsImpToNIB!C21/1000)</f>
        <v>-9.9890000000000014E-3</v>
      </c>
      <c r="E22">
        <f>IF(GainsImpToNIB!D21="","",GainsImpToNIB!D21/1000)</f>
        <v>-9.9890000000000014E-3</v>
      </c>
    </row>
    <row r="23" spans="3:5" ht="15" customHeight="1" x14ac:dyDescent="0.25">
      <c r="C23">
        <f>IF(GainsImpToNIB!B22="","",GainsImpToNIB!B22/1000)</f>
        <v>-1.8360000000000002E-3</v>
      </c>
      <c r="D23">
        <f>IF(GainsImpToNIB!C22="","",GainsImpToNIB!C22/1000)</f>
        <v>-1.8360000000000002E-3</v>
      </c>
      <c r="E23">
        <f>IF(GainsImpToNIB!D22="","",GainsImpToNIB!D22/1000)</f>
        <v>-1.8360000000000002E-3</v>
      </c>
    </row>
    <row r="24" spans="3:5" ht="15" customHeight="1" x14ac:dyDescent="0.25">
      <c r="C24">
        <f>IF(GainsImpToNIB!B23="","",GainsImpToNIB!B23/1000)</f>
        <v>-5.6420000000000003E-3</v>
      </c>
      <c r="D24">
        <f>IF(GainsImpToNIB!C23="","",GainsImpToNIB!C23/1000)</f>
        <v>-5.6420000000000003E-3</v>
      </c>
      <c r="E24">
        <f>IF(GainsImpToNIB!D23="","",GainsImpToNIB!D23/1000)</f>
        <v>-5.6420000000000003E-3</v>
      </c>
    </row>
    <row r="25" spans="3:5" ht="15" customHeight="1" x14ac:dyDescent="0.25">
      <c r="C25">
        <f>IF(GainsImpToNIB!B24="","",GainsImpToNIB!B24/1000)</f>
        <v>4.55E-4</v>
      </c>
      <c r="D25">
        <f>IF(GainsImpToNIB!C24="","",GainsImpToNIB!C24/1000)</f>
        <v>4.55E-4</v>
      </c>
      <c r="E25">
        <f>IF(GainsImpToNIB!D24="","",GainsImpToNIB!D24/1000)</f>
        <v>4.55E-4</v>
      </c>
    </row>
    <row r="26" spans="3:5" ht="15" customHeight="1" x14ac:dyDescent="0.25">
      <c r="C26">
        <f>IF(GainsImpToNIB!B25="","",GainsImpToNIB!B25/1000)</f>
        <v>3.9950000000000003E-3</v>
      </c>
      <c r="D26">
        <f>IF(GainsImpToNIB!C25="","",GainsImpToNIB!C25/1000)</f>
        <v>3.9950000000000003E-3</v>
      </c>
      <c r="E26">
        <f>IF(GainsImpToNIB!D25="","",GainsImpToNIB!D25/1000)</f>
        <v>3.9950000000000003E-3</v>
      </c>
    </row>
    <row r="27" spans="3:5" ht="15" customHeight="1" x14ac:dyDescent="0.25">
      <c r="C27">
        <f>IF(GainsImpToNIB!B26="","",GainsImpToNIB!B26/1000)</f>
        <v>-2.7010000000000003E-3</v>
      </c>
      <c r="D27">
        <f>IF(GainsImpToNIB!C26="","",GainsImpToNIB!C26/1000)</f>
        <v>-2.7010000000000003E-3</v>
      </c>
      <c r="E27">
        <f>IF(GainsImpToNIB!D26="","",GainsImpToNIB!D26/1000)</f>
        <v>-2.7010000000000003E-3</v>
      </c>
    </row>
    <row r="28" spans="3:5" ht="15" customHeight="1" x14ac:dyDescent="0.25">
      <c r="C28">
        <f>IF(GainsImpToNIB!B27="","",GainsImpToNIB!B27/1000)</f>
        <v>-3.264E-3</v>
      </c>
      <c r="D28">
        <f>IF(GainsImpToNIB!C27="","",GainsImpToNIB!C27/1000)</f>
        <v>-3.264E-3</v>
      </c>
      <c r="E28">
        <f>IF(GainsImpToNIB!D27="","",GainsImpToNIB!D27/1000)</f>
        <v>-3.264E-3</v>
      </c>
    </row>
    <row r="29" spans="3:5" ht="15" customHeight="1" x14ac:dyDescent="0.25">
      <c r="C29">
        <f>IF(GainsImpToNIB!B28="","",GainsImpToNIB!B28/1000)</f>
        <v>-8.6610000000000003E-3</v>
      </c>
      <c r="D29">
        <f>IF(GainsImpToNIB!C28="","",GainsImpToNIB!C28/1000)</f>
        <v>-8.6610000000000003E-3</v>
      </c>
      <c r="E29">
        <f>IF(GainsImpToNIB!D28="","",GainsImpToNIB!D28/1000)</f>
        <v>-8.6610000000000003E-3</v>
      </c>
    </row>
    <row r="30" spans="3:5" ht="15" customHeight="1" x14ac:dyDescent="0.25">
      <c r="C30">
        <f>IF(GainsImpToNIB!B29="","",GainsImpToNIB!B29/1000)</f>
        <v>-3.1099999999999999E-3</v>
      </c>
      <c r="D30">
        <f>IF(GainsImpToNIB!C29="","",GainsImpToNIB!C29/1000)</f>
        <v>-3.1099999999999999E-3</v>
      </c>
      <c r="E30">
        <f>IF(GainsImpToNIB!D29="","",GainsImpToNIB!D29/1000)</f>
        <v>-3.1099999999999999E-3</v>
      </c>
    </row>
    <row r="31" spans="3:5" ht="15" customHeight="1" x14ac:dyDescent="0.25">
      <c r="C31">
        <f>IF(GainsImpToNIB!B30="","",GainsImpToNIB!B30/1000)</f>
        <v>-7.5319999999999996E-3</v>
      </c>
      <c r="D31">
        <f>IF(GainsImpToNIB!C30="","",GainsImpToNIB!C30/1000)</f>
        <v>-7.5319999999999996E-3</v>
      </c>
      <c r="E31">
        <f>IF(GainsImpToNIB!D30="","",GainsImpToNIB!D30/1000)</f>
        <v>-7.5319999999999996E-3</v>
      </c>
    </row>
    <row r="32" spans="3:5" ht="15" customHeight="1" x14ac:dyDescent="0.25">
      <c r="C32">
        <f>IF(GainsImpToNIB!B31="","",GainsImpToNIB!B31/1000)</f>
        <v>-8.2880000000000002E-3</v>
      </c>
      <c r="D32">
        <f>IF(GainsImpToNIB!C31="","",GainsImpToNIB!C31/1000)</f>
        <v>-8.2880000000000002E-3</v>
      </c>
      <c r="E32">
        <f>IF(GainsImpToNIB!D31="","",GainsImpToNIB!D31/1000)</f>
        <v>-8.2880000000000002E-3</v>
      </c>
    </row>
    <row r="33" spans="3:5" ht="15" customHeight="1" x14ac:dyDescent="0.25">
      <c r="C33">
        <f>IF(GainsImpToNIB!B32="","",GainsImpToNIB!B32/1000)</f>
        <v>-5.8899999999999994E-3</v>
      </c>
      <c r="D33">
        <f>IF(GainsImpToNIB!C32="","",GainsImpToNIB!C32/1000)</f>
        <v>-5.8899999999999994E-3</v>
      </c>
      <c r="E33">
        <f>IF(GainsImpToNIB!D32="","",GainsImpToNIB!D32/1000)</f>
        <v>-5.8899999999999994E-3</v>
      </c>
    </row>
    <row r="34" spans="3:5" ht="15" customHeight="1" x14ac:dyDescent="0.25">
      <c r="C34">
        <f>IF(GainsImpToNIB!B33="","",GainsImpToNIB!B33/1000)</f>
        <v>-9.9890000000000014E-3</v>
      </c>
      <c r="D34">
        <f>IF(GainsImpToNIB!C33="","",GainsImpToNIB!C33/1000)</f>
        <v>-9.9890000000000014E-3</v>
      </c>
      <c r="E34">
        <f>IF(GainsImpToNIB!D33="","",GainsImpToNIB!D33/1000)</f>
        <v>-9.9890000000000014E-3</v>
      </c>
    </row>
    <row r="35" spans="3:5" ht="15" customHeight="1" x14ac:dyDescent="0.25">
      <c r="C35">
        <f>IF(GainsImpToNIB!B34="","",GainsImpToNIB!B34/1000)</f>
        <v>-1.8360000000000002E-3</v>
      </c>
      <c r="D35">
        <f>IF(GainsImpToNIB!C34="","",GainsImpToNIB!C34/1000)</f>
        <v>-1.8360000000000002E-3</v>
      </c>
      <c r="E35">
        <f>IF(GainsImpToNIB!D34="","",GainsImpToNIB!D34/1000)</f>
        <v>-1.8360000000000002E-3</v>
      </c>
    </row>
    <row r="36" spans="3:5" ht="15" customHeight="1" x14ac:dyDescent="0.25">
      <c r="C36">
        <f>IF(GainsImpToNIB!B35="","",GainsImpToNIB!B35/1000)</f>
        <v>-5.6420000000000003E-3</v>
      </c>
      <c r="D36">
        <f>IF(GainsImpToNIB!C35="","",GainsImpToNIB!C35/1000)</f>
        <v>-5.6420000000000003E-3</v>
      </c>
      <c r="E36">
        <f>IF(GainsImpToNIB!D35="","",GainsImpToNIB!D35/1000)</f>
        <v>-5.6420000000000003E-3</v>
      </c>
    </row>
    <row r="37" spans="3:5" ht="15" customHeight="1" x14ac:dyDescent="0.25">
      <c r="C37">
        <f>IF(GainsImpToNIB!B36="","",GainsImpToNIB!B36/1000)</f>
        <v>4.55E-4</v>
      </c>
      <c r="D37">
        <f>IF(GainsImpToNIB!C36="","",GainsImpToNIB!C36/1000)</f>
        <v>4.55E-4</v>
      </c>
      <c r="E37">
        <f>IF(GainsImpToNIB!D36="","",GainsImpToNIB!D36/1000)</f>
        <v>4.55E-4</v>
      </c>
    </row>
    <row r="38" spans="3:5" ht="15" customHeight="1" x14ac:dyDescent="0.25">
      <c r="C38">
        <f>IF(GainsImpToNIB!B37="","",GainsImpToNIB!B37/1000)</f>
        <v>3.9950000000000003E-3</v>
      </c>
      <c r="D38">
        <f>IF(GainsImpToNIB!C37="","",GainsImpToNIB!C37/1000)</f>
        <v>3.9950000000000003E-3</v>
      </c>
      <c r="E38">
        <f>IF(GainsImpToNIB!D37="","",GainsImpToNIB!D37/1000)</f>
        <v>3.9950000000000003E-3</v>
      </c>
    </row>
    <row r="39" spans="3:5" ht="15" customHeight="1" x14ac:dyDescent="0.25">
      <c r="C39">
        <f>IF(GainsImpToNIB!B38="","",GainsImpToNIB!B38/1000)</f>
        <v>-2.7010000000000003E-3</v>
      </c>
      <c r="D39">
        <f>IF(GainsImpToNIB!C38="","",GainsImpToNIB!C38/1000)</f>
        <v>-2.7010000000000003E-3</v>
      </c>
      <c r="E39">
        <f>IF(GainsImpToNIB!D38="","",GainsImpToNIB!D38/1000)</f>
        <v>-2.7010000000000003E-3</v>
      </c>
    </row>
    <row r="40" spans="3:5" ht="15" customHeight="1" x14ac:dyDescent="0.25">
      <c r="C40">
        <f>IF(GainsImpToNIB!B39="","",GainsImpToNIB!B39/1000)</f>
        <v>-3.264E-3</v>
      </c>
      <c r="D40">
        <f>IF(GainsImpToNIB!C39="","",GainsImpToNIB!C39/1000)</f>
        <v>-3.264E-3</v>
      </c>
      <c r="E40">
        <f>IF(GainsImpToNIB!D39="","",GainsImpToNIB!D39/1000)</f>
        <v>-3.264E-3</v>
      </c>
    </row>
    <row r="41" spans="3:5" ht="15" customHeight="1" x14ac:dyDescent="0.25">
      <c r="C41">
        <f>IF(GainsImpToNIB!B40="","",GainsImpToNIB!B40/1000)</f>
        <v>-8.6610000000000003E-3</v>
      </c>
      <c r="D41">
        <f>IF(GainsImpToNIB!C40="","",GainsImpToNIB!C40/1000)</f>
        <v>-8.6610000000000003E-3</v>
      </c>
      <c r="E41">
        <f>IF(GainsImpToNIB!D40="","",GainsImpToNIB!D40/1000)</f>
        <v>-8.6610000000000003E-3</v>
      </c>
    </row>
    <row r="42" spans="3:5" ht="15" customHeight="1" x14ac:dyDescent="0.25">
      <c r="C42">
        <f>IF(GainsImpToNIB!B41="","",GainsImpToNIB!B41/1000)</f>
        <v>-3.1099999999999999E-3</v>
      </c>
      <c r="D42">
        <f>IF(GainsImpToNIB!C41="","",GainsImpToNIB!C41/1000)</f>
        <v>-3.1099999999999999E-3</v>
      </c>
      <c r="E42">
        <f>IF(GainsImpToNIB!D41="","",GainsImpToNIB!D41/1000)</f>
        <v>-3.1099999999999999E-3</v>
      </c>
    </row>
    <row r="43" spans="3:5" ht="15" customHeight="1" x14ac:dyDescent="0.25">
      <c r="C43">
        <f>IF(GainsImpToNIB!B42="","",GainsImpToNIB!B42/1000)</f>
        <v>-7.5319999999999996E-3</v>
      </c>
      <c r="D43">
        <f>IF(GainsImpToNIB!C42="","",GainsImpToNIB!C42/1000)</f>
        <v>-7.5319999999999996E-3</v>
      </c>
      <c r="E43">
        <f>IF(GainsImpToNIB!D42="","",GainsImpToNIB!D42/1000)</f>
        <v>-7.5319999999999996E-3</v>
      </c>
    </row>
    <row r="44" spans="3:5" x14ac:dyDescent="0.25">
      <c r="C44">
        <f>IF(GainsImpToNIB!B43="","",GainsImpToNIB!B43/1000)</f>
        <v>-8.2880000000000002E-3</v>
      </c>
      <c r="D44">
        <f>IF(GainsImpToNIB!C43="","",GainsImpToNIB!C43/1000)</f>
        <v>-8.2880000000000002E-3</v>
      </c>
      <c r="E44">
        <f>IF(GainsImpToNIB!D43="","",GainsImpToNIB!D43/1000)</f>
        <v>-8.2880000000000002E-3</v>
      </c>
    </row>
    <row r="45" spans="3:5" x14ac:dyDescent="0.25">
      <c r="C45">
        <f>IF(GainsImpToNIB!B44="","",GainsImpToNIB!B44/1000)</f>
        <v>-5.8899999999999994E-3</v>
      </c>
      <c r="D45">
        <f>IF(GainsImpToNIB!C44="","",GainsImpToNIB!C44/1000)</f>
        <v>-5.8899999999999994E-3</v>
      </c>
      <c r="E45">
        <f>IF(GainsImpToNIB!D44="","",GainsImpToNIB!D44/1000)</f>
        <v>-5.8899999999999994E-3</v>
      </c>
    </row>
    <row r="46" spans="3:5" x14ac:dyDescent="0.25">
      <c r="C46">
        <f>IF(GainsImpToNIB!B45="","",GainsImpToNIB!B45/1000)</f>
        <v>-9.9890000000000014E-3</v>
      </c>
      <c r="D46">
        <f>IF(GainsImpToNIB!C45="","",GainsImpToNIB!C45/1000)</f>
        <v>-9.9890000000000014E-3</v>
      </c>
      <c r="E46">
        <f>IF(GainsImpToNIB!D45="","",GainsImpToNIB!D45/1000)</f>
        <v>-9.9890000000000014E-3</v>
      </c>
    </row>
    <row r="47" spans="3:5" x14ac:dyDescent="0.25">
      <c r="C47">
        <f>IF(GainsImpToNIB!B46="","",GainsImpToNIB!B46/1000)</f>
        <v>-1.8360000000000002E-3</v>
      </c>
      <c r="D47">
        <f>IF(GainsImpToNIB!C46="","",GainsImpToNIB!C46/1000)</f>
        <v>-1.8360000000000002E-3</v>
      </c>
      <c r="E47">
        <f>IF(GainsImpToNIB!D46="","",GainsImpToNIB!D46/1000)</f>
        <v>-1.8360000000000002E-3</v>
      </c>
    </row>
    <row r="48" spans="3:5" x14ac:dyDescent="0.25">
      <c r="C48">
        <f>IF(GainsImpToNIB!B47="","",GainsImpToNIB!B47/1000)</f>
        <v>-5.6420000000000003E-3</v>
      </c>
      <c r="D48">
        <f>IF(GainsImpToNIB!C47="","",GainsImpToNIB!C47/1000)</f>
        <v>-5.6420000000000003E-3</v>
      </c>
      <c r="E48">
        <f>IF(GainsImpToNIB!D47="","",GainsImpToNIB!D47/1000)</f>
        <v>-5.6420000000000003E-3</v>
      </c>
    </row>
    <row r="49" spans="3:5" x14ac:dyDescent="0.25">
      <c r="C49">
        <f>IF(GainsImpToNIB!B48="","",GainsImpToNIB!B48/1000)</f>
        <v>4.55E-4</v>
      </c>
      <c r="D49">
        <f>IF(GainsImpToNIB!C48="","",GainsImpToNIB!C48/1000)</f>
        <v>4.55E-4</v>
      </c>
      <c r="E49">
        <f>IF(GainsImpToNIB!D48="","",GainsImpToNIB!D48/1000)</f>
        <v>4.55E-4</v>
      </c>
    </row>
    <row r="50" spans="3:5" x14ac:dyDescent="0.25">
      <c r="C50">
        <f>IF(GainsImpToNIB!B49="","",GainsImpToNIB!B49/1000)</f>
        <v>3.9950000000000003E-3</v>
      </c>
      <c r="D50">
        <f>IF(GainsImpToNIB!C49="","",GainsImpToNIB!C49/1000)</f>
        <v>3.9950000000000003E-3</v>
      </c>
      <c r="E50">
        <f>IF(GainsImpToNIB!D49="","",GainsImpToNIB!D49/1000)</f>
        <v>3.9950000000000003E-3</v>
      </c>
    </row>
    <row r="51" spans="3:5" x14ac:dyDescent="0.25">
      <c r="C51">
        <f>IF(GainsImpToNIB!B50="","",GainsImpToNIB!B50/1000)</f>
        <v>-2.7010000000000003E-3</v>
      </c>
      <c r="D51">
        <f>IF(GainsImpToNIB!C50="","",GainsImpToNIB!C50/1000)</f>
        <v>-2.7010000000000003E-3</v>
      </c>
      <c r="E51">
        <f>IF(GainsImpToNIB!D50="","",GainsImpToNIB!D50/1000)</f>
        <v>-2.7010000000000003E-3</v>
      </c>
    </row>
    <row r="52" spans="3:5" x14ac:dyDescent="0.25">
      <c r="C52">
        <f>IF(GainsImpToNIB!B51="","",GainsImpToNIB!B51/1000)</f>
        <v>-3.264E-3</v>
      </c>
      <c r="D52">
        <f>IF(GainsImpToNIB!C51="","",GainsImpToNIB!C51/1000)</f>
        <v>-3.264E-3</v>
      </c>
      <c r="E52">
        <f>IF(GainsImpToNIB!D51="","",GainsImpToNIB!D51/1000)</f>
        <v>-3.264E-3</v>
      </c>
    </row>
    <row r="53" spans="3:5" x14ac:dyDescent="0.25">
      <c r="C53">
        <f>IF(GainsImpToNIB!B52="","",GainsImpToNIB!B52/1000)</f>
        <v>-8.6610000000000003E-3</v>
      </c>
      <c r="D53">
        <f>IF(GainsImpToNIB!C52="","",GainsImpToNIB!C52/1000)</f>
        <v>-8.6610000000000003E-3</v>
      </c>
      <c r="E53">
        <f>IF(GainsImpToNIB!D52="","",GainsImpToNIB!D52/1000)</f>
        <v>-8.6610000000000003E-3</v>
      </c>
    </row>
    <row r="54" spans="3:5" x14ac:dyDescent="0.25">
      <c r="C54">
        <f>IF(GainsImpToNIB!B53="","",GainsImpToNIB!B53/1000)</f>
        <v>-3.1099999999999999E-3</v>
      </c>
      <c r="D54">
        <f>IF(GainsImpToNIB!C53="","",GainsImpToNIB!C53/1000)</f>
        <v>-3.1099999999999999E-3</v>
      </c>
      <c r="E54">
        <f>IF(GainsImpToNIB!D53="","",GainsImpToNIB!D53/1000)</f>
        <v>-3.1099999999999999E-3</v>
      </c>
    </row>
    <row r="55" spans="3:5" x14ac:dyDescent="0.25">
      <c r="C55">
        <f>IF(GainsImpToNIB!B54="","",GainsImpToNIB!B54/1000)</f>
        <v>-7.5319999999999996E-3</v>
      </c>
      <c r="D55">
        <f>IF(GainsImpToNIB!C54="","",GainsImpToNIB!C54/1000)</f>
        <v>-7.5319999999999996E-3</v>
      </c>
      <c r="E55">
        <f>IF(GainsImpToNIB!D54="","",GainsImpToNIB!D54/1000)</f>
        <v>-7.5319999999999996E-3</v>
      </c>
    </row>
    <row r="56" spans="3:5" x14ac:dyDescent="0.25">
      <c r="C56">
        <f>IF(GainsImpToNIB!B55="","",GainsImpToNIB!B55/1000)</f>
        <v>-8.2880000000000002E-3</v>
      </c>
      <c r="D56">
        <f>IF(GainsImpToNIB!C55="","",GainsImpToNIB!C55/1000)</f>
        <v>-8.2880000000000002E-3</v>
      </c>
      <c r="E56">
        <f>IF(GainsImpToNIB!D55="","",GainsImpToNIB!D55/1000)</f>
        <v>-8.2880000000000002E-3</v>
      </c>
    </row>
    <row r="57" spans="3:5" x14ac:dyDescent="0.25">
      <c r="C57">
        <f>IF(GainsImpToNIB!B56="","",GainsImpToNIB!B56/1000)</f>
        <v>-5.8899999999999994E-3</v>
      </c>
      <c r="D57">
        <f>IF(GainsImpToNIB!C56="","",GainsImpToNIB!C56/1000)</f>
        <v>-5.8899999999999994E-3</v>
      </c>
      <c r="E57">
        <f>IF(GainsImpToNIB!D56="","",GainsImpToNIB!D56/1000)</f>
        <v>-5.8899999999999994E-3</v>
      </c>
    </row>
    <row r="58" spans="3:5" x14ac:dyDescent="0.25">
      <c r="C58">
        <f>IF(GainsImpToNIB!B57="","",GainsImpToNIB!B57/1000)</f>
        <v>-9.9890000000000014E-3</v>
      </c>
      <c r="D58">
        <f>IF(GainsImpToNIB!C57="","",GainsImpToNIB!C57/1000)</f>
        <v>-9.9890000000000014E-3</v>
      </c>
      <c r="E58">
        <f>IF(GainsImpToNIB!D57="","",GainsImpToNIB!D57/1000)</f>
        <v>-9.9890000000000014E-3</v>
      </c>
    </row>
    <row r="59" spans="3:5" x14ac:dyDescent="0.25">
      <c r="C59">
        <f>IF(GainsImpToNIB!B58="","",GainsImpToNIB!B58/1000)</f>
        <v>-1.8360000000000002E-3</v>
      </c>
      <c r="D59">
        <f>IF(GainsImpToNIB!C58="","",GainsImpToNIB!C58/1000)</f>
        <v>-1.8360000000000002E-3</v>
      </c>
      <c r="E59">
        <f>IF(GainsImpToNIB!D58="","",GainsImpToNIB!D58/1000)</f>
        <v>-1.8360000000000002E-3</v>
      </c>
    </row>
    <row r="60" spans="3:5" x14ac:dyDescent="0.25">
      <c r="C60">
        <f>IF(GainsImpToNIB!B59="","",GainsImpToNIB!B59/1000)</f>
        <v>-5.6420000000000003E-3</v>
      </c>
      <c r="D60">
        <f>IF(GainsImpToNIB!C59="","",GainsImpToNIB!C59/1000)</f>
        <v>-5.6420000000000003E-3</v>
      </c>
      <c r="E60">
        <f>IF(GainsImpToNIB!D59="","",GainsImpToNIB!D59/1000)</f>
        <v>-5.6420000000000003E-3</v>
      </c>
    </row>
    <row r="61" spans="3:5" x14ac:dyDescent="0.25">
      <c r="C61">
        <f>IF(GainsImpToNIB!B60="","",GainsImpToNIB!B60/1000)</f>
        <v>4.55E-4</v>
      </c>
      <c r="D61">
        <f>IF(GainsImpToNIB!C60="","",GainsImpToNIB!C60/1000)</f>
        <v>4.55E-4</v>
      </c>
      <c r="E61">
        <f>IF(GainsImpToNIB!D60="","",GainsImpToNIB!D60/1000)</f>
        <v>4.55E-4</v>
      </c>
    </row>
    <row r="62" spans="3:5" x14ac:dyDescent="0.25">
      <c r="C62">
        <f>IF(GainsImpToNIB!B61="","",GainsImpToNIB!B61/1000)</f>
        <v>3.9950000000000003E-3</v>
      </c>
      <c r="D62">
        <f>IF(GainsImpToNIB!C61="","",GainsImpToNIB!C61/1000)</f>
        <v>3.9950000000000003E-3</v>
      </c>
      <c r="E62">
        <f>IF(GainsImpToNIB!D61="","",GainsImpToNIB!D61/1000)</f>
        <v>3.9950000000000003E-3</v>
      </c>
    </row>
    <row r="63" spans="3:5" x14ac:dyDescent="0.25">
      <c r="C63">
        <f>IF(GainsImpToNIB!B62="","",GainsImpToNIB!B62/1000)</f>
        <v>-2.7010000000000003E-3</v>
      </c>
      <c r="D63">
        <f>IF(GainsImpToNIB!C62="","",GainsImpToNIB!C62/1000)</f>
        <v>-2.7010000000000003E-3</v>
      </c>
      <c r="E63">
        <f>IF(GainsImpToNIB!D62="","",GainsImpToNIB!D62/1000)</f>
        <v>-2.7010000000000003E-3</v>
      </c>
    </row>
    <row r="64" spans="3:5" x14ac:dyDescent="0.25">
      <c r="C64">
        <f>IF(GainsImpToNIB!B63="","",GainsImpToNIB!B63/1000)</f>
        <v>-3.264E-3</v>
      </c>
      <c r="D64">
        <f>IF(GainsImpToNIB!C63="","",GainsImpToNIB!C63/1000)</f>
        <v>-3.264E-3</v>
      </c>
      <c r="E64">
        <f>IF(GainsImpToNIB!D63="","",GainsImpToNIB!D63/1000)</f>
        <v>-3.264E-3</v>
      </c>
    </row>
    <row r="65" spans="3:5" x14ac:dyDescent="0.25">
      <c r="C65">
        <f>IF(GainsImpToNIB!B64="","",GainsImpToNIB!B64/1000)</f>
        <v>-8.6610000000000003E-3</v>
      </c>
      <c r="D65">
        <f>IF(GainsImpToNIB!C64="","",GainsImpToNIB!C64/1000)</f>
        <v>-8.6610000000000003E-3</v>
      </c>
      <c r="E65">
        <f>IF(GainsImpToNIB!D64="","",GainsImpToNIB!D64/1000)</f>
        <v>-8.6610000000000003E-3</v>
      </c>
    </row>
    <row r="66" spans="3:5" x14ac:dyDescent="0.25">
      <c r="C66">
        <f>IF(GainsImpToNIB!B65="","",GainsImpToNIB!B65/1000)</f>
        <v>-3.1099999999999999E-3</v>
      </c>
      <c r="D66">
        <f>IF(GainsImpToNIB!C65="","",GainsImpToNIB!C65/1000)</f>
        <v>-3.1099999999999999E-3</v>
      </c>
      <c r="E66">
        <f>IF(GainsImpToNIB!D65="","",GainsImpToNIB!D65/1000)</f>
        <v>-3.1099999999999999E-3</v>
      </c>
    </row>
    <row r="67" spans="3:5" x14ac:dyDescent="0.25">
      <c r="C67">
        <f>IF(GainsImpToNIB!B66="","",GainsImpToNIB!B66/1000)</f>
        <v>-7.5319999999999996E-3</v>
      </c>
      <c r="D67">
        <f>IF(GainsImpToNIB!C66="","",GainsImpToNIB!C66/1000)</f>
        <v>-7.5319999999999996E-3</v>
      </c>
      <c r="E67">
        <f>IF(GainsImpToNIB!D66="","",GainsImpToNIB!D66/1000)</f>
        <v>-7.5319999999999996E-3</v>
      </c>
    </row>
    <row r="68" spans="3:5" x14ac:dyDescent="0.25">
      <c r="C68">
        <f>IF(GainsImpToNIB!B67="","",GainsImpToNIB!B67/1000)</f>
        <v>-8.2880000000000002E-3</v>
      </c>
      <c r="D68">
        <f>IF(GainsImpToNIB!C67="","",GainsImpToNIB!C67/1000)</f>
        <v>-8.2880000000000002E-3</v>
      </c>
      <c r="E68">
        <f>IF(GainsImpToNIB!D67="","",GainsImpToNIB!D67/1000)</f>
        <v>-8.2880000000000002E-3</v>
      </c>
    </row>
    <row r="69" spans="3:5" x14ac:dyDescent="0.25">
      <c r="C69">
        <f>IF(GainsImpToNIB!B68="","",GainsImpToNIB!B68/1000)</f>
        <v>-5.8899999999999994E-3</v>
      </c>
      <c r="D69">
        <f>IF(GainsImpToNIB!C68="","",GainsImpToNIB!C68/1000)</f>
        <v>-5.8899999999999994E-3</v>
      </c>
      <c r="E69">
        <f>IF(GainsImpToNIB!D68="","",GainsImpToNIB!D68/1000)</f>
        <v>-5.8899999999999994E-3</v>
      </c>
    </row>
    <row r="70" spans="3:5" x14ac:dyDescent="0.25">
      <c r="C70">
        <f>IF(GainsImpToNIB!B69="","",GainsImpToNIB!B69/1000)</f>
        <v>-9.9890000000000014E-3</v>
      </c>
      <c r="D70">
        <f>IF(GainsImpToNIB!C69="","",GainsImpToNIB!C69/1000)</f>
        <v>-9.9890000000000014E-3</v>
      </c>
      <c r="E70">
        <f>IF(GainsImpToNIB!D69="","",GainsImpToNIB!D69/1000)</f>
        <v>-9.9890000000000014E-3</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1860</vt:i4>
      </vt:variant>
    </vt:vector>
  </HeadingPairs>
  <TitlesOfParts>
    <vt:vector size="1895"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AboveLeesFerryLocal_2022</vt:lpstr>
      <vt:lpstr>AboveLeesFerryLocal_2023</vt:lpstr>
      <vt:lpstr>AboveLeesFerryLocal_2024</vt:lpstr>
      <vt:lpstr>AboveLeesFerryLocal_2025</vt:lpstr>
      <vt:lpstr>AboveLeesFerryLocal_2026</vt:lpstr>
      <vt:lpstr>AboveLeesFerryLocal_Month</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AboveMeadLocal_2022</vt:lpstr>
      <vt:lpstr>AboveMeadLocal_2023</vt:lpstr>
      <vt:lpstr>AboveMeadLocal_2024</vt:lpstr>
      <vt:lpstr>AboveMeadLocal_2025</vt:lpstr>
      <vt:lpstr>AboveMeadLocal_2026</vt:lpstr>
      <vt:lpstr>AnimasMax</vt:lpstr>
      <vt:lpstr>AnimasMin</vt:lpstr>
      <vt:lpstr>AnimasMost</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TempForecast!BMDC2.espmvol.5yr.adj.espmvol</vt:lpstr>
      <vt:lpstr>TempForecast!BMDC2.espmvol.5yr.adj.espmvol_1</vt:lpstr>
      <vt:lpstr>TempForecast!BMDC2.espmvol.5yr.adj.espmvol_10</vt:lpstr>
      <vt:lpstr>TempForecast!BMDC2.espmvol.5yr.adj.espmvol_11</vt:lpstr>
      <vt:lpstr>TempForecast!BMDC2.espmvol.5yr.adj.espmvol_12</vt:lpstr>
      <vt:lpstr>TempForecast!BMDC2.espmvol.5yr.adj.espmvol_13</vt:lpstr>
      <vt:lpstr>TempForecast!BMDC2.espmvol.5yr.adj.espmvol_14</vt:lpstr>
      <vt:lpstr>TempForecast!BMDC2.espmvol.5yr.adj.espmvol_15</vt:lpstr>
      <vt:lpstr>TempForecast!BMDC2.espmvol.5yr.adj.espmvol_16</vt:lpstr>
      <vt:lpstr>TempForecast!BMDC2.espmvol.5yr.adj.espmvol_17</vt:lpstr>
      <vt:lpstr>TempForecast!BMDC2.espmvol.5yr.adj.espmvol_18</vt:lpstr>
      <vt:lpstr>TempForecast!BMDC2.espmvol.5yr.adj.espmvol_19</vt:lpstr>
      <vt:lpstr>TempForecast!BMDC2.espmvol.5yr.adj.espmvol_2</vt:lpstr>
      <vt:lpstr>TempForecast!BMDC2.espmvol.5yr.adj.espmvol_20</vt:lpstr>
      <vt:lpstr>TempForecast!BMDC2.espmvol.5yr.adj.espmvol_21</vt:lpstr>
      <vt:lpstr>TempForecast!BMDC2.espmvol.5yr.adj.espmvol_22</vt:lpstr>
      <vt:lpstr>TempForecast!BMDC2.espmvol.5yr.adj.espmvol_23</vt:lpstr>
      <vt:lpstr>TempForecast!BMDC2.espmvol.5yr.adj.espmvol_24</vt:lpstr>
      <vt:lpstr>TempForecast!BMDC2.espmvol.5yr.adj.espmvol_25</vt:lpstr>
      <vt:lpstr>TempForecast!BMDC2.espmvol.5yr.adj.espmvol_26</vt:lpstr>
      <vt:lpstr>TempForecast!BMDC2.espmvol.5yr.adj.espmvol_27</vt:lpstr>
      <vt:lpstr>TempForecast!BMDC2.espmvol.5yr.adj.espmvol_29</vt:lpstr>
      <vt:lpstr>TempForecast!BMDC2.espmvol.5yr.adj.espmvol_3</vt:lpstr>
      <vt:lpstr>TempForecast!BMDC2.espmvol.5yr.adj.espmvol_30</vt:lpstr>
      <vt:lpstr>TempForecast!BMDC2.espmvol.5yr.adj.espmvol_31</vt:lpstr>
      <vt:lpstr>TempForecast!BMDC2.espmvol.5yr.adj.espmvol_32</vt:lpstr>
      <vt:lpstr>TempForecast!BMDC2.espmvol.5yr.adj.espmvol_33</vt:lpstr>
      <vt:lpstr>TempForecast!BMDC2.espmvol.5yr.adj.espmvol_34</vt:lpstr>
      <vt:lpstr>TempForecast!BMDC2.espmvol.5yr.adj.espmvol_35</vt:lpstr>
      <vt:lpstr>TempForecast!BMDC2.espmvol.5yr.adj.espmvol_36</vt:lpstr>
      <vt:lpstr>TempForecast!BMDC2.espmvol.5yr.adj.espmvol_37</vt:lpstr>
      <vt:lpstr>TempForecast!BMDC2.espmvol.5yr.adj.espmvol_38</vt:lpstr>
      <vt:lpstr>TempForecast!BMDC2.espmvol.5yr.adj.espmvol_39</vt:lpstr>
      <vt:lpstr>TempForecast!BMDC2.espmvol.5yr.adj.espmvol_4</vt:lpstr>
      <vt:lpstr>TempForecast!BMDC2.espmvol.5yr.adj.espmvol_40</vt:lpstr>
      <vt:lpstr>TempForecast!BMDC2.espmvol.5yr.adj.espmvol_41</vt:lpstr>
      <vt:lpstr>TempForecast!BMDC2.espmvol.5yr.adj.espmvol_42</vt:lpstr>
      <vt:lpstr>TempForecast!BMDC2.espmvol.5yr.adj.espmvol_43</vt:lpstr>
      <vt:lpstr>TempForecast!BMDC2.espmvol.5yr.adj.espmvol_44</vt:lpstr>
      <vt:lpstr>TempForecast!BMDC2.espmvol.5yr.adj.espmvol_45</vt:lpstr>
      <vt:lpstr>TempForecast!BMDC2.espmvol.5yr.adj.espmvol_46</vt:lpstr>
      <vt:lpstr>TempForecast!BMDC2.espmvol.5yr.adj.espmvol_47</vt:lpstr>
      <vt:lpstr>TempForecast!BMDC2.espmvol.5yr.adj.espmvol_48</vt:lpstr>
      <vt:lpstr>TempForecast!BMDC2.espmvol.5yr.adj.espmvol_49</vt:lpstr>
      <vt:lpstr>TempForecast!BMDC2.espmvol.5yr.adj.espmvol_5</vt:lpstr>
      <vt:lpstr>TempForecast!BMDC2.espmvol.5yr.adj.espmvol_50</vt:lpstr>
      <vt:lpstr>TempForecast!BMDC2.espmvol.5yr.adj.espmvol_51</vt:lpstr>
      <vt:lpstr>TempForecast!BMDC2.espmvol.5yr.adj.espmvol_52</vt:lpstr>
      <vt:lpstr>TempForecast!BMDC2.espmvol.5yr.adj.espmvol_53</vt:lpstr>
      <vt:lpstr>TempForecast!BMDC2.espmvol.5yr.adj.espmvol_54</vt:lpstr>
      <vt:lpstr>TempForecast!BMDC2.espmvol.5yr.adj.espmvol_55</vt:lpstr>
      <vt:lpstr>TempForecast!BMDC2.espmvol.5yr.adj.espmvol_56</vt:lpstr>
      <vt:lpstr>TempForecast!BMDC2.espmvol.5yr.adj.espmvol_57</vt:lpstr>
      <vt:lpstr>TempForecast!BMDC2.espmvol.5yr.adj.espmvol_58</vt:lpstr>
      <vt:lpstr>TempForecast!BMDC2.espmvol.5yr.adj.espmvol_59</vt:lpstr>
      <vt:lpstr>TempForecast!BMDC2.espmvol.5yr.adj.espmvol_6</vt:lpstr>
      <vt:lpstr>TempForecast!BMDC2.espmvol.5yr.adj.espmvol_60</vt:lpstr>
      <vt:lpstr>TempForecast!BMDC2.espmvol.5yr.adj.espmvol_61</vt:lpstr>
      <vt:lpstr>TempForecast!BMDC2.espmvol.5yr.adj.espmvol_62</vt:lpstr>
      <vt:lpstr>TempForecast!BMDC2.espmvol.5yr.adj.espmvol_63</vt:lpstr>
      <vt:lpstr>TempForecast!BMDC2.espmvol.5yr.adj.espmvol_64</vt:lpstr>
      <vt:lpstr>TempForecast!BMDC2.espmvol.5yr.adj.espmvol_7</vt:lpstr>
      <vt:lpstr>TempForecast!BMDC2.espmvol.5yr.adj.espmvol_8</vt:lpstr>
      <vt:lpstr>TempForecast!BMDC2.espmvol.5yr.adj.espmvol_9</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TempForecast!CLSC2.espmvol.5yr.adj.espmvol</vt:lpstr>
      <vt:lpstr>TempForecast!CLSC2.espmvol.5yr.adj.espmvol_1</vt:lpstr>
      <vt:lpstr>TempForecast!CLSC2.espmvol.5yr.adj.espmvol_10</vt:lpstr>
      <vt:lpstr>TempForecast!CLSC2.espmvol.5yr.adj.espmvol_11</vt:lpstr>
      <vt:lpstr>TempForecast!CLSC2.espmvol.5yr.adj.espmvol_12</vt:lpstr>
      <vt:lpstr>TempForecast!CLSC2.espmvol.5yr.adj.espmvol_13</vt:lpstr>
      <vt:lpstr>TempForecast!CLSC2.espmvol.5yr.adj.espmvol_14</vt:lpstr>
      <vt:lpstr>TempForecast!CLSC2.espmvol.5yr.adj.espmvol_15</vt:lpstr>
      <vt:lpstr>TempForecast!CLSC2.espmvol.5yr.adj.espmvol_16</vt:lpstr>
      <vt:lpstr>TempForecast!CLSC2.espmvol.5yr.adj.espmvol_17</vt:lpstr>
      <vt:lpstr>TempForecast!CLSC2.espmvol.5yr.adj.espmvol_18</vt:lpstr>
      <vt:lpstr>TempForecast!CLSC2.espmvol.5yr.adj.espmvol_19</vt:lpstr>
      <vt:lpstr>TempForecast!CLSC2.espmvol.5yr.adj.espmvol_2</vt:lpstr>
      <vt:lpstr>TempForecast!CLSC2.espmvol.5yr.adj.espmvol_20</vt:lpstr>
      <vt:lpstr>TempForecast!CLSC2.espmvol.5yr.adj.espmvol_21</vt:lpstr>
      <vt:lpstr>TempForecast!CLSC2.espmvol.5yr.adj.espmvol_22</vt:lpstr>
      <vt:lpstr>TempForecast!CLSC2.espmvol.5yr.adj.espmvol_23</vt:lpstr>
      <vt:lpstr>TempForecast!CLSC2.espmvol.5yr.adj.espmvol_24</vt:lpstr>
      <vt:lpstr>TempForecast!CLSC2.espmvol.5yr.adj.espmvol_25</vt:lpstr>
      <vt:lpstr>TempForecast!CLSC2.espmvol.5yr.adj.espmvol_26</vt:lpstr>
      <vt:lpstr>TempForecast!CLSC2.espmvol.5yr.adj.espmvol_27</vt:lpstr>
      <vt:lpstr>TempForecast!CLSC2.espmvol.5yr.adj.espmvol_28</vt:lpstr>
      <vt:lpstr>TempForecast!CLSC2.espmvol.5yr.adj.espmvol_29</vt:lpstr>
      <vt:lpstr>TempForecast!CLSC2.espmvol.5yr.adj.espmvol_3</vt:lpstr>
      <vt:lpstr>TempForecast!CLSC2.espmvol.5yr.adj.espmvol_30</vt:lpstr>
      <vt:lpstr>TempForecast!CLSC2.espmvol.5yr.adj.espmvol_31</vt:lpstr>
      <vt:lpstr>TempForecast!CLSC2.espmvol.5yr.adj.espmvol_32</vt:lpstr>
      <vt:lpstr>TempForecast!CLSC2.espmvol.5yr.adj.espmvol_33</vt:lpstr>
      <vt:lpstr>TempForecast!CLSC2.espmvol.5yr.adj.espmvol_34</vt:lpstr>
      <vt:lpstr>TempForecast!CLSC2.espmvol.5yr.adj.espmvol_35</vt:lpstr>
      <vt:lpstr>TempForecast!CLSC2.espmvol.5yr.adj.espmvol_36</vt:lpstr>
      <vt:lpstr>TempForecast!CLSC2.espmvol.5yr.adj.espmvol_37</vt:lpstr>
      <vt:lpstr>TempForecast!CLSC2.espmvol.5yr.adj.espmvol_38</vt:lpstr>
      <vt:lpstr>TempForecast!CLSC2.espmvol.5yr.adj.espmvol_39</vt:lpstr>
      <vt:lpstr>TempForecast!CLSC2.espmvol.5yr.adj.espmvol_4</vt:lpstr>
      <vt:lpstr>TempForecast!CLSC2.espmvol.5yr.adj.espmvol_40</vt:lpstr>
      <vt:lpstr>TempForecast!CLSC2.espmvol.5yr.adj.espmvol_41</vt:lpstr>
      <vt:lpstr>TempForecast!CLSC2.espmvol.5yr.adj.espmvol_42</vt:lpstr>
      <vt:lpstr>TempForecast!CLSC2.espmvol.5yr.adj.espmvol_43</vt:lpstr>
      <vt:lpstr>TempForecast!CLSC2.espmvol.5yr.adj.espmvol_44</vt:lpstr>
      <vt:lpstr>TempForecast!CLSC2.espmvol.5yr.adj.espmvol_45</vt:lpstr>
      <vt:lpstr>TempForecast!CLSC2.espmvol.5yr.adj.espmvol_46</vt:lpstr>
      <vt:lpstr>TempForecast!CLSC2.espmvol.5yr.adj.espmvol_47</vt:lpstr>
      <vt:lpstr>TempForecast!CLSC2.espmvol.5yr.adj.espmvol_48</vt:lpstr>
      <vt:lpstr>TempForecast!CLSC2.espmvol.5yr.adj.espmvol_49</vt:lpstr>
      <vt:lpstr>TempForecast!CLSC2.espmvol.5yr.adj.espmvol_5</vt:lpstr>
      <vt:lpstr>TempForecast!CLSC2.espmvol.5yr.adj.espmvol_50</vt:lpstr>
      <vt:lpstr>TempForecast!CLSC2.espmvol.5yr.adj.espmvol_51</vt:lpstr>
      <vt:lpstr>TempForecast!CLSC2.espmvol.5yr.adj.espmvol_52</vt:lpstr>
      <vt:lpstr>TempForecast!CLSC2.espmvol.5yr.adj.espmvol_53</vt:lpstr>
      <vt:lpstr>TempForecast!CLSC2.espmvol.5yr.adj.espmvol_54</vt:lpstr>
      <vt:lpstr>TempForecast!CLSC2.espmvol.5yr.adj.espmvol_55</vt:lpstr>
      <vt:lpstr>TempForecast!CLSC2.espmvol.5yr.adj.espmvol_56</vt:lpstr>
      <vt:lpstr>TempForecast!CLSC2.espmvol.5yr.adj.espmvol_57</vt:lpstr>
      <vt:lpstr>TempForecast!CLSC2.espmvol.5yr.adj.espmvol_58</vt:lpstr>
      <vt:lpstr>TempForecast!CLSC2.espmvol.5yr.adj.espmvol_59</vt:lpstr>
      <vt:lpstr>TempForecast!CLSC2.espmvol.5yr.adj.espmvol_6</vt:lpstr>
      <vt:lpstr>TempForecast!CLSC2.espmvol.5yr.adj.espmvol_60</vt:lpstr>
      <vt:lpstr>TempForecast!CLSC2.espmvol.5yr.adj.espmvol_61</vt:lpstr>
      <vt:lpstr>TempForecast!CLSC2.espmvol.5yr.adj.espmvol_62</vt:lpstr>
      <vt:lpstr>TempForecast!CLSC2.espmvol.5yr.adj.espmvol_63</vt:lpstr>
      <vt:lpstr>TempForecast!CLSC2.espmvol.5yr.adj.espmvol_7</vt:lpstr>
      <vt:lpstr>TempForecast!CLSC2.espmvol.5yr.adj.espmvol_8</vt:lpstr>
      <vt:lpstr>TempForecast!CLSC2.espmvol.5yr.adj.espmvol_9</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TempForecast!DRGC2.espmvol.5yr.adj.espmvol</vt:lpstr>
      <vt:lpstr>TempForecast!DRGC2.espmvol.5yr.adj.espmvol_1</vt:lpstr>
      <vt:lpstr>TempForecast!DRGC2.espmvol.5yr.adj.espmvol_10</vt:lpstr>
      <vt:lpstr>TempForecast!DRGC2.espmvol.5yr.adj.espmvol_11</vt:lpstr>
      <vt:lpstr>TempForecast!DRGC2.espmvol.5yr.adj.espmvol_12</vt:lpstr>
      <vt:lpstr>TempForecast!DRGC2.espmvol.5yr.adj.espmvol_13</vt:lpstr>
      <vt:lpstr>TempForecast!DRGC2.espmvol.5yr.adj.espmvol_14</vt:lpstr>
      <vt:lpstr>TempForecast!DRGC2.espmvol.5yr.adj.espmvol_15</vt:lpstr>
      <vt:lpstr>TempForecast!DRGC2.espmvol.5yr.adj.espmvol_16</vt:lpstr>
      <vt:lpstr>TempForecast!DRGC2.espmvol.5yr.adj.espmvol_17</vt:lpstr>
      <vt:lpstr>TempForecast!DRGC2.espmvol.5yr.adj.espmvol_18</vt:lpstr>
      <vt:lpstr>TempForecast!DRGC2.espmvol.5yr.adj.espmvol_19</vt:lpstr>
      <vt:lpstr>TempForecast!DRGC2.espmvol.5yr.adj.espmvol_2</vt:lpstr>
      <vt:lpstr>TempForecast!DRGC2.espmvol.5yr.adj.espmvol_20</vt:lpstr>
      <vt:lpstr>TempForecast!DRGC2.espmvol.5yr.adj.espmvol_21</vt:lpstr>
      <vt:lpstr>TempForecast!DRGC2.espmvol.5yr.adj.espmvol_22</vt:lpstr>
      <vt:lpstr>TempForecast!DRGC2.espmvol.5yr.adj.espmvol_23</vt:lpstr>
      <vt:lpstr>TempForecast!DRGC2.espmvol.5yr.adj.espmvol_24</vt:lpstr>
      <vt:lpstr>TempForecast!DRGC2.espmvol.5yr.adj.espmvol_25</vt:lpstr>
      <vt:lpstr>TempForecast!DRGC2.espmvol.5yr.adj.espmvol_26</vt:lpstr>
      <vt:lpstr>TempForecast!DRGC2.espmvol.5yr.adj.espmvol_27</vt:lpstr>
      <vt:lpstr>TempForecast!DRGC2.espmvol.5yr.adj.espmvol_28</vt:lpstr>
      <vt:lpstr>TempForecast!DRGC2.espmvol.5yr.adj.espmvol_29</vt:lpstr>
      <vt:lpstr>TempForecast!DRGC2.espmvol.5yr.adj.espmvol_3</vt:lpstr>
      <vt:lpstr>TempForecast!DRGC2.espmvol.5yr.adj.espmvol_30</vt:lpstr>
      <vt:lpstr>TempForecast!DRGC2.espmvol.5yr.adj.espmvol_31</vt:lpstr>
      <vt:lpstr>TempForecast!DRGC2.espmvol.5yr.adj.espmvol_32</vt:lpstr>
      <vt:lpstr>TempForecast!DRGC2.espmvol.5yr.adj.espmvol_33</vt:lpstr>
      <vt:lpstr>TempForecast!DRGC2.espmvol.5yr.adj.espmvol_34</vt:lpstr>
      <vt:lpstr>TempForecast!DRGC2.espmvol.5yr.adj.espmvol_35</vt:lpstr>
      <vt:lpstr>TempForecast!DRGC2.espmvol.5yr.adj.espmvol_36</vt:lpstr>
      <vt:lpstr>TempForecast!DRGC2.espmvol.5yr.adj.espmvol_37</vt:lpstr>
      <vt:lpstr>TempForecast!DRGC2.espmvol.5yr.adj.espmvol_38</vt:lpstr>
      <vt:lpstr>TempForecast!DRGC2.espmvol.5yr.adj.espmvol_39</vt:lpstr>
      <vt:lpstr>TempForecast!DRGC2.espmvol.5yr.adj.espmvol_4</vt:lpstr>
      <vt:lpstr>TempForecast!DRGC2.espmvol.5yr.adj.espmvol_40</vt:lpstr>
      <vt:lpstr>TempForecast!DRGC2.espmvol.5yr.adj.espmvol_41</vt:lpstr>
      <vt:lpstr>TempForecast!DRGC2.espmvol.5yr.adj.espmvol_42</vt:lpstr>
      <vt:lpstr>TempForecast!DRGC2.espmvol.5yr.adj.espmvol_43</vt:lpstr>
      <vt:lpstr>TempForecast!DRGC2.espmvol.5yr.adj.espmvol_44</vt:lpstr>
      <vt:lpstr>TempForecast!DRGC2.espmvol.5yr.adj.espmvol_45</vt:lpstr>
      <vt:lpstr>TempForecast!DRGC2.espmvol.5yr.adj.espmvol_46</vt:lpstr>
      <vt:lpstr>TempForecast!DRGC2.espmvol.5yr.adj.espmvol_47</vt:lpstr>
      <vt:lpstr>TempForecast!DRGC2.espmvol.5yr.adj.espmvol_48</vt:lpstr>
      <vt:lpstr>TempForecast!DRGC2.espmvol.5yr.adj.espmvol_49</vt:lpstr>
      <vt:lpstr>TempForecast!DRGC2.espmvol.5yr.adj.espmvol_5</vt:lpstr>
      <vt:lpstr>TempForecast!DRGC2.espmvol.5yr.adj.espmvol_50</vt:lpstr>
      <vt:lpstr>TempForecast!DRGC2.espmvol.5yr.adj.espmvol_51</vt:lpstr>
      <vt:lpstr>TempForecast!DRGC2.espmvol.5yr.adj.espmvol_52</vt:lpstr>
      <vt:lpstr>TempForecast!DRGC2.espmvol.5yr.adj.espmvol_53</vt:lpstr>
      <vt:lpstr>TempForecast!DRGC2.espmvol.5yr.adj.espmvol_54</vt:lpstr>
      <vt:lpstr>TempForecast!DRGC2.espmvol.5yr.adj.espmvol_55</vt:lpstr>
      <vt:lpstr>TempForecast!DRGC2.espmvol.5yr.adj.espmvol_56</vt:lpstr>
      <vt:lpstr>TempForecast!DRGC2.espmvol.5yr.adj.espmvol_57</vt:lpstr>
      <vt:lpstr>TempForecast!DRGC2.espmvol.5yr.adj.espmvol_58</vt:lpstr>
      <vt:lpstr>TempForecast!DRGC2.espmvol.5yr.adj.espmvol_59</vt:lpstr>
      <vt:lpstr>TempForecast!DRGC2.espmvol.5yr.adj.espmvol_6</vt:lpstr>
      <vt:lpstr>TempForecast!DRGC2.espmvol.5yr.adj.espmvol_60</vt:lpstr>
      <vt:lpstr>TempForecast!DRGC2.espmvol.5yr.adj.espmvol_61</vt:lpstr>
      <vt:lpstr>TempForecast!DRGC2.espmvol.5yr.adj.espmvol_62</vt:lpstr>
      <vt:lpstr>TempForecast!DRGC2.espmvol.5yr.adj.espmvol_63</vt:lpstr>
      <vt:lpstr>TempForecast!DRGC2.espmvol.5yr.adj.espmvol_7</vt:lpstr>
      <vt:lpstr>TempForecast!DRGC2.espmvol.5yr.adj.espmvol_8</vt:lpstr>
      <vt:lpstr>TempForecast!DRGC2.espmvol.5yr.adj.espmvol_9</vt:lpstr>
      <vt:lpstr>Duration</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DvsToPkr_2022</vt:lpstr>
      <vt:lpstr>DvsToPkr_2023</vt:lpstr>
      <vt:lpstr>DvsToPkr_2024</vt:lpstr>
      <vt:lpstr>DvsToPkr_2025</vt:lpstr>
      <vt:lpstr>DvsToPkr_2026</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DvsToPkr_In_2011</vt:lpstr>
      <vt:lpstr>DvsToPkr_In_2012</vt:lpstr>
      <vt:lpstr>DvsToPkr_In_2013</vt:lpstr>
      <vt:lpstr>DvsToPkr_In_2014</vt:lpstr>
      <vt:lpstr>DvsToPkr_In_2015</vt:lpstr>
      <vt:lpstr>DvsToPkr_In_2016</vt:lpstr>
      <vt:lpstr>DvsToPkr_In_2017</vt:lpstr>
      <vt:lpstr>DvsToPkr_In_2018</vt:lpstr>
      <vt:lpstr>DvsToPkr_In_2019</vt:lpstr>
      <vt:lpstr>DvsToPkr_In_2020</vt:lpstr>
      <vt:lpstr>DvsToPkr_In_Max</vt:lpstr>
      <vt:lpstr>DvsToPkr_In_Min</vt:lpstr>
      <vt:lpstr>DvsToPkr_In_Most</vt:lpstr>
      <vt:lpstr>DvsToPkr_In_Time</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GainsAboveHoover2022</vt:lpstr>
      <vt:lpstr>GainsAboveHoover2023</vt:lpstr>
      <vt:lpstr>GainsAboveHoover2024</vt:lpstr>
      <vt:lpstr>GainsAboveHoover2025</vt:lpstr>
      <vt:lpstr>GainsAboveHoover2026</vt:lpstr>
      <vt:lpstr>GainsAboveHooverMax</vt:lpstr>
      <vt:lpstr>GainsAboveHooverMost</vt:lpstr>
      <vt:lpstr>GainsAboveMeadMin</vt:lpstr>
      <vt:lpstr>GainsGrandCanyonMax</vt:lpstr>
      <vt:lpstr>GainsGrandCanyonMin</vt:lpstr>
      <vt:lpstr>GainsGrandCanyonMost</vt:lpstr>
      <vt:lpstr>TempForecast!GBRW4.espmvol.5yr.adj.espmvol</vt:lpstr>
      <vt:lpstr>TempForecast!GBRW4.espmvol.5yr.adj.espmvol_1</vt:lpstr>
      <vt:lpstr>TempForecast!GBRW4.espmvol.5yr.adj.espmvol_10</vt:lpstr>
      <vt:lpstr>TempForecast!GBRW4.espmvol.5yr.adj.espmvol_11</vt:lpstr>
      <vt:lpstr>TempForecast!GBRW4.espmvol.5yr.adj.espmvol_12</vt:lpstr>
      <vt:lpstr>TempForecast!GBRW4.espmvol.5yr.adj.espmvol_13</vt:lpstr>
      <vt:lpstr>TempForecast!GBRW4.espmvol.5yr.adj.espmvol_14</vt:lpstr>
      <vt:lpstr>TempForecast!GBRW4.espmvol.5yr.adj.espmvol_15</vt:lpstr>
      <vt:lpstr>TempForecast!GBRW4.espmvol.5yr.adj.espmvol_16</vt:lpstr>
      <vt:lpstr>TempForecast!GBRW4.espmvol.5yr.adj.espmvol_17</vt:lpstr>
      <vt:lpstr>TempForecast!GBRW4.espmvol.5yr.adj.espmvol_18</vt:lpstr>
      <vt:lpstr>TempForecast!GBRW4.espmvol.5yr.adj.espmvol_19</vt:lpstr>
      <vt:lpstr>TempForecast!GBRW4.espmvol.5yr.adj.espmvol_2</vt:lpstr>
      <vt:lpstr>TempForecast!GBRW4.espmvol.5yr.adj.espmvol_20</vt:lpstr>
      <vt:lpstr>TempForecast!GBRW4.espmvol.5yr.adj.espmvol_21</vt:lpstr>
      <vt:lpstr>TempForecast!GBRW4.espmvol.5yr.adj.espmvol_22</vt:lpstr>
      <vt:lpstr>TempForecast!GBRW4.espmvol.5yr.adj.espmvol_23</vt:lpstr>
      <vt:lpstr>TempForecast!GBRW4.espmvol.5yr.adj.espmvol_24</vt:lpstr>
      <vt:lpstr>TempForecast!GBRW4.espmvol.5yr.adj.espmvol_25</vt:lpstr>
      <vt:lpstr>TempForecast!GBRW4.espmvol.5yr.adj.espmvol_26</vt:lpstr>
      <vt:lpstr>TempForecast!GBRW4.espmvol.5yr.adj.espmvol_27</vt:lpstr>
      <vt:lpstr>TempForecast!GBRW4.espmvol.5yr.adj.espmvol_28</vt:lpstr>
      <vt:lpstr>TempForecast!GBRW4.espmvol.5yr.adj.espmvol_29</vt:lpstr>
      <vt:lpstr>TempForecast!GBRW4.espmvol.5yr.adj.espmvol_3</vt:lpstr>
      <vt:lpstr>TempForecast!GBRW4.espmvol.5yr.adj.espmvol_30</vt:lpstr>
      <vt:lpstr>TempForecast!GBRW4.espmvol.5yr.adj.espmvol_31</vt:lpstr>
      <vt:lpstr>TempForecast!GBRW4.espmvol.5yr.adj.espmvol_32</vt:lpstr>
      <vt:lpstr>TempForecast!GBRW4.espmvol.5yr.adj.espmvol_33</vt:lpstr>
      <vt:lpstr>TempForecast!GBRW4.espmvol.5yr.adj.espmvol_34</vt:lpstr>
      <vt:lpstr>TempForecast!GBRW4.espmvol.5yr.adj.espmvol_35</vt:lpstr>
      <vt:lpstr>TempForecast!GBRW4.espmvol.5yr.adj.espmvol_36</vt:lpstr>
      <vt:lpstr>TempForecast!GBRW4.espmvol.5yr.adj.espmvol_37</vt:lpstr>
      <vt:lpstr>TempForecast!GBRW4.espmvol.5yr.adj.espmvol_38</vt:lpstr>
      <vt:lpstr>TempForecast!GBRW4.espmvol.5yr.adj.espmvol_39</vt:lpstr>
      <vt:lpstr>TempForecast!GBRW4.espmvol.5yr.adj.espmvol_4</vt:lpstr>
      <vt:lpstr>TempForecast!GBRW4.espmvol.5yr.adj.espmvol_40</vt:lpstr>
      <vt:lpstr>TempForecast!GBRW4.espmvol.5yr.adj.espmvol_41</vt:lpstr>
      <vt:lpstr>TempForecast!GBRW4.espmvol.5yr.adj.espmvol_42</vt:lpstr>
      <vt:lpstr>TempForecast!GBRW4.espmvol.5yr.adj.espmvol_43</vt:lpstr>
      <vt:lpstr>TempForecast!GBRW4.espmvol.5yr.adj.espmvol_44</vt:lpstr>
      <vt:lpstr>TempForecast!GBRW4.espmvol.5yr.adj.espmvol_45</vt:lpstr>
      <vt:lpstr>TempForecast!GBRW4.espmvol.5yr.adj.espmvol_46</vt:lpstr>
      <vt:lpstr>TempForecast!GBRW4.espmvol.5yr.adj.espmvol_47</vt:lpstr>
      <vt:lpstr>TempForecast!GBRW4.espmvol.5yr.adj.espmvol_48</vt:lpstr>
      <vt:lpstr>TempForecast!GBRW4.espmvol.5yr.adj.espmvol_49</vt:lpstr>
      <vt:lpstr>TempForecast!GBRW4.espmvol.5yr.adj.espmvol_5</vt:lpstr>
      <vt:lpstr>TempForecast!GBRW4.espmvol.5yr.adj.espmvol_50</vt:lpstr>
      <vt:lpstr>TempForecast!GBRW4.espmvol.5yr.adj.espmvol_51</vt:lpstr>
      <vt:lpstr>TempForecast!GBRW4.espmvol.5yr.adj.espmvol_52</vt:lpstr>
      <vt:lpstr>TempForecast!GBRW4.espmvol.5yr.adj.espmvol_53</vt:lpstr>
      <vt:lpstr>TempForecast!GBRW4.espmvol.5yr.adj.espmvol_54</vt:lpstr>
      <vt:lpstr>TempForecast!GBRW4.espmvol.5yr.adj.espmvol_55</vt:lpstr>
      <vt:lpstr>TempForecast!GBRW4.espmvol.5yr.adj.espmvol_56</vt:lpstr>
      <vt:lpstr>TempForecast!GBRW4.espmvol.5yr.adj.espmvol_57</vt:lpstr>
      <vt:lpstr>TempForecast!GBRW4.espmvol.5yr.adj.espmvol_58</vt:lpstr>
      <vt:lpstr>TempForecast!GBRW4.espmvol.5yr.adj.espmvol_59</vt:lpstr>
      <vt:lpstr>TempForecast!GBRW4.espmvol.5yr.adj.espmvol_6</vt:lpstr>
      <vt:lpstr>TempForecast!GBRW4.espmvol.5yr.adj.espmvol_60</vt:lpstr>
      <vt:lpstr>TempForecast!GBRW4.espmvol.5yr.adj.espmvol_61</vt:lpstr>
      <vt:lpstr>TempForecast!GBRW4.espmvol.5yr.adj.espmvol_62</vt:lpstr>
      <vt:lpstr>TempForecast!GBRW4.espmvol.5yr.adj.espmvol_63</vt:lpstr>
      <vt:lpstr>TempForecast!GBRW4.espmvol.5yr.adj.espmvol_7</vt:lpstr>
      <vt:lpstr>TempForecast!GBRW4.espmvol.5yr.adj.espmvol_8</vt:lpstr>
      <vt:lpstr>TempForecast!GBRW4.espmvol.5yr.adj.espmvol_9</vt:lpstr>
      <vt:lpstr>TempForecast!GJNC2LOC.espmvol.5yr.adj.espmvol</vt:lpstr>
      <vt:lpstr>TempForecast!GJNC2LOC.espmvol.5yr.adj.espmvol_1</vt:lpstr>
      <vt:lpstr>TempForecast!GJNC2LOC.espmvol.5yr.adj.espmvol_10</vt:lpstr>
      <vt:lpstr>TempForecast!GJNC2LOC.espmvol.5yr.adj.espmvol_11</vt:lpstr>
      <vt:lpstr>TempForecast!GJNC2LOC.espmvol.5yr.adj.espmvol_12</vt:lpstr>
      <vt:lpstr>TempForecast!GJNC2LOC.espmvol.5yr.adj.espmvol_13</vt:lpstr>
      <vt:lpstr>TempForecast!GJNC2LOC.espmvol.5yr.adj.espmvol_14</vt:lpstr>
      <vt:lpstr>TempForecast!GJNC2LOC.espmvol.5yr.adj.espmvol_15</vt:lpstr>
      <vt:lpstr>TempForecast!GJNC2LOC.espmvol.5yr.adj.espmvol_16</vt:lpstr>
      <vt:lpstr>TempForecast!GJNC2LOC.espmvol.5yr.adj.espmvol_17</vt:lpstr>
      <vt:lpstr>TempForecast!GJNC2LOC.espmvol.5yr.adj.espmvol_18</vt:lpstr>
      <vt:lpstr>TempForecast!GJNC2LOC.espmvol.5yr.adj.espmvol_19</vt:lpstr>
      <vt:lpstr>TempForecast!GJNC2LOC.espmvol.5yr.adj.espmvol_2</vt:lpstr>
      <vt:lpstr>TempForecast!GJNC2LOC.espmvol.5yr.adj.espmvol_20</vt:lpstr>
      <vt:lpstr>TempForecast!GJNC2LOC.espmvol.5yr.adj.espmvol_21</vt:lpstr>
      <vt:lpstr>TempForecast!GJNC2LOC.espmvol.5yr.adj.espmvol_22</vt:lpstr>
      <vt:lpstr>TempForecast!GJNC2LOC.espmvol.5yr.adj.espmvol_23</vt:lpstr>
      <vt:lpstr>TempForecast!GJNC2LOC.espmvol.5yr.adj.espmvol_24</vt:lpstr>
      <vt:lpstr>TempForecast!GJNC2LOC.espmvol.5yr.adj.espmvol_25</vt:lpstr>
      <vt:lpstr>TempForecast!GJNC2LOC.espmvol.5yr.adj.espmvol_26</vt:lpstr>
      <vt:lpstr>TempForecast!GJNC2LOC.espmvol.5yr.adj.espmvol_27</vt:lpstr>
      <vt:lpstr>TempForecast!GJNC2LOC.espmvol.5yr.adj.espmvol_28</vt:lpstr>
      <vt:lpstr>TempForecast!GJNC2LOC.espmvol.5yr.adj.espmvol_29</vt:lpstr>
      <vt:lpstr>TempForecast!GJNC2LOC.espmvol.5yr.adj.espmvol_3</vt:lpstr>
      <vt:lpstr>TempForecast!GJNC2LOC.espmvol.5yr.adj.espmvol_30</vt:lpstr>
      <vt:lpstr>TempForecast!GJNC2LOC.espmvol.5yr.adj.espmvol_31</vt:lpstr>
      <vt:lpstr>TempForecast!GJNC2LOC.espmvol.5yr.adj.espmvol_32</vt:lpstr>
      <vt:lpstr>TempForecast!GJNC2LOC.espmvol.5yr.adj.espmvol_33</vt:lpstr>
      <vt:lpstr>TempForecast!GJNC2LOC.espmvol.5yr.adj.espmvol_34</vt:lpstr>
      <vt:lpstr>TempForecast!GJNC2LOC.espmvol.5yr.adj.espmvol_35</vt:lpstr>
      <vt:lpstr>TempForecast!GJNC2LOC.espmvol.5yr.adj.espmvol_36</vt:lpstr>
      <vt:lpstr>TempForecast!GJNC2LOC.espmvol.5yr.adj.espmvol_37</vt:lpstr>
      <vt:lpstr>TempForecast!GJNC2LOC.espmvol.5yr.adj.espmvol_38</vt:lpstr>
      <vt:lpstr>TempForecast!GJNC2LOC.espmvol.5yr.adj.espmvol_39</vt:lpstr>
      <vt:lpstr>TempForecast!GJNC2LOC.espmvol.5yr.adj.espmvol_4</vt:lpstr>
      <vt:lpstr>TempForecast!GJNC2LOC.espmvol.5yr.adj.espmvol_40</vt:lpstr>
      <vt:lpstr>TempForecast!GJNC2LOC.espmvol.5yr.adj.espmvol_41</vt:lpstr>
      <vt:lpstr>TempForecast!GJNC2LOC.espmvol.5yr.adj.espmvol_42</vt:lpstr>
      <vt:lpstr>TempForecast!GJNC2LOC.espmvol.5yr.adj.espmvol_43</vt:lpstr>
      <vt:lpstr>TempForecast!GJNC2LOC.espmvol.5yr.adj.espmvol_44</vt:lpstr>
      <vt:lpstr>TempForecast!GJNC2LOC.espmvol.5yr.adj.espmvol_45</vt:lpstr>
      <vt:lpstr>TempForecast!GJNC2LOC.espmvol.5yr.adj.espmvol_46</vt:lpstr>
      <vt:lpstr>TempForecast!GJNC2LOC.espmvol.5yr.adj.espmvol_47</vt:lpstr>
      <vt:lpstr>TempForecast!GJNC2LOC.espmvol.5yr.adj.espmvol_48</vt:lpstr>
      <vt:lpstr>TempForecast!GJNC2LOC.espmvol.5yr.adj.espmvol_49</vt:lpstr>
      <vt:lpstr>TempForecast!GJNC2LOC.espmvol.5yr.adj.espmvol_5</vt:lpstr>
      <vt:lpstr>TempForecast!GJNC2LOC.espmvol.5yr.adj.espmvol_50</vt:lpstr>
      <vt:lpstr>TempForecast!GJNC2LOC.espmvol.5yr.adj.espmvol_51</vt:lpstr>
      <vt:lpstr>TempForecast!GJNC2LOC.espmvol.5yr.adj.espmvol_52</vt:lpstr>
      <vt:lpstr>TempForecast!GJNC2LOC.espmvol.5yr.adj.espmvol_53</vt:lpstr>
      <vt:lpstr>TempForecast!GJNC2LOC.espmvol.5yr.adj.espmvol_54</vt:lpstr>
      <vt:lpstr>TempForecast!GJNC2LOC.espmvol.5yr.adj.espmvol_55</vt:lpstr>
      <vt:lpstr>TempForecast!GJNC2LOC.espmvol.5yr.adj.espmvol_56</vt:lpstr>
      <vt:lpstr>TempForecast!GJNC2LOC.espmvol.5yr.adj.espmvol_57</vt:lpstr>
      <vt:lpstr>TempForecast!GJNC2LOC.espmvol.5yr.adj.espmvol_58</vt:lpstr>
      <vt:lpstr>TempForecast!GJNC2LOC.espmvol.5yr.adj.espmvol_59</vt:lpstr>
      <vt:lpstr>TempForecast!GJNC2LOC.espmvol.5yr.adj.espmvol_6</vt:lpstr>
      <vt:lpstr>TempForecast!GJNC2LOC.espmvol.5yr.adj.espmvol_60</vt:lpstr>
      <vt:lpstr>TempForecast!GJNC2LOC.espmvol.5yr.adj.espmvol_61</vt:lpstr>
      <vt:lpstr>TempForecast!GJNC2LOC.espmvol.5yr.adj.espmvol_62</vt:lpstr>
      <vt:lpstr>TempForecast!GJNC2LOC.espmvol.5yr.adj.espmvol_63</vt:lpstr>
      <vt:lpstr>TempForecast!GJNC2LOC.espmvol.5yr.adj.espmvol_7</vt:lpstr>
      <vt:lpstr>TempForecast!GJNC2LOC.espmvol.5yr.adj.espmvol_8</vt:lpstr>
      <vt:lpstr>TempForecast!GJNC2LOC.espmvol.5yr.adj.espmvol_9</vt:lpstr>
      <vt:lpstr>TempForecast!GLDA3.espmvol.5yr.adj.espmvol</vt:lpstr>
      <vt:lpstr>TempForecast!GLDA3.espmvol.5yr.adj.espmvol_1</vt:lpstr>
      <vt:lpstr>TempForecast!GLDA3.espmvol.5yr.adj.espmvol_10</vt:lpstr>
      <vt:lpstr>TempForecast!GLDA3.espmvol.5yr.adj.espmvol_11</vt:lpstr>
      <vt:lpstr>TempForecast!GLDA3.espmvol.5yr.adj.espmvol_12</vt:lpstr>
      <vt:lpstr>TempForecast!GLDA3.espmvol.5yr.adj.espmvol_13</vt:lpstr>
      <vt:lpstr>TempForecast!GLDA3.espmvol.5yr.adj.espmvol_14</vt:lpstr>
      <vt:lpstr>TempForecast!GLDA3.espmvol.5yr.adj.espmvol_15</vt:lpstr>
      <vt:lpstr>TempForecast!GLDA3.espmvol.5yr.adj.espmvol_16</vt:lpstr>
      <vt:lpstr>TempForecast!GLDA3.espmvol.5yr.adj.espmvol_17</vt:lpstr>
      <vt:lpstr>TempForecast!GLDA3.espmvol.5yr.adj.espmvol_18</vt:lpstr>
      <vt:lpstr>TempForecast!GLDA3.espmvol.5yr.adj.espmvol_19</vt:lpstr>
      <vt:lpstr>TempForecast!GLDA3.espmvol.5yr.adj.espmvol_2</vt:lpstr>
      <vt:lpstr>TempForecast!GLDA3.espmvol.5yr.adj.espmvol_20</vt:lpstr>
      <vt:lpstr>TempForecast!GLDA3.espmvol.5yr.adj.espmvol_21</vt:lpstr>
      <vt:lpstr>TempForecast!GLDA3.espmvol.5yr.adj.espmvol_22</vt:lpstr>
      <vt:lpstr>TempForecast!GLDA3.espmvol.5yr.adj.espmvol_23</vt:lpstr>
      <vt:lpstr>TempForecast!GLDA3.espmvol.5yr.adj.espmvol_24</vt:lpstr>
      <vt:lpstr>TempForecast!GLDA3.espmvol.5yr.adj.espmvol_25</vt:lpstr>
      <vt:lpstr>TempForecast!GLDA3.espmvol.5yr.adj.espmvol_26</vt:lpstr>
      <vt:lpstr>TempForecast!GLDA3.espmvol.5yr.adj.espmvol_27</vt:lpstr>
      <vt:lpstr>TempForecast!GLDA3.espmvol.5yr.adj.espmvol_28</vt:lpstr>
      <vt:lpstr>TempForecast!GLDA3.espmvol.5yr.adj.espmvol_29</vt:lpstr>
      <vt:lpstr>TempForecast!GLDA3.espmvol.5yr.adj.espmvol_3</vt:lpstr>
      <vt:lpstr>TempForecast!GLDA3.espmvol.5yr.adj.espmvol_30</vt:lpstr>
      <vt:lpstr>TempForecast!GLDA3.espmvol.5yr.adj.espmvol_31</vt:lpstr>
      <vt:lpstr>TempForecast!GLDA3.espmvol.5yr.adj.espmvol_32</vt:lpstr>
      <vt:lpstr>TempForecast!GLDA3.espmvol.5yr.adj.espmvol_33</vt:lpstr>
      <vt:lpstr>TempForecast!GLDA3.espmvol.5yr.adj.espmvol_34</vt:lpstr>
      <vt:lpstr>TempForecast!GLDA3.espmvol.5yr.adj.espmvol_35</vt:lpstr>
      <vt:lpstr>TempForecast!GLDA3.espmvol.5yr.adj.espmvol_36</vt:lpstr>
      <vt:lpstr>TempForecast!GLDA3.espmvol.5yr.adj.espmvol_37</vt:lpstr>
      <vt:lpstr>TempForecast!GLDA3.espmvol.5yr.adj.espmvol_38</vt:lpstr>
      <vt:lpstr>TempForecast!GLDA3.espmvol.5yr.adj.espmvol_39</vt:lpstr>
      <vt:lpstr>TempForecast!GLDA3.espmvol.5yr.adj.espmvol_4</vt:lpstr>
      <vt:lpstr>TempForecast!GLDA3.espmvol.5yr.adj.espmvol_40</vt:lpstr>
      <vt:lpstr>TempForecast!GLDA3.espmvol.5yr.adj.espmvol_41</vt:lpstr>
      <vt:lpstr>TempForecast!GLDA3.espmvol.5yr.adj.espmvol_42</vt:lpstr>
      <vt:lpstr>TempForecast!GLDA3.espmvol.5yr.adj.espmvol_43</vt:lpstr>
      <vt:lpstr>TempForecast!GLDA3.espmvol.5yr.adj.espmvol_44</vt:lpstr>
      <vt:lpstr>TempForecast!GLDA3.espmvol.5yr.adj.espmvol_45</vt:lpstr>
      <vt:lpstr>TempForecast!GLDA3.espmvol.5yr.adj.espmvol_46</vt:lpstr>
      <vt:lpstr>TempForecast!GLDA3.espmvol.5yr.adj.espmvol_47</vt:lpstr>
      <vt:lpstr>TempForecast!GLDA3.espmvol.5yr.adj.espmvol_48</vt:lpstr>
      <vt:lpstr>TempForecast!GLDA3.espmvol.5yr.adj.espmvol_49</vt:lpstr>
      <vt:lpstr>TempForecast!GLDA3.espmvol.5yr.adj.espmvol_5</vt:lpstr>
      <vt:lpstr>TempForecast!GLDA3.espmvol.5yr.adj.espmvol_50</vt:lpstr>
      <vt:lpstr>TempForecast!GLDA3.espmvol.5yr.adj.espmvol_51</vt:lpstr>
      <vt:lpstr>TempForecast!GLDA3.espmvol.5yr.adj.espmvol_52</vt:lpstr>
      <vt:lpstr>TempForecast!GLDA3.espmvol.5yr.adj.espmvol_53</vt:lpstr>
      <vt:lpstr>TempForecast!GLDA3.espmvol.5yr.adj.espmvol_54</vt:lpstr>
      <vt:lpstr>TempForecast!GLDA3.espmvol.5yr.adj.espmvol_55</vt:lpstr>
      <vt:lpstr>TempForecast!GLDA3.espmvol.5yr.adj.espmvol_56</vt:lpstr>
      <vt:lpstr>TempForecast!GLDA3.espmvol.5yr.adj.espmvol_57</vt:lpstr>
      <vt:lpstr>TempForecast!GLDA3.espmvol.5yr.adj.espmvol_58</vt:lpstr>
      <vt:lpstr>TempForecast!GLDA3.espmvol.5yr.adj.espmvol_59</vt:lpstr>
      <vt:lpstr>TempForecast!GLDA3.espmvol.5yr.adj.espmvol_6</vt:lpstr>
      <vt:lpstr>TempForecast!GLDA3.espmvol.5yr.adj.espmvol_60</vt:lpstr>
      <vt:lpstr>TempForecast!GLDA3.espmvol.5yr.adj.espmvol_61</vt:lpstr>
      <vt:lpstr>TempForecast!GLDA3.espmvol.5yr.adj.espmvol_62</vt:lpstr>
      <vt:lpstr>TempForecast!GLDA3.espmvol.5yr.adj.espmvol_63</vt:lpstr>
      <vt:lpstr>TempForecast!GLDA3.espmvol.5yr.adj.espmvol_7</vt:lpstr>
      <vt:lpstr>TempForecast!GLDA3.espmvol.5yr.adj.espmvol_8</vt:lpstr>
      <vt:lpstr>TempForecast!GLDA3.espmvol.5yr.adj.espmvol_9</vt:lpstr>
      <vt:lpstr>TempForecast!GRNU1.espmvol.5yr.adj.espmvol</vt:lpstr>
      <vt:lpstr>TempForecast!GRNU1.espmvol.5yr.adj.espmvol_1</vt:lpstr>
      <vt:lpstr>TempForecast!GRNU1.espmvol.5yr.adj.espmvol_10</vt:lpstr>
      <vt:lpstr>TempForecast!GRNU1.espmvol.5yr.adj.espmvol_11</vt:lpstr>
      <vt:lpstr>TempForecast!GRNU1.espmvol.5yr.adj.espmvol_12</vt:lpstr>
      <vt:lpstr>TempForecast!GRNU1.espmvol.5yr.adj.espmvol_13</vt:lpstr>
      <vt:lpstr>TempForecast!GRNU1.espmvol.5yr.adj.espmvol_14</vt:lpstr>
      <vt:lpstr>TempForecast!GRNU1.espmvol.5yr.adj.espmvol_15</vt:lpstr>
      <vt:lpstr>TempForecast!GRNU1.espmvol.5yr.adj.espmvol_16</vt:lpstr>
      <vt:lpstr>TempForecast!GRNU1.espmvol.5yr.adj.espmvol_17</vt:lpstr>
      <vt:lpstr>TempForecast!GRNU1.espmvol.5yr.adj.espmvol_18</vt:lpstr>
      <vt:lpstr>TempForecast!GRNU1.espmvol.5yr.adj.espmvol_19</vt:lpstr>
      <vt:lpstr>TempForecast!GRNU1.espmvol.5yr.adj.espmvol_2</vt:lpstr>
      <vt:lpstr>TempForecast!GRNU1.espmvol.5yr.adj.espmvol_20</vt:lpstr>
      <vt:lpstr>TempForecast!GRNU1.espmvol.5yr.adj.espmvol_21</vt:lpstr>
      <vt:lpstr>TempForecast!GRNU1.espmvol.5yr.adj.espmvol_22</vt:lpstr>
      <vt:lpstr>TempForecast!GRNU1.espmvol.5yr.adj.espmvol_23</vt:lpstr>
      <vt:lpstr>TempForecast!GRNU1.espmvol.5yr.adj.espmvol_24</vt:lpstr>
      <vt:lpstr>TempForecast!GRNU1.espmvol.5yr.adj.espmvol_25</vt:lpstr>
      <vt:lpstr>TempForecast!GRNU1.espmvol.5yr.adj.espmvol_26</vt:lpstr>
      <vt:lpstr>TempForecast!GRNU1.espmvol.5yr.adj.espmvol_27</vt:lpstr>
      <vt:lpstr>TempForecast!GRNU1.espmvol.5yr.adj.espmvol_28</vt:lpstr>
      <vt:lpstr>TempForecast!GRNU1.espmvol.5yr.adj.espmvol_29</vt:lpstr>
      <vt:lpstr>TempForecast!GRNU1.espmvol.5yr.adj.espmvol_3</vt:lpstr>
      <vt:lpstr>TempForecast!GRNU1.espmvol.5yr.adj.espmvol_30</vt:lpstr>
      <vt:lpstr>TempForecast!GRNU1.espmvol.5yr.adj.espmvol_31</vt:lpstr>
      <vt:lpstr>TempForecast!GRNU1.espmvol.5yr.adj.espmvol_32</vt:lpstr>
      <vt:lpstr>TempForecast!GRNU1.espmvol.5yr.adj.espmvol_33</vt:lpstr>
      <vt:lpstr>TempForecast!GRNU1.espmvol.5yr.adj.espmvol_34</vt:lpstr>
      <vt:lpstr>TempForecast!GRNU1.espmvol.5yr.adj.espmvol_35</vt:lpstr>
      <vt:lpstr>TempForecast!GRNU1.espmvol.5yr.adj.espmvol_36</vt:lpstr>
      <vt:lpstr>TempForecast!GRNU1.espmvol.5yr.adj.espmvol_37</vt:lpstr>
      <vt:lpstr>TempForecast!GRNU1.espmvol.5yr.adj.espmvol_38</vt:lpstr>
      <vt:lpstr>TempForecast!GRNU1.espmvol.5yr.adj.espmvol_39</vt:lpstr>
      <vt:lpstr>TempForecast!GRNU1.espmvol.5yr.adj.espmvol_4</vt:lpstr>
      <vt:lpstr>TempForecast!GRNU1.espmvol.5yr.adj.espmvol_40</vt:lpstr>
      <vt:lpstr>TempForecast!GRNU1.espmvol.5yr.adj.espmvol_41</vt:lpstr>
      <vt:lpstr>TempForecast!GRNU1.espmvol.5yr.adj.espmvol_42</vt:lpstr>
      <vt:lpstr>TempForecast!GRNU1.espmvol.5yr.adj.espmvol_43</vt:lpstr>
      <vt:lpstr>TempForecast!GRNU1.espmvol.5yr.adj.espmvol_44</vt:lpstr>
      <vt:lpstr>TempForecast!GRNU1.espmvol.5yr.adj.espmvol_45</vt:lpstr>
      <vt:lpstr>TempForecast!GRNU1.espmvol.5yr.adj.espmvol_46</vt:lpstr>
      <vt:lpstr>TempForecast!GRNU1.espmvol.5yr.adj.espmvol_47</vt:lpstr>
      <vt:lpstr>TempForecast!GRNU1.espmvol.5yr.adj.espmvol_48</vt:lpstr>
      <vt:lpstr>TempForecast!GRNU1.espmvol.5yr.adj.espmvol_49</vt:lpstr>
      <vt:lpstr>TempForecast!GRNU1.espmvol.5yr.adj.espmvol_5</vt:lpstr>
      <vt:lpstr>TempForecast!GRNU1.espmvol.5yr.adj.espmvol_50</vt:lpstr>
      <vt:lpstr>TempForecast!GRNU1.espmvol.5yr.adj.espmvol_51</vt:lpstr>
      <vt:lpstr>TempForecast!GRNU1.espmvol.5yr.adj.espmvol_52</vt:lpstr>
      <vt:lpstr>TempForecast!GRNU1.espmvol.5yr.adj.espmvol_53</vt:lpstr>
      <vt:lpstr>TempForecast!GRNU1.espmvol.5yr.adj.espmvol_54</vt:lpstr>
      <vt:lpstr>TempForecast!GRNU1.espmvol.5yr.adj.espmvol_55</vt:lpstr>
      <vt:lpstr>TempForecast!GRNU1.espmvol.5yr.adj.espmvol_56</vt:lpstr>
      <vt:lpstr>TempForecast!GRNU1.espmvol.5yr.adj.espmvol_57</vt:lpstr>
      <vt:lpstr>TempForecast!GRNU1.espmvol.5yr.adj.espmvol_58</vt:lpstr>
      <vt:lpstr>TempForecast!GRNU1.espmvol.5yr.adj.espmvol_59</vt:lpstr>
      <vt:lpstr>TempForecast!GRNU1.espmvol.5yr.adj.espmvol_6</vt:lpstr>
      <vt:lpstr>TempForecast!GRNU1.espmvol.5yr.adj.espmvol_60</vt:lpstr>
      <vt:lpstr>TempForecast!GRNU1.espmvol.5yr.adj.espmvol_61</vt:lpstr>
      <vt:lpstr>TempForecast!GRNU1.espmvol.5yr.adj.espmvol_62</vt:lpstr>
      <vt:lpstr>TempForecast!GRNU1.espmvol.5yr.adj.espmvol_63</vt:lpstr>
      <vt:lpstr>TempForecast!GRNU1.espmvol.5yr.adj.espmvol_7</vt:lpstr>
      <vt:lpstr>TempForecast!GRNU1.espmvol.5yr.adj.espmvol_8</vt:lpstr>
      <vt:lpstr>TempForecast!GRNU1.espmvol.5yr.adj.espmvol_9</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HvrToDvs_2022</vt:lpstr>
      <vt:lpstr>HvrToDvs_2023</vt:lpstr>
      <vt:lpstr>HvrToDvs_2024</vt:lpstr>
      <vt:lpstr>HvrToDvs_2025</vt:lpstr>
      <vt:lpstr>HvrToDvs_2026</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HvrToDvs_In_2018</vt:lpstr>
      <vt:lpstr>HvrToDvs_In_2019</vt:lpstr>
      <vt:lpstr>HvrToDvs_In_2020</vt:lpstr>
      <vt:lpstr>HvrToDvs_In_Max</vt:lpstr>
      <vt:lpstr>HvrToDvs_In_Min</vt:lpstr>
      <vt:lpstr>HvrToDvs_In_Most</vt:lpstr>
      <vt:lpstr>HvrToDvs_In_Time</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ImpToMex_2022</vt:lpstr>
      <vt:lpstr>ImpToMex_2023</vt:lpstr>
      <vt:lpstr>ImpToMex_2024</vt:lpstr>
      <vt:lpstr>ImpToMex_2025</vt:lpstr>
      <vt:lpstr>ImpToMex_2026</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ImpToMex_In_2018</vt:lpstr>
      <vt:lpstr>ImpToMex_In_2019</vt:lpstr>
      <vt:lpstr>ImpToMex_In_2020</vt:lpstr>
      <vt:lpstr>ImpToMex_In_Max</vt:lpstr>
      <vt:lpstr>ImpToMex_In_Min</vt:lpstr>
      <vt:lpstr>ImpToMex_In_Most</vt:lpstr>
      <vt:lpstr>ImpToMex_In_Time</vt:lpstr>
      <vt:lpstr>MorrowPointMax</vt:lpstr>
      <vt:lpstr>MorrowPointMin</vt:lpstr>
      <vt:lpstr>MorrowPointMost</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TempForecast!MPSC2.espmvol.5yr.adj.espmvol</vt:lpstr>
      <vt:lpstr>TempForecast!MPSC2.espmvol.5yr.adj.espmvol_1</vt:lpstr>
      <vt:lpstr>TempForecast!MPSC2.espmvol.5yr.adj.espmvol_10</vt:lpstr>
      <vt:lpstr>TempForecast!MPSC2.espmvol.5yr.adj.espmvol_11</vt:lpstr>
      <vt:lpstr>TempForecast!MPSC2.espmvol.5yr.adj.espmvol_12</vt:lpstr>
      <vt:lpstr>TempForecast!MPSC2.espmvol.5yr.adj.espmvol_13</vt:lpstr>
      <vt:lpstr>TempForecast!MPSC2.espmvol.5yr.adj.espmvol_14</vt:lpstr>
      <vt:lpstr>TempForecast!MPSC2.espmvol.5yr.adj.espmvol_15</vt:lpstr>
      <vt:lpstr>TempForecast!MPSC2.espmvol.5yr.adj.espmvol_16</vt:lpstr>
      <vt:lpstr>TempForecast!MPSC2.espmvol.5yr.adj.espmvol_17</vt:lpstr>
      <vt:lpstr>TempForecast!MPSC2.espmvol.5yr.adj.espmvol_18</vt:lpstr>
      <vt:lpstr>TempForecast!MPSC2.espmvol.5yr.adj.espmvol_19</vt:lpstr>
      <vt:lpstr>TempForecast!MPSC2.espmvol.5yr.adj.espmvol_2</vt:lpstr>
      <vt:lpstr>TempForecast!MPSC2.espmvol.5yr.adj.espmvol_20</vt:lpstr>
      <vt:lpstr>TempForecast!MPSC2.espmvol.5yr.adj.espmvol_21</vt:lpstr>
      <vt:lpstr>TempForecast!MPSC2.espmvol.5yr.adj.espmvol_22</vt:lpstr>
      <vt:lpstr>TempForecast!MPSC2.espmvol.5yr.adj.espmvol_23</vt:lpstr>
      <vt:lpstr>TempForecast!MPSC2.espmvol.5yr.adj.espmvol_24</vt:lpstr>
      <vt:lpstr>TempForecast!MPSC2.espmvol.5yr.adj.espmvol_25</vt:lpstr>
      <vt:lpstr>TempForecast!MPSC2.espmvol.5yr.adj.espmvol_26</vt:lpstr>
      <vt:lpstr>TempForecast!MPSC2.espmvol.5yr.adj.espmvol_27</vt:lpstr>
      <vt:lpstr>TempForecast!MPSC2.espmvol.5yr.adj.espmvol_28</vt:lpstr>
      <vt:lpstr>TempForecast!MPSC2.espmvol.5yr.adj.espmvol_29</vt:lpstr>
      <vt:lpstr>TempForecast!MPSC2.espmvol.5yr.adj.espmvol_3</vt:lpstr>
      <vt:lpstr>TempForecast!MPSC2.espmvol.5yr.adj.espmvol_30</vt:lpstr>
      <vt:lpstr>TempForecast!MPSC2.espmvol.5yr.adj.espmvol_31</vt:lpstr>
      <vt:lpstr>TempForecast!MPSC2.espmvol.5yr.adj.espmvol_32</vt:lpstr>
      <vt:lpstr>TempForecast!MPSC2.espmvol.5yr.adj.espmvol_33</vt:lpstr>
      <vt:lpstr>TempForecast!MPSC2.espmvol.5yr.adj.espmvol_34</vt:lpstr>
      <vt:lpstr>TempForecast!MPSC2.espmvol.5yr.adj.espmvol_35</vt:lpstr>
      <vt:lpstr>TempForecast!MPSC2.espmvol.5yr.adj.espmvol_36</vt:lpstr>
      <vt:lpstr>TempForecast!MPSC2.espmvol.5yr.adj.espmvol_37</vt:lpstr>
      <vt:lpstr>TempForecast!MPSC2.espmvol.5yr.adj.espmvol_38</vt:lpstr>
      <vt:lpstr>TempForecast!MPSC2.espmvol.5yr.adj.espmvol_39</vt:lpstr>
      <vt:lpstr>TempForecast!MPSC2.espmvol.5yr.adj.espmvol_4</vt:lpstr>
      <vt:lpstr>TempForecast!MPSC2.espmvol.5yr.adj.espmvol_40</vt:lpstr>
      <vt:lpstr>TempForecast!MPSC2.espmvol.5yr.adj.espmvol_41</vt:lpstr>
      <vt:lpstr>TempForecast!MPSC2.espmvol.5yr.adj.espmvol_42</vt:lpstr>
      <vt:lpstr>TempForecast!MPSC2.espmvol.5yr.adj.espmvol_43</vt:lpstr>
      <vt:lpstr>TempForecast!MPSC2.espmvol.5yr.adj.espmvol_44</vt:lpstr>
      <vt:lpstr>TempForecast!MPSC2.espmvol.5yr.adj.espmvol_45</vt:lpstr>
      <vt:lpstr>TempForecast!MPSC2.espmvol.5yr.adj.espmvol_46</vt:lpstr>
      <vt:lpstr>TempForecast!MPSC2.espmvol.5yr.adj.espmvol_47</vt:lpstr>
      <vt:lpstr>TempForecast!MPSC2.espmvol.5yr.adj.espmvol_48</vt:lpstr>
      <vt:lpstr>TempForecast!MPSC2.espmvol.5yr.adj.espmvol_49</vt:lpstr>
      <vt:lpstr>TempForecast!MPSC2.espmvol.5yr.adj.espmvol_5</vt:lpstr>
      <vt:lpstr>TempForecast!MPSC2.espmvol.5yr.adj.espmvol_50</vt:lpstr>
      <vt:lpstr>TempForecast!MPSC2.espmvol.5yr.adj.espmvol_51</vt:lpstr>
      <vt:lpstr>TempForecast!MPSC2.espmvol.5yr.adj.espmvol_52</vt:lpstr>
      <vt:lpstr>TempForecast!MPSC2.espmvol.5yr.adj.espmvol_53</vt:lpstr>
      <vt:lpstr>TempForecast!MPSC2.espmvol.5yr.adj.espmvol_54</vt:lpstr>
      <vt:lpstr>TempForecast!MPSC2.espmvol.5yr.adj.espmvol_55</vt:lpstr>
      <vt:lpstr>TempForecast!MPSC2.espmvol.5yr.adj.espmvol_56</vt:lpstr>
      <vt:lpstr>TempForecast!MPSC2.espmvol.5yr.adj.espmvol_57</vt:lpstr>
      <vt:lpstr>TempForecast!MPSC2.espmvol.5yr.adj.espmvol_58</vt:lpstr>
      <vt:lpstr>TempForecast!MPSC2.espmvol.5yr.adj.espmvol_59</vt:lpstr>
      <vt:lpstr>TempForecast!MPSC2.espmvol.5yr.adj.espmvol_6</vt:lpstr>
      <vt:lpstr>TempForecast!MPSC2.espmvol.5yr.adj.espmvol_60</vt:lpstr>
      <vt:lpstr>TempForecast!MPSC2.espmvol.5yr.adj.espmvol_61</vt:lpstr>
      <vt:lpstr>TempForecast!MPSC2.espmvol.5yr.adj.espmvol_62</vt:lpstr>
      <vt:lpstr>TempForecast!MPSC2.espmvol.5yr.adj.espmvol_63</vt:lpstr>
      <vt:lpstr>TempForecast!MPSC2.espmvol.5yr.adj.espmvol_7</vt:lpstr>
      <vt:lpstr>TempForecast!MPSC2.espmvol.5yr.adj.espmvol_8</vt:lpstr>
      <vt:lpstr>TempForecast!MPSC2.espmvol.5yr.adj.espmvol_9</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TempForecast!NVRN5.espmvol.5yr.adj.espmvol</vt:lpstr>
      <vt:lpstr>TempForecast!NVRN5.espmvol.5yr.adj.espmvol_1</vt:lpstr>
      <vt:lpstr>TempForecast!NVRN5.espmvol.5yr.adj.espmvol_10</vt:lpstr>
      <vt:lpstr>TempForecast!NVRN5.espmvol.5yr.adj.espmvol_11</vt:lpstr>
      <vt:lpstr>TempForecast!NVRN5.espmvol.5yr.adj.espmvol_12</vt:lpstr>
      <vt:lpstr>TempForecast!NVRN5.espmvol.5yr.adj.espmvol_13</vt:lpstr>
      <vt:lpstr>TempForecast!NVRN5.espmvol.5yr.adj.espmvol_14</vt:lpstr>
      <vt:lpstr>TempForecast!NVRN5.espmvol.5yr.adj.espmvol_15</vt:lpstr>
      <vt:lpstr>TempForecast!NVRN5.espmvol.5yr.adj.espmvol_16</vt:lpstr>
      <vt:lpstr>TempForecast!NVRN5.espmvol.5yr.adj.espmvol_17</vt:lpstr>
      <vt:lpstr>TempForecast!NVRN5.espmvol.5yr.adj.espmvol_18</vt:lpstr>
      <vt:lpstr>TempForecast!NVRN5.espmvol.5yr.adj.espmvol_19</vt:lpstr>
      <vt:lpstr>TempForecast!NVRN5.espmvol.5yr.adj.espmvol_2</vt:lpstr>
      <vt:lpstr>TempForecast!NVRN5.espmvol.5yr.adj.espmvol_20</vt:lpstr>
      <vt:lpstr>TempForecast!NVRN5.espmvol.5yr.adj.espmvol_21</vt:lpstr>
      <vt:lpstr>TempForecast!NVRN5.espmvol.5yr.adj.espmvol_22</vt:lpstr>
      <vt:lpstr>TempForecast!NVRN5.espmvol.5yr.adj.espmvol_23</vt:lpstr>
      <vt:lpstr>TempForecast!NVRN5.espmvol.5yr.adj.espmvol_24</vt:lpstr>
      <vt:lpstr>TempForecast!NVRN5.espmvol.5yr.adj.espmvol_25</vt:lpstr>
      <vt:lpstr>TempForecast!NVRN5.espmvol.5yr.adj.espmvol_26</vt:lpstr>
      <vt:lpstr>TempForecast!NVRN5.espmvol.5yr.adj.espmvol_27</vt:lpstr>
      <vt:lpstr>TempForecast!NVRN5.espmvol.5yr.adj.espmvol_28</vt:lpstr>
      <vt:lpstr>TempForecast!NVRN5.espmvol.5yr.adj.espmvol_29</vt:lpstr>
      <vt:lpstr>TempForecast!NVRN5.espmvol.5yr.adj.espmvol_3</vt:lpstr>
      <vt:lpstr>TempForecast!NVRN5.espmvol.5yr.adj.espmvol_30</vt:lpstr>
      <vt:lpstr>TempForecast!NVRN5.espmvol.5yr.adj.espmvol_31</vt:lpstr>
      <vt:lpstr>TempForecast!NVRN5.espmvol.5yr.adj.espmvol_32</vt:lpstr>
      <vt:lpstr>TempForecast!NVRN5.espmvol.5yr.adj.espmvol_33</vt:lpstr>
      <vt:lpstr>TempForecast!NVRN5.espmvol.5yr.adj.espmvol_34</vt:lpstr>
      <vt:lpstr>TempForecast!NVRN5.espmvol.5yr.adj.espmvol_35</vt:lpstr>
      <vt:lpstr>TempForecast!NVRN5.espmvol.5yr.adj.espmvol_36</vt:lpstr>
      <vt:lpstr>TempForecast!NVRN5.espmvol.5yr.adj.espmvol_37</vt:lpstr>
      <vt:lpstr>TempForecast!NVRN5.espmvol.5yr.adj.espmvol_38</vt:lpstr>
      <vt:lpstr>TempForecast!NVRN5.espmvol.5yr.adj.espmvol_39</vt:lpstr>
      <vt:lpstr>TempForecast!NVRN5.espmvol.5yr.adj.espmvol_4</vt:lpstr>
      <vt:lpstr>TempForecast!NVRN5.espmvol.5yr.adj.espmvol_40</vt:lpstr>
      <vt:lpstr>TempForecast!NVRN5.espmvol.5yr.adj.espmvol_41</vt:lpstr>
      <vt:lpstr>TempForecast!NVRN5.espmvol.5yr.adj.espmvol_42</vt:lpstr>
      <vt:lpstr>TempForecast!NVRN5.espmvol.5yr.adj.espmvol_43</vt:lpstr>
      <vt:lpstr>TempForecast!NVRN5.espmvol.5yr.adj.espmvol_44</vt:lpstr>
      <vt:lpstr>TempForecast!NVRN5.espmvol.5yr.adj.espmvol_45</vt:lpstr>
      <vt:lpstr>TempForecast!NVRN5.espmvol.5yr.adj.espmvol_46</vt:lpstr>
      <vt:lpstr>TempForecast!NVRN5.espmvol.5yr.adj.espmvol_47</vt:lpstr>
      <vt:lpstr>TempForecast!NVRN5.espmvol.5yr.adj.espmvol_48</vt:lpstr>
      <vt:lpstr>TempForecast!NVRN5.espmvol.5yr.adj.espmvol_49</vt:lpstr>
      <vt:lpstr>TempForecast!NVRN5.espmvol.5yr.adj.espmvol_5</vt:lpstr>
      <vt:lpstr>TempForecast!NVRN5.espmvol.5yr.adj.espmvol_50</vt:lpstr>
      <vt:lpstr>TempForecast!NVRN5.espmvol.5yr.adj.espmvol_51</vt:lpstr>
      <vt:lpstr>TempForecast!NVRN5.espmvol.5yr.adj.espmvol_52</vt:lpstr>
      <vt:lpstr>TempForecast!NVRN5.espmvol.5yr.adj.espmvol_53</vt:lpstr>
      <vt:lpstr>TempForecast!NVRN5.espmvol.5yr.adj.espmvol_54</vt:lpstr>
      <vt:lpstr>TempForecast!NVRN5.espmvol.5yr.adj.espmvol_55</vt:lpstr>
      <vt:lpstr>TempForecast!NVRN5.espmvol.5yr.adj.espmvol_56</vt:lpstr>
      <vt:lpstr>TempForecast!NVRN5.espmvol.5yr.adj.espmvol_57</vt:lpstr>
      <vt:lpstr>TempForecast!NVRN5.espmvol.5yr.adj.espmvol_58</vt:lpstr>
      <vt:lpstr>TempForecast!NVRN5.espmvol.5yr.adj.espmvol_59</vt:lpstr>
      <vt:lpstr>TempForecast!NVRN5.espmvol.5yr.adj.espmvol_6</vt:lpstr>
      <vt:lpstr>TempForecast!NVRN5.espmvol.5yr.adj.espmvol_60</vt:lpstr>
      <vt:lpstr>TempForecast!NVRN5.espmvol.5yr.adj.espmvol_61</vt:lpstr>
      <vt:lpstr>TempForecast!NVRN5.espmvol.5yr.adj.espmvol_62</vt:lpstr>
      <vt:lpstr>TempForecast!NVRN5.espmvol.5yr.adj.espmvol_63</vt:lpstr>
      <vt:lpstr>TempForecast!NVRN5.espmvol.5yr.adj.espmvol_7</vt:lpstr>
      <vt:lpstr>TempForecast!NVRN5.espmvol.5yr.adj.espmvol_8</vt:lpstr>
      <vt:lpstr>TempForecast!NVRN5.espmvol.5yr.adj.espmvol_9</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PkrToImp_2022</vt:lpstr>
      <vt:lpstr>PkrToImp_2023</vt:lpstr>
      <vt:lpstr>PkrToImp_2024</vt:lpstr>
      <vt:lpstr>PkrToImp_2025</vt:lpstr>
      <vt:lpstr>PkrToImp_2026</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PkrToImp_In_2018</vt:lpstr>
      <vt:lpstr>PkrToImp_In_2019</vt:lpstr>
      <vt:lpstr>PkrToImp_In_2020</vt:lpstr>
      <vt:lpstr>PkrToImp_In_Max</vt:lpstr>
      <vt:lpstr>PkrToImp_In_Min</vt:lpstr>
      <vt:lpstr>PkrToImp_In_Most</vt:lpstr>
      <vt:lpstr>PkrToImp_In_Time</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TempForecast!TPIC2.espmvol.5yr.adj.espmvol</vt:lpstr>
      <vt:lpstr>TempForecast!TPIC2.espmvol.5yr.adj.espmvol_1</vt:lpstr>
      <vt:lpstr>TempForecast!TPIC2.espmvol.5yr.adj.espmvol_10</vt:lpstr>
      <vt:lpstr>TempForecast!TPIC2.espmvol.5yr.adj.espmvol_11</vt:lpstr>
      <vt:lpstr>TempForecast!TPIC2.espmvol.5yr.adj.espmvol_12</vt:lpstr>
      <vt:lpstr>TempForecast!TPIC2.espmvol.5yr.adj.espmvol_13</vt:lpstr>
      <vt:lpstr>TempForecast!TPIC2.espmvol.5yr.adj.espmvol_14</vt:lpstr>
      <vt:lpstr>TempForecast!TPIC2.espmvol.5yr.adj.espmvol_15</vt:lpstr>
      <vt:lpstr>TempForecast!TPIC2.espmvol.5yr.adj.espmvol_16</vt:lpstr>
      <vt:lpstr>TempForecast!TPIC2.espmvol.5yr.adj.espmvol_17</vt:lpstr>
      <vt:lpstr>TempForecast!TPIC2.espmvol.5yr.adj.espmvol_18</vt:lpstr>
      <vt:lpstr>TempForecast!TPIC2.espmvol.5yr.adj.espmvol_19</vt:lpstr>
      <vt:lpstr>TempForecast!TPIC2.espmvol.5yr.adj.espmvol_2</vt:lpstr>
      <vt:lpstr>TempForecast!TPIC2.espmvol.5yr.adj.espmvol_20</vt:lpstr>
      <vt:lpstr>TempForecast!TPIC2.espmvol.5yr.adj.espmvol_21</vt:lpstr>
      <vt:lpstr>TempForecast!TPIC2.espmvol.5yr.adj.espmvol_22</vt:lpstr>
      <vt:lpstr>TempForecast!TPIC2.espmvol.5yr.adj.espmvol_23</vt:lpstr>
      <vt:lpstr>TempForecast!TPIC2.espmvol.5yr.adj.espmvol_24</vt:lpstr>
      <vt:lpstr>TempForecast!TPIC2.espmvol.5yr.adj.espmvol_25</vt:lpstr>
      <vt:lpstr>TempForecast!TPIC2.espmvol.5yr.adj.espmvol_26</vt:lpstr>
      <vt:lpstr>TempForecast!TPIC2.espmvol.5yr.adj.espmvol_27</vt:lpstr>
      <vt:lpstr>TempForecast!TPIC2.espmvol.5yr.adj.espmvol_28</vt:lpstr>
      <vt:lpstr>TempForecast!TPIC2.espmvol.5yr.adj.espmvol_29</vt:lpstr>
      <vt:lpstr>TempForecast!TPIC2.espmvol.5yr.adj.espmvol_3</vt:lpstr>
      <vt:lpstr>TempForecast!TPIC2.espmvol.5yr.adj.espmvol_30</vt:lpstr>
      <vt:lpstr>TempForecast!TPIC2.espmvol.5yr.adj.espmvol_31</vt:lpstr>
      <vt:lpstr>TempForecast!TPIC2.espmvol.5yr.adj.espmvol_32</vt:lpstr>
      <vt:lpstr>TempForecast!TPIC2.espmvol.5yr.adj.espmvol_33</vt:lpstr>
      <vt:lpstr>TempForecast!TPIC2.espmvol.5yr.adj.espmvol_34</vt:lpstr>
      <vt:lpstr>TempForecast!TPIC2.espmvol.5yr.adj.espmvol_35</vt:lpstr>
      <vt:lpstr>TempForecast!TPIC2.espmvol.5yr.adj.espmvol_36</vt:lpstr>
      <vt:lpstr>TempForecast!TPIC2.espmvol.5yr.adj.espmvol_37</vt:lpstr>
      <vt:lpstr>TempForecast!TPIC2.espmvol.5yr.adj.espmvol_38</vt:lpstr>
      <vt:lpstr>TempForecast!TPIC2.espmvol.5yr.adj.espmvol_39</vt:lpstr>
      <vt:lpstr>TempForecast!TPIC2.espmvol.5yr.adj.espmvol_4</vt:lpstr>
      <vt:lpstr>TempForecast!TPIC2.espmvol.5yr.adj.espmvol_40</vt:lpstr>
      <vt:lpstr>TempForecast!TPIC2.espmvol.5yr.adj.espmvol_41</vt:lpstr>
      <vt:lpstr>TempForecast!TPIC2.espmvol.5yr.adj.espmvol_42</vt:lpstr>
      <vt:lpstr>TempForecast!TPIC2.espmvol.5yr.adj.espmvol_43</vt:lpstr>
      <vt:lpstr>TempForecast!TPIC2.espmvol.5yr.adj.espmvol_44</vt:lpstr>
      <vt:lpstr>TempForecast!TPIC2.espmvol.5yr.adj.espmvol_45</vt:lpstr>
      <vt:lpstr>TempForecast!TPIC2.espmvol.5yr.adj.espmvol_46</vt:lpstr>
      <vt:lpstr>TempForecast!TPIC2.espmvol.5yr.adj.espmvol_47</vt:lpstr>
      <vt:lpstr>TempForecast!TPIC2.espmvol.5yr.adj.espmvol_48</vt:lpstr>
      <vt:lpstr>TempForecast!TPIC2.espmvol.5yr.adj.espmvol_49</vt:lpstr>
      <vt:lpstr>TempForecast!TPIC2.espmvol.5yr.adj.espmvol_5</vt:lpstr>
      <vt:lpstr>TempForecast!TPIC2.espmvol.5yr.adj.espmvol_50</vt:lpstr>
      <vt:lpstr>TempForecast!TPIC2.espmvol.5yr.adj.espmvol_51</vt:lpstr>
      <vt:lpstr>TempForecast!TPIC2.espmvol.5yr.adj.espmvol_52</vt:lpstr>
      <vt:lpstr>TempForecast!TPIC2.espmvol.5yr.adj.espmvol_53</vt:lpstr>
      <vt:lpstr>TempForecast!TPIC2.espmvol.5yr.adj.espmvol_54</vt:lpstr>
      <vt:lpstr>TempForecast!TPIC2.espmvol.5yr.adj.espmvol_55</vt:lpstr>
      <vt:lpstr>TempForecast!TPIC2.espmvol.5yr.adj.espmvol_56</vt:lpstr>
      <vt:lpstr>TempForecast!TPIC2.espmvol.5yr.adj.espmvol_57</vt:lpstr>
      <vt:lpstr>TempForecast!TPIC2.espmvol.5yr.adj.espmvol_58</vt:lpstr>
      <vt:lpstr>TempForecast!TPIC2.espmvol.5yr.adj.espmvol_59</vt:lpstr>
      <vt:lpstr>TempForecast!TPIC2.espmvol.5yr.adj.espmvol_6</vt:lpstr>
      <vt:lpstr>TempForecast!TPIC2.espmvol.5yr.adj.espmvol_60</vt:lpstr>
      <vt:lpstr>TempForecast!TPIC2.espmvol.5yr.adj.espmvol_61</vt:lpstr>
      <vt:lpstr>TempForecast!TPIC2.espmvol.5yr.adj.espmvol_62</vt:lpstr>
      <vt:lpstr>TempForecast!TPIC2.espmvol.5yr.adj.espmvol_63</vt:lpstr>
      <vt:lpstr>TempForecast!TPIC2.espmvol.5yr.adj.espmvol_7</vt:lpstr>
      <vt:lpstr>TempForecast!TPIC2.espmvol.5yr.adj.espmvol_8</vt:lpstr>
      <vt:lpstr>TempForecast!TPIC2.espmvol.5yr.adj.espmvol_9</vt:lpstr>
      <vt:lpstr>TraceID</vt:lpstr>
      <vt:lpstr>TraceSelection</vt:lpstr>
      <vt:lpstr>TraceYear</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TempForecast!VCRC2.espmvol.5yr.adj.espmvol</vt:lpstr>
      <vt:lpstr>TempForecast!VCRC2.espmvol.5yr.adj.espmvol_1</vt:lpstr>
      <vt:lpstr>TempForecast!VCRC2.espmvol.5yr.adj.espmvol_10</vt:lpstr>
      <vt:lpstr>TempForecast!VCRC2.espmvol.5yr.adj.espmvol_11</vt:lpstr>
      <vt:lpstr>TempForecast!VCRC2.espmvol.5yr.adj.espmvol_12</vt:lpstr>
      <vt:lpstr>TempForecast!VCRC2.espmvol.5yr.adj.espmvol_13</vt:lpstr>
      <vt:lpstr>TempForecast!VCRC2.espmvol.5yr.adj.espmvol_14</vt:lpstr>
      <vt:lpstr>TempForecast!VCRC2.espmvol.5yr.adj.espmvol_15</vt:lpstr>
      <vt:lpstr>TempForecast!VCRC2.espmvol.5yr.adj.espmvol_16</vt:lpstr>
      <vt:lpstr>TempForecast!VCRC2.espmvol.5yr.adj.espmvol_17</vt:lpstr>
      <vt:lpstr>TempForecast!VCRC2.espmvol.5yr.adj.espmvol_18</vt:lpstr>
      <vt:lpstr>TempForecast!VCRC2.espmvol.5yr.adj.espmvol_19</vt:lpstr>
      <vt:lpstr>TempForecast!VCRC2.espmvol.5yr.adj.espmvol_2</vt:lpstr>
      <vt:lpstr>TempForecast!VCRC2.espmvol.5yr.adj.espmvol_20</vt:lpstr>
      <vt:lpstr>TempForecast!VCRC2.espmvol.5yr.adj.espmvol_21</vt:lpstr>
      <vt:lpstr>TempForecast!VCRC2.espmvol.5yr.adj.espmvol_22</vt:lpstr>
      <vt:lpstr>TempForecast!VCRC2.espmvol.5yr.adj.espmvol_23</vt:lpstr>
      <vt:lpstr>TempForecast!VCRC2.espmvol.5yr.adj.espmvol_24</vt:lpstr>
      <vt:lpstr>TempForecast!VCRC2.espmvol.5yr.adj.espmvol_25</vt:lpstr>
      <vt:lpstr>TempForecast!VCRC2.espmvol.5yr.adj.espmvol_26</vt:lpstr>
      <vt:lpstr>TempForecast!VCRC2.espmvol.5yr.adj.espmvol_27</vt:lpstr>
      <vt:lpstr>TempForecast!VCRC2.espmvol.5yr.adj.espmvol_28</vt:lpstr>
      <vt:lpstr>TempForecast!VCRC2.espmvol.5yr.adj.espmvol_29</vt:lpstr>
      <vt:lpstr>TempForecast!VCRC2.espmvol.5yr.adj.espmvol_3</vt:lpstr>
      <vt:lpstr>TempForecast!VCRC2.espmvol.5yr.adj.espmvol_30</vt:lpstr>
      <vt:lpstr>TempForecast!VCRC2.espmvol.5yr.adj.espmvol_31</vt:lpstr>
      <vt:lpstr>TempForecast!VCRC2.espmvol.5yr.adj.espmvol_32</vt:lpstr>
      <vt:lpstr>TempForecast!VCRC2.espmvol.5yr.adj.espmvol_33</vt:lpstr>
      <vt:lpstr>TempForecast!VCRC2.espmvol.5yr.adj.espmvol_34</vt:lpstr>
      <vt:lpstr>TempForecast!VCRC2.espmvol.5yr.adj.espmvol_35</vt:lpstr>
      <vt:lpstr>TempForecast!VCRC2.espmvol.5yr.adj.espmvol_36</vt:lpstr>
      <vt:lpstr>TempForecast!VCRC2.espmvol.5yr.adj.espmvol_37</vt:lpstr>
      <vt:lpstr>TempForecast!VCRC2.espmvol.5yr.adj.espmvol_38</vt:lpstr>
      <vt:lpstr>TempForecast!VCRC2.espmvol.5yr.adj.espmvol_39</vt:lpstr>
      <vt:lpstr>TempForecast!VCRC2.espmvol.5yr.adj.espmvol_4</vt:lpstr>
      <vt:lpstr>TempForecast!VCRC2.espmvol.5yr.adj.espmvol_40</vt:lpstr>
      <vt:lpstr>TempForecast!VCRC2.espmvol.5yr.adj.espmvol_41</vt:lpstr>
      <vt:lpstr>TempForecast!VCRC2.espmvol.5yr.adj.espmvol_42</vt:lpstr>
      <vt:lpstr>TempForecast!VCRC2.espmvol.5yr.adj.espmvol_43</vt:lpstr>
      <vt:lpstr>TempForecast!VCRC2.espmvol.5yr.adj.espmvol_44</vt:lpstr>
      <vt:lpstr>TempForecast!VCRC2.espmvol.5yr.adj.espmvol_45</vt:lpstr>
      <vt:lpstr>TempForecast!VCRC2.espmvol.5yr.adj.espmvol_46</vt:lpstr>
      <vt:lpstr>TempForecast!VCRC2.espmvol.5yr.adj.espmvol_47</vt:lpstr>
      <vt:lpstr>TempForecast!VCRC2.espmvol.5yr.adj.espmvol_48</vt:lpstr>
      <vt:lpstr>TempForecast!VCRC2.espmvol.5yr.adj.espmvol_49</vt:lpstr>
      <vt:lpstr>TempForecast!VCRC2.espmvol.5yr.adj.espmvol_5</vt:lpstr>
      <vt:lpstr>TempForecast!VCRC2.espmvol.5yr.adj.espmvol_50</vt:lpstr>
      <vt:lpstr>TempForecast!VCRC2.espmvol.5yr.adj.espmvol_51</vt:lpstr>
      <vt:lpstr>TempForecast!VCRC2.espmvol.5yr.adj.espmvol_52</vt:lpstr>
      <vt:lpstr>TempForecast!VCRC2.espmvol.5yr.adj.espmvol_53</vt:lpstr>
      <vt:lpstr>TempForecast!VCRC2.espmvol.5yr.adj.espmvol_54</vt:lpstr>
      <vt:lpstr>TempForecast!VCRC2.espmvol.5yr.adj.espmvol_55</vt:lpstr>
      <vt:lpstr>TempForecast!VCRC2.espmvol.5yr.adj.espmvol_56</vt:lpstr>
      <vt:lpstr>TempForecast!VCRC2.espmvol.5yr.adj.espmvol_57</vt:lpstr>
      <vt:lpstr>TempForecast!VCRC2.espmvol.5yr.adj.espmvol_58</vt:lpstr>
      <vt:lpstr>TempForecast!VCRC2.espmvol.5yr.adj.espmvol_59</vt:lpstr>
      <vt:lpstr>TempForecast!VCRC2.espmvol.5yr.adj.espmvol_6</vt:lpstr>
      <vt:lpstr>TempForecast!VCRC2.espmvol.5yr.adj.espmvol_60</vt:lpstr>
      <vt:lpstr>TempForecast!VCRC2.espmvol.5yr.adj.espmvol_61</vt:lpstr>
      <vt:lpstr>TempForecast!VCRC2.espmvol.5yr.adj.espmvol_62</vt:lpstr>
      <vt:lpstr>TempForecast!VCRC2.espmvol.5yr.adj.espmvol_63</vt:lpstr>
      <vt:lpstr>TempForecast!VCRC2.espmvol.5yr.adj.espmvol_7</vt:lpstr>
      <vt:lpstr>TempForecast!VCRC2.espmvol.5yr.adj.espmvol_8</vt:lpstr>
      <vt:lpstr>TempForecast!VCRC2.espmvol.5yr.adj.espmvol_9</vt:lpstr>
      <vt:lpstr>YampaMax</vt:lpstr>
      <vt:lpstr>YampaMin</vt:lpstr>
      <vt:lpstr>YampaMost</vt:lpstr>
      <vt:lpstr>TempForecast!YDLC2.espmvol.5yr.adj.espmvol</vt:lpstr>
      <vt:lpstr>TempForecast!YDLC2.espmvol.5yr.adj.espmvol_1</vt:lpstr>
      <vt:lpstr>TempForecast!YDLC2.espmvol.5yr.adj.espmvol_10</vt:lpstr>
      <vt:lpstr>TempForecast!YDLC2.espmvol.5yr.adj.espmvol_11</vt:lpstr>
      <vt:lpstr>TempForecast!YDLC2.espmvol.5yr.adj.espmvol_12</vt:lpstr>
      <vt:lpstr>TempForecast!YDLC2.espmvol.5yr.adj.espmvol_13</vt:lpstr>
      <vt:lpstr>TempForecast!YDLC2.espmvol.5yr.adj.espmvol_14</vt:lpstr>
      <vt:lpstr>TempForecast!YDLC2.espmvol.5yr.adj.espmvol_15</vt:lpstr>
      <vt:lpstr>TempForecast!YDLC2.espmvol.5yr.adj.espmvol_16</vt:lpstr>
      <vt:lpstr>TempForecast!YDLC2.espmvol.5yr.adj.espmvol_17</vt:lpstr>
      <vt:lpstr>TempForecast!YDLC2.espmvol.5yr.adj.espmvol_18</vt:lpstr>
      <vt:lpstr>TempForecast!YDLC2.espmvol.5yr.adj.espmvol_19</vt:lpstr>
      <vt:lpstr>TempForecast!YDLC2.espmvol.5yr.adj.espmvol_2</vt:lpstr>
      <vt:lpstr>TempForecast!YDLC2.espmvol.5yr.adj.espmvol_20</vt:lpstr>
      <vt:lpstr>TempForecast!YDLC2.espmvol.5yr.adj.espmvol_21</vt:lpstr>
      <vt:lpstr>TempForecast!YDLC2.espmvol.5yr.adj.espmvol_22</vt:lpstr>
      <vt:lpstr>TempForecast!YDLC2.espmvol.5yr.adj.espmvol_23</vt:lpstr>
      <vt:lpstr>TempForecast!YDLC2.espmvol.5yr.adj.espmvol_24</vt:lpstr>
      <vt:lpstr>TempForecast!YDLC2.espmvol.5yr.adj.espmvol_25</vt:lpstr>
      <vt:lpstr>TempForecast!YDLC2.espmvol.5yr.adj.espmvol_26</vt:lpstr>
      <vt:lpstr>TempForecast!YDLC2.espmvol.5yr.adj.espmvol_27</vt:lpstr>
      <vt:lpstr>TempForecast!YDLC2.espmvol.5yr.adj.espmvol_28</vt:lpstr>
      <vt:lpstr>TempForecast!YDLC2.espmvol.5yr.adj.espmvol_29</vt:lpstr>
      <vt:lpstr>TempForecast!YDLC2.espmvol.5yr.adj.espmvol_3</vt:lpstr>
      <vt:lpstr>TempForecast!YDLC2.espmvol.5yr.adj.espmvol_30</vt:lpstr>
      <vt:lpstr>TempForecast!YDLC2.espmvol.5yr.adj.espmvol_31</vt:lpstr>
      <vt:lpstr>TempForecast!YDLC2.espmvol.5yr.adj.espmvol_32</vt:lpstr>
      <vt:lpstr>TempForecast!YDLC2.espmvol.5yr.adj.espmvol_33</vt:lpstr>
      <vt:lpstr>TempForecast!YDLC2.espmvol.5yr.adj.espmvol_34</vt:lpstr>
      <vt:lpstr>TempForecast!YDLC2.espmvol.5yr.adj.espmvol_35</vt:lpstr>
      <vt:lpstr>TempForecast!YDLC2.espmvol.5yr.adj.espmvol_36</vt:lpstr>
      <vt:lpstr>TempForecast!YDLC2.espmvol.5yr.adj.espmvol_37</vt:lpstr>
      <vt:lpstr>TempForecast!YDLC2.espmvol.5yr.adj.espmvol_38</vt:lpstr>
      <vt:lpstr>TempForecast!YDLC2.espmvol.5yr.adj.espmvol_39</vt:lpstr>
      <vt:lpstr>TempForecast!YDLC2.espmvol.5yr.adj.espmvol_4</vt:lpstr>
      <vt:lpstr>TempForecast!YDLC2.espmvol.5yr.adj.espmvol_40</vt:lpstr>
      <vt:lpstr>TempForecast!YDLC2.espmvol.5yr.adj.espmvol_41</vt:lpstr>
      <vt:lpstr>TempForecast!YDLC2.espmvol.5yr.adj.espmvol_42</vt:lpstr>
      <vt:lpstr>TempForecast!YDLC2.espmvol.5yr.adj.espmvol_43</vt:lpstr>
      <vt:lpstr>TempForecast!YDLC2.espmvol.5yr.adj.espmvol_44</vt:lpstr>
      <vt:lpstr>TempForecast!YDLC2.espmvol.5yr.adj.espmvol_45</vt:lpstr>
      <vt:lpstr>TempForecast!YDLC2.espmvol.5yr.adj.espmvol_46</vt:lpstr>
      <vt:lpstr>TempForecast!YDLC2.espmvol.5yr.adj.espmvol_47</vt:lpstr>
      <vt:lpstr>TempForecast!YDLC2.espmvol.5yr.adj.espmvol_48</vt:lpstr>
      <vt:lpstr>TempForecast!YDLC2.espmvol.5yr.adj.espmvol_49</vt:lpstr>
      <vt:lpstr>TempForecast!YDLC2.espmvol.5yr.adj.espmvol_5</vt:lpstr>
      <vt:lpstr>TempForecast!YDLC2.espmvol.5yr.adj.espmvol_50</vt:lpstr>
      <vt:lpstr>TempForecast!YDLC2.espmvol.5yr.adj.espmvol_51</vt:lpstr>
      <vt:lpstr>TempForecast!YDLC2.espmvol.5yr.adj.espmvol_52</vt:lpstr>
      <vt:lpstr>TempForecast!YDLC2.espmvol.5yr.adj.espmvol_53</vt:lpstr>
      <vt:lpstr>TempForecast!YDLC2.espmvol.5yr.adj.espmvol_54</vt:lpstr>
      <vt:lpstr>TempForecast!YDLC2.espmvol.5yr.adj.espmvol_55</vt:lpstr>
      <vt:lpstr>TempForecast!YDLC2.espmvol.5yr.adj.espmvol_56</vt:lpstr>
      <vt:lpstr>TempForecast!YDLC2.espmvol.5yr.adj.espmvol_57</vt:lpstr>
      <vt:lpstr>TempForecast!YDLC2.espmvol.5yr.adj.espmvol_58</vt:lpstr>
      <vt:lpstr>TempForecast!YDLC2.espmvol.5yr.adj.espmvol_59</vt:lpstr>
      <vt:lpstr>TempForecast!YDLC2.espmvol.5yr.adj.espmvol_6</vt:lpstr>
      <vt:lpstr>TempForecast!YDLC2.espmvol.5yr.adj.espmvol_60</vt:lpstr>
      <vt:lpstr>TempForecast!YDLC2.espmvol.5yr.adj.espmvol_61</vt:lpstr>
      <vt:lpstr>TempForecast!YDLC2.espmvol.5yr.adj.espmvol_62</vt:lpstr>
      <vt:lpstr>TempForecast!YDLC2.espmvol.5yr.adj.espmvol_63</vt:lpstr>
      <vt:lpstr>TempForecast!YDLC2.espmvol.5yr.adj.espmvol_7</vt:lpstr>
      <vt:lpstr>TempForecast!YDLC2.espmvol.5yr.adj.espmvol_8</vt:lpstr>
      <vt:lpstr>TempForecast!YDLC2.espmvol.5yr.adj.espmvol_9</vt:lpstr>
      <vt:lpstr>YRITO_IN_1991</vt:lpstr>
      <vt:lpstr>YRITO_IN_1992</vt:lpstr>
      <vt:lpstr>YRITO_IN_1993</vt:lpstr>
      <vt:lpstr>YRITO_IN_1994</vt:lpstr>
      <vt:lpstr>YRITO_IN_1995</vt:lpstr>
      <vt:lpstr>YRITO_IN_1996</vt:lpstr>
      <vt:lpstr>YRITO_IN_1997</vt:lpstr>
      <vt:lpstr>YRITO_IN_1998</vt:lpstr>
      <vt:lpstr>YRITO_IN_1999</vt:lpstr>
      <vt:lpstr>YRITO_IN_2000</vt:lpstr>
      <vt:lpstr>YRITO_IN_2001</vt:lpstr>
      <vt:lpstr>YRITO_IN_2002</vt:lpstr>
      <vt:lpstr>YRITO_IN_2003</vt:lpstr>
      <vt:lpstr>YRITO_IN_2004</vt:lpstr>
      <vt:lpstr>YRITO_IN_2005</vt:lpstr>
      <vt:lpstr>YRITO_IN_2006</vt:lpstr>
      <vt:lpstr>YRITO_IN_2007</vt:lpstr>
      <vt:lpstr>YRITO_IN_2008</vt:lpstr>
      <vt:lpstr>YRITO_IN_2009</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Ramakrishnan, Balaji</cp:lastModifiedBy>
  <cp:lastPrinted>2011-12-21T07:34:54Z</cp:lastPrinted>
  <dcterms:created xsi:type="dcterms:W3CDTF">2011-03-08T17:14:52Z</dcterms:created>
  <dcterms:modified xsi:type="dcterms:W3CDTF">2022-04-27T22:09:39Z</dcterms:modified>
</cp:coreProperties>
</file>