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isel\Documents\GitHub\GOMcertification\"/>
    </mc:Choice>
  </mc:AlternateContent>
  <bookViews>
    <workbookView xWindow="0" yWindow="0" windowWidth="25590" windowHeight="10950"/>
  </bookViews>
  <sheets>
    <sheet name="MUH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AD17" i="1" l="1"/>
  <c r="AF17" i="1" s="1"/>
  <c r="AC17" i="1"/>
  <c r="AE17" i="1" s="1"/>
  <c r="AD16" i="1"/>
  <c r="AF16" i="1" s="1"/>
  <c r="AC16" i="1"/>
  <c r="AE16" i="1" s="1"/>
  <c r="AF15" i="1"/>
  <c r="AD15" i="1"/>
  <c r="AC15" i="1"/>
  <c r="AE15" i="1" s="1"/>
  <c r="AD14" i="1"/>
  <c r="AF14" i="1" s="1"/>
  <c r="AC14" i="1"/>
  <c r="AE14" i="1" s="1"/>
  <c r="AD13" i="1"/>
  <c r="AF13" i="1" s="1"/>
  <c r="AC13" i="1"/>
  <c r="AE13" i="1" s="1"/>
  <c r="AD12" i="1"/>
  <c r="AF12" i="1" s="1"/>
  <c r="AC12" i="1"/>
  <c r="AE12" i="1" s="1"/>
  <c r="AF11" i="1"/>
  <c r="AD11" i="1"/>
  <c r="AC11" i="1"/>
  <c r="AE11" i="1" s="1"/>
  <c r="AD10" i="1"/>
  <c r="AF10" i="1" s="1"/>
  <c r="AC10" i="1"/>
  <c r="AE10" i="1" s="1"/>
  <c r="AF9" i="1"/>
  <c r="AD9" i="1"/>
  <c r="AC9" i="1"/>
  <c r="AE9" i="1" s="1"/>
  <c r="AD8" i="1"/>
  <c r="AF8" i="1" s="1"/>
  <c r="AC8" i="1"/>
  <c r="AE8" i="1" s="1"/>
  <c r="AF6" i="1"/>
  <c r="AD6" i="1"/>
  <c r="AC6" i="1"/>
  <c r="AE6" i="1" s="1"/>
  <c r="AD5" i="1"/>
  <c r="AF5" i="1" s="1"/>
  <c r="AC5" i="1"/>
  <c r="AE5" i="1" s="1"/>
  <c r="AF4" i="1"/>
  <c r="AD4" i="1"/>
  <c r="AC4" i="1"/>
  <c r="AE4" i="1" s="1"/>
  <c r="AD3" i="1"/>
  <c r="AF3" i="1" s="1"/>
  <c r="AC3" i="1"/>
  <c r="AE3" i="1" s="1"/>
  <c r="AF2" i="1"/>
  <c r="AD2" i="1"/>
  <c r="AC2" i="1"/>
  <c r="AE2" i="1" s="1"/>
  <c r="W55" i="1" l="1"/>
  <c r="V55" i="1"/>
  <c r="X55" i="1" s="1"/>
  <c r="W54" i="1"/>
  <c r="V54" i="1"/>
  <c r="X54" i="1" s="1"/>
  <c r="W53" i="1"/>
  <c r="V53" i="1"/>
  <c r="X53" i="1" s="1"/>
  <c r="W52" i="1"/>
  <c r="V52" i="1"/>
  <c r="X52" i="1" s="1"/>
  <c r="W51" i="1"/>
  <c r="V51" i="1"/>
  <c r="X51" i="1" s="1"/>
  <c r="W50" i="1"/>
  <c r="V50" i="1"/>
  <c r="X50" i="1" s="1"/>
  <c r="W49" i="1"/>
  <c r="V49" i="1"/>
  <c r="X49" i="1" s="1"/>
  <c r="W48" i="1"/>
  <c r="V48" i="1"/>
  <c r="X48" i="1" s="1"/>
  <c r="W47" i="1"/>
  <c r="V47" i="1"/>
  <c r="X47" i="1" s="1"/>
  <c r="W46" i="1"/>
  <c r="V46" i="1"/>
  <c r="X46" i="1" s="1"/>
  <c r="W45" i="1"/>
  <c r="V45" i="1"/>
  <c r="X45" i="1" s="1"/>
  <c r="W44" i="1"/>
  <c r="V44" i="1"/>
  <c r="X44" i="1" s="1"/>
  <c r="W43" i="1"/>
  <c r="V43" i="1"/>
  <c r="X43" i="1" s="1"/>
  <c r="W42" i="1"/>
  <c r="V42" i="1"/>
  <c r="X42" i="1" s="1"/>
  <c r="W41" i="1"/>
  <c r="V41" i="1"/>
  <c r="X41" i="1" s="1"/>
  <c r="W40" i="1"/>
  <c r="V40" i="1"/>
  <c r="X40" i="1" s="1"/>
  <c r="W39" i="1"/>
  <c r="V39" i="1"/>
  <c r="X39" i="1" s="1"/>
  <c r="W38" i="1"/>
  <c r="V38" i="1"/>
  <c r="X38" i="1" s="1"/>
  <c r="W37" i="1"/>
  <c r="V37" i="1"/>
  <c r="X37" i="1" s="1"/>
  <c r="W36" i="1"/>
  <c r="V36" i="1"/>
  <c r="X36" i="1" s="1"/>
  <c r="W35" i="1"/>
  <c r="V35" i="1"/>
  <c r="X35" i="1" s="1"/>
  <c r="W34" i="1"/>
  <c r="V34" i="1"/>
  <c r="X34" i="1" s="1"/>
  <c r="W33" i="1"/>
  <c r="V33" i="1"/>
  <c r="X33" i="1" s="1"/>
  <c r="W32" i="1"/>
  <c r="V32" i="1"/>
  <c r="X32" i="1" s="1"/>
  <c r="W31" i="1"/>
  <c r="V31" i="1"/>
  <c r="X31" i="1" s="1"/>
  <c r="W30" i="1"/>
  <c r="V30" i="1"/>
  <c r="X30" i="1" s="1"/>
  <c r="W29" i="1"/>
  <c r="V29" i="1"/>
  <c r="X29" i="1" s="1"/>
  <c r="W28" i="1"/>
  <c r="V28" i="1"/>
  <c r="X28" i="1" s="1"/>
  <c r="W27" i="1"/>
  <c r="V27" i="1"/>
  <c r="X27" i="1" s="1"/>
  <c r="W26" i="1"/>
  <c r="V26" i="1"/>
  <c r="X26" i="1" s="1"/>
  <c r="W25" i="1"/>
  <c r="V25" i="1"/>
  <c r="X25" i="1" s="1"/>
  <c r="W24" i="1"/>
  <c r="V24" i="1"/>
  <c r="X24" i="1" s="1"/>
  <c r="W23" i="1"/>
  <c r="V23" i="1"/>
  <c r="X23" i="1" s="1"/>
  <c r="W22" i="1"/>
  <c r="V22" i="1"/>
  <c r="X22" i="1" s="1"/>
  <c r="W21" i="1"/>
  <c r="V21" i="1"/>
  <c r="X21" i="1" s="1"/>
  <c r="W20" i="1"/>
  <c r="V20" i="1"/>
  <c r="X20" i="1" s="1"/>
  <c r="W19" i="1"/>
  <c r="V19" i="1"/>
  <c r="X19" i="1" s="1"/>
  <c r="W18" i="1"/>
  <c r="V18" i="1"/>
  <c r="X18" i="1" s="1"/>
  <c r="W17" i="1"/>
  <c r="V17" i="1"/>
  <c r="X17" i="1" s="1"/>
  <c r="W16" i="1"/>
  <c r="V16" i="1"/>
  <c r="X16" i="1" s="1"/>
  <c r="W15" i="1"/>
  <c r="V15" i="1"/>
  <c r="X15" i="1" s="1"/>
  <c r="W14" i="1"/>
  <c r="V14" i="1"/>
  <c r="X14" i="1" s="1"/>
  <c r="W13" i="1"/>
  <c r="V13" i="1"/>
  <c r="X13" i="1" s="1"/>
  <c r="W12" i="1"/>
  <c r="V12" i="1"/>
  <c r="X12" i="1" s="1"/>
  <c r="W11" i="1"/>
  <c r="V11" i="1"/>
  <c r="X11" i="1" s="1"/>
  <c r="W10" i="1"/>
  <c r="V10" i="1"/>
  <c r="X10" i="1" s="1"/>
  <c r="W9" i="1"/>
  <c r="V9" i="1"/>
  <c r="X9" i="1" s="1"/>
  <c r="W8" i="1"/>
  <c r="V8" i="1"/>
  <c r="X8" i="1" s="1"/>
  <c r="W7" i="1"/>
  <c r="V7" i="1"/>
  <c r="X7" i="1" s="1"/>
  <c r="W6" i="1"/>
  <c r="V6" i="1"/>
  <c r="X6" i="1" s="1"/>
  <c r="W5" i="1"/>
  <c r="V5" i="1"/>
  <c r="X5" i="1" s="1"/>
  <c r="W4" i="1"/>
  <c r="V4" i="1"/>
  <c r="X4" i="1" s="1"/>
  <c r="W3" i="1"/>
  <c r="V3" i="1"/>
  <c r="X3" i="1" s="1"/>
  <c r="W2" i="1"/>
  <c r="V2" i="1"/>
  <c r="X2" i="1" s="1"/>
</calcChain>
</file>

<file path=xl/sharedStrings.xml><?xml version="1.0" encoding="utf-8"?>
<sst xmlns="http://schemas.openxmlformats.org/spreadsheetml/2006/main" count="323" uniqueCount="84">
  <si>
    <t>date</t>
  </si>
  <si>
    <t>RM</t>
  </si>
  <si>
    <t>measurand</t>
  </si>
  <si>
    <t>based.on</t>
  </si>
  <si>
    <t>unit</t>
  </si>
  <si>
    <t>mean.before</t>
  </si>
  <si>
    <t>mean.after</t>
  </si>
  <si>
    <t>median.before</t>
  </si>
  <si>
    <t>median.after</t>
  </si>
  <si>
    <t>median.after.noPP</t>
  </si>
  <si>
    <t>sL</t>
  </si>
  <si>
    <t>sbb</t>
  </si>
  <si>
    <t>sr</t>
  </si>
  <si>
    <t>u</t>
  </si>
  <si>
    <t>u.alternative</t>
  </si>
  <si>
    <t>t.value</t>
  </si>
  <si>
    <t>labs.remaining</t>
  </si>
  <si>
    <t>property.value</t>
  </si>
  <si>
    <t>U</t>
  </si>
  <si>
    <t>MUH</t>
  </si>
  <si>
    <t>Al2O3</t>
  </si>
  <si>
    <t>median</t>
  </si>
  <si>
    <t>g/100g</t>
  </si>
  <si>
    <t>As</t>
  </si>
  <si>
    <t>mg/kg</t>
  </si>
  <si>
    <t>Ba</t>
  </si>
  <si>
    <t>Be</t>
  </si>
  <si>
    <t>CaO</t>
  </si>
  <si>
    <t>Ce</t>
  </si>
  <si>
    <t>Co</t>
  </si>
  <si>
    <t>CO2</t>
  </si>
  <si>
    <t>Cr</t>
  </si>
  <si>
    <t>Cs</t>
  </si>
  <si>
    <t>Cu</t>
  </si>
  <si>
    <t>Dy</t>
  </si>
  <si>
    <t>Er</t>
  </si>
  <si>
    <t>Eu</t>
  </si>
  <si>
    <t>Fe2O3T</t>
  </si>
  <si>
    <t>FeO</t>
  </si>
  <si>
    <t>Ga</t>
  </si>
  <si>
    <t>Gd</t>
  </si>
  <si>
    <t>H2O.</t>
  </si>
  <si>
    <t>Hf</t>
  </si>
  <si>
    <t>Ho</t>
  </si>
  <si>
    <t>K2O</t>
  </si>
  <si>
    <t>La</t>
  </si>
  <si>
    <t>Li</t>
  </si>
  <si>
    <t>LOI</t>
  </si>
  <si>
    <t>Lu</t>
  </si>
  <si>
    <t>MgO</t>
  </si>
  <si>
    <t>MnO</t>
  </si>
  <si>
    <t>Na2O</t>
  </si>
  <si>
    <t>Nb</t>
  </si>
  <si>
    <t>Nd</t>
  </si>
  <si>
    <t>Ni</t>
  </si>
  <si>
    <t>P2O5</t>
  </si>
  <si>
    <t>Pb</t>
  </si>
  <si>
    <t>Pr</t>
  </si>
  <si>
    <t>Rb</t>
  </si>
  <si>
    <t>Sb</t>
  </si>
  <si>
    <t>Sc</t>
  </si>
  <si>
    <t>SiO2</t>
  </si>
  <si>
    <t>Sm</t>
  </si>
  <si>
    <t>Sn</t>
  </si>
  <si>
    <t>Sr</t>
  </si>
  <si>
    <t>Ta</t>
  </si>
  <si>
    <t>Tb</t>
  </si>
  <si>
    <t>Th</t>
  </si>
  <si>
    <t>TiO2</t>
  </si>
  <si>
    <t>Tl</t>
  </si>
  <si>
    <t>Tm</t>
  </si>
  <si>
    <t>V</t>
  </si>
  <si>
    <t>Y</t>
  </si>
  <si>
    <t>Yb</t>
  </si>
  <si>
    <t>Zn</t>
  </si>
  <si>
    <t>Zr</t>
  </si>
  <si>
    <t>%U</t>
  </si>
  <si>
    <t>%diff med-mean</t>
  </si>
  <si>
    <t>normalised</t>
  </si>
  <si>
    <t>REE</t>
  </si>
  <si>
    <t>mean</t>
  </si>
  <si>
    <t>median?</t>
  </si>
  <si>
    <t>suggestion</t>
  </si>
  <si>
    <t>%frac diff of 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</si>
</sst>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6" fillId="0" borderId="0" xfId="0" applyFont="1"/>
    <xf numFmtId="165" fontId="0" fillId="0" borderId="0" xfId="0" applyNumberFormat="1"/>
    <xf numFmtId="2" fontId="16" fillId="0" borderId="0" xfId="0" applyNumberFormat="1" applyFont="1"/>
    <xf numFmtId="165" fontId="16" fillId="0" borderId="0" xfId="0" applyNumberFormat="1" applyFont="1"/>
    <xf numFmtId="164" fontId="16" fillId="0" borderId="0" xfId="0" applyNumberFormat="1" applyFont="1"/>
    <xf numFmtId="1" fontId="16" fillId="0" borderId="0" xfId="0" applyNumberFormat="1" applyFont="1"/>
    <xf numFmtId="0" fontId="8" fillId="4" borderId="0" xfId="8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chondrite</a:t>
            </a:r>
            <a:r>
              <a:rPr lang="de-AT" baseline="0"/>
              <a:t> normalised</a:t>
            </a:r>
            <a:endParaRPr lang="de-A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MUH!$AE$2</c:f>
              <c:strCache>
                <c:ptCount val="1"/>
                <c:pt idx="0">
                  <c:v>mean.after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MUH!$AA$3:$AA$17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MUH!$AE$3:$AE$17</c:f>
              <c:numCache>
                <c:formatCode>0.000</c:formatCode>
                <c:ptCount val="15"/>
                <c:pt idx="0">
                  <c:v>0.5898305084745763</c:v>
                </c:pt>
                <c:pt idx="1">
                  <c:v>0.34415584415584416</c:v>
                </c:pt>
                <c:pt idx="2">
                  <c:v>0.37814854682454258</c:v>
                </c:pt>
                <c:pt idx="3">
                  <c:v>0.38708971553610499</c:v>
                </c:pt>
                <c:pt idx="4">
                  <c:v>#N/A</c:v>
                </c:pt>
                <c:pt idx="5">
                  <c:v>0.45456375838926177</c:v>
                </c:pt>
                <c:pt idx="6">
                  <c:v>0.46785714285714286</c:v>
                </c:pt>
                <c:pt idx="7">
                  <c:v>0.54568527918781717</c:v>
                </c:pt>
                <c:pt idx="8">
                  <c:v>0.59661971830985927</c:v>
                </c:pt>
                <c:pt idx="9">
                  <c:v>0.62367346938775503</c:v>
                </c:pt>
                <c:pt idx="10">
                  <c:v>0.65439560439560429</c:v>
                </c:pt>
                <c:pt idx="11">
                  <c:v>0.65180722891566267</c:v>
                </c:pt>
                <c:pt idx="12">
                  <c:v>0.70289256198347116</c:v>
                </c:pt>
                <c:pt idx="13">
                  <c:v>0.74150943396226421</c:v>
                </c:pt>
                <c:pt idx="14">
                  <c:v>0.78122448979591841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MUH!$AF$2</c:f>
              <c:strCache>
                <c:ptCount val="1"/>
                <c:pt idx="0">
                  <c:v>median.after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MUH!$AA$3:$AA$17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MUH!$AF$3:$AF$17</c:f>
              <c:numCache>
                <c:formatCode>0.000</c:formatCode>
                <c:ptCount val="15"/>
                <c:pt idx="0">
                  <c:v>0.56949152542372883</c:v>
                </c:pt>
                <c:pt idx="1">
                  <c:v>0.32224025974025977</c:v>
                </c:pt>
                <c:pt idx="2">
                  <c:v>0.37319698600645856</c:v>
                </c:pt>
                <c:pt idx="3">
                  <c:v>0.38183807439824941</c:v>
                </c:pt>
                <c:pt idx="4">
                  <c:v>#N/A</c:v>
                </c:pt>
                <c:pt idx="5">
                  <c:v>0.45268456375838928</c:v>
                </c:pt>
                <c:pt idx="6">
                  <c:v>0.47410714285714284</c:v>
                </c:pt>
                <c:pt idx="7">
                  <c:v>0.5604060913705583</c:v>
                </c:pt>
                <c:pt idx="8">
                  <c:v>0.59718309859154939</c:v>
                </c:pt>
                <c:pt idx="9">
                  <c:v>0.62938775510204081</c:v>
                </c:pt>
                <c:pt idx="10">
                  <c:v>0.64450549450549444</c:v>
                </c:pt>
                <c:pt idx="11">
                  <c:v>0.65662650602409633</c:v>
                </c:pt>
                <c:pt idx="12">
                  <c:v>0.70165289256198349</c:v>
                </c:pt>
                <c:pt idx="13">
                  <c:v>0.73207547169811327</c:v>
                </c:pt>
                <c:pt idx="14">
                  <c:v>0.77551020408163263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310096"/>
        <c:axId val="612310880"/>
      </c:lineChart>
      <c:catAx>
        <c:axId val="61231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310880"/>
        <c:crosses val="autoZero"/>
        <c:auto val="1"/>
        <c:lblAlgn val="ctr"/>
        <c:lblOffset val="100"/>
        <c:noMultiLvlLbl val="0"/>
      </c:catAx>
      <c:valAx>
        <c:axId val="61231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31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752475</xdr:colOff>
      <xdr:row>17</xdr:row>
      <xdr:rowOff>176212</xdr:rowOff>
    </xdr:from>
    <xdr:to>
      <xdr:col>31</xdr:col>
      <xdr:colOff>752475</xdr:colOff>
      <xdr:row>44</xdr:row>
      <xdr:rowOff>76200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KUMall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KUMall"/>
    </sheetNames>
    <sheetDataSet>
      <sheetData sheetId="0">
        <row r="2">
          <cell r="AE2" t="str">
            <v>mean.after</v>
          </cell>
          <cell r="AF2" t="str">
            <v>median.after</v>
          </cell>
        </row>
        <row r="3">
          <cell r="AA3" t="str">
            <v>La</v>
          </cell>
          <cell r="AE3">
            <v>1.7470338983050848</v>
          </cell>
          <cell r="AF3">
            <v>1.73135593220339</v>
          </cell>
        </row>
        <row r="4">
          <cell r="AA4" t="str">
            <v>Ce</v>
          </cell>
          <cell r="AE4">
            <v>2.0600649350649349</v>
          </cell>
          <cell r="AF4">
            <v>2.0762987012987013</v>
          </cell>
        </row>
        <row r="5">
          <cell r="AA5" t="str">
            <v>Pr</v>
          </cell>
          <cell r="AE5">
            <v>2.5328310010764263</v>
          </cell>
          <cell r="AF5">
            <v>2.6006458557588807</v>
          </cell>
        </row>
        <row r="6">
          <cell r="AA6" t="str">
            <v>Nd</v>
          </cell>
          <cell r="AE6">
            <v>3.2691466083150984</v>
          </cell>
          <cell r="AF6">
            <v>3.2800875273522978</v>
          </cell>
        </row>
        <row r="7">
          <cell r="AE7" t="e">
            <v>#N/A</v>
          </cell>
          <cell r="AF7" t="e">
            <v>#N/A</v>
          </cell>
        </row>
        <row r="8">
          <cell r="AA8" t="str">
            <v>Sm</v>
          </cell>
          <cell r="AE8">
            <v>4.7979865771812085</v>
          </cell>
          <cell r="AF8">
            <v>4.7906040268456378</v>
          </cell>
        </row>
        <row r="9">
          <cell r="AA9" t="str">
            <v>Eu</v>
          </cell>
          <cell r="AE9">
            <v>5.3607142857142858</v>
          </cell>
          <cell r="AF9">
            <v>5.3910714285714283</v>
          </cell>
        </row>
        <row r="10">
          <cell r="AA10" t="str">
            <v>Gd</v>
          </cell>
          <cell r="AE10">
            <v>5.7766497461928923</v>
          </cell>
          <cell r="AF10">
            <v>5.9492385786802027</v>
          </cell>
        </row>
        <row r="11">
          <cell r="AA11" t="str">
            <v>Tb</v>
          </cell>
          <cell r="AE11">
            <v>6.3352112676056338</v>
          </cell>
          <cell r="AF11">
            <v>6.4394366197183102</v>
          </cell>
        </row>
        <row r="12">
          <cell r="AA12" t="str">
            <v>Dy</v>
          </cell>
          <cell r="AE12">
            <v>6.5673469387755103</v>
          </cell>
          <cell r="AF12">
            <v>6.5510204081632653</v>
          </cell>
        </row>
        <row r="13">
          <cell r="AA13" t="str">
            <v>Ho</v>
          </cell>
          <cell r="AE13">
            <v>6.4963369963369964</v>
          </cell>
          <cell r="AF13">
            <v>6.4633699633699626</v>
          </cell>
        </row>
        <row r="14">
          <cell r="AA14" t="str">
            <v>Er</v>
          </cell>
          <cell r="AE14">
            <v>6.2710843373493965</v>
          </cell>
          <cell r="AF14">
            <v>6.283132530120481</v>
          </cell>
        </row>
        <row r="15">
          <cell r="AA15" t="str">
            <v>Tm</v>
          </cell>
          <cell r="AE15">
            <v>6.3347107438016526</v>
          </cell>
          <cell r="AF15">
            <v>6.4008264462809921</v>
          </cell>
        </row>
        <row r="16">
          <cell r="AA16" t="str">
            <v>Yb</v>
          </cell>
          <cell r="AE16">
            <v>6.3459119496855338</v>
          </cell>
          <cell r="AF16">
            <v>6.3396226415094343</v>
          </cell>
        </row>
        <row r="17">
          <cell r="AA17" t="str">
            <v>Lu</v>
          </cell>
          <cell r="AE17">
            <v>6.0489795918367344</v>
          </cell>
          <cell r="AF17">
            <v>6.0734693877551011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5"/>
  <sheetViews>
    <sheetView tabSelected="1" workbookViewId="0">
      <selection activeCell="AH8" sqref="AH8"/>
    </sheetView>
  </sheetViews>
  <sheetFormatPr baseColWidth="10" defaultRowHeight="15" x14ac:dyDescent="0.25"/>
  <cols>
    <col min="1" max="1" width="3" bestFit="1" customWidth="1"/>
    <col min="2" max="2" width="10.140625" bestFit="1" customWidth="1"/>
    <col min="3" max="3" width="5.28515625" bestFit="1" customWidth="1"/>
    <col min="4" max="4" width="10.85546875" bestFit="1" customWidth="1"/>
    <col min="5" max="5" width="9.140625" hidden="1" customWidth="1"/>
    <col min="6" max="6" width="6.85546875" hidden="1" customWidth="1"/>
    <col min="7" max="7" width="12.5703125" hidden="1" customWidth="1"/>
    <col min="8" max="8" width="14.28515625" style="6" customWidth="1"/>
    <col min="9" max="9" width="14.28515625" hidden="1" customWidth="1"/>
    <col min="10" max="10" width="14.28515625" style="6" customWidth="1"/>
    <col min="11" max="11" width="17.85546875" hidden="1" customWidth="1"/>
    <col min="12" max="13" width="9" hidden="1" customWidth="1"/>
    <col min="14" max="14" width="10" hidden="1" customWidth="1"/>
    <col min="15" max="15" width="9" hidden="1" customWidth="1"/>
    <col min="16" max="16" width="12.42578125" hidden="1" customWidth="1"/>
    <col min="17" max="17" width="7.140625" hidden="1" customWidth="1"/>
    <col min="18" max="18" width="0" hidden="1" customWidth="1"/>
    <col min="19" max="19" width="14.140625" hidden="1" customWidth="1"/>
    <col min="20" max="20" width="14.28515625" customWidth="1"/>
    <col min="21" max="21" width="8.5703125" customWidth="1"/>
    <col min="22" max="22" width="6.5703125" bestFit="1" customWidth="1"/>
    <col min="23" max="23" width="15.85546875" bestFit="1" customWidth="1"/>
  </cols>
  <sheetData>
    <row r="1" spans="1:3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6" t="s">
        <v>6</v>
      </c>
      <c r="I1" t="s">
        <v>7</v>
      </c>
      <c r="J1" s="6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S1" t="s">
        <v>16</v>
      </c>
      <c r="T1" t="s">
        <v>17</v>
      </c>
      <c r="U1" t="s">
        <v>18</v>
      </c>
      <c r="V1" t="s">
        <v>76</v>
      </c>
      <c r="W1" t="s">
        <v>77</v>
      </c>
      <c r="X1" t="s">
        <v>83</v>
      </c>
      <c r="Y1" t="s">
        <v>82</v>
      </c>
      <c r="AE1" t="s">
        <v>78</v>
      </c>
    </row>
    <row r="2" spans="1:33" x14ac:dyDescent="0.25">
      <c r="A2">
        <v>1</v>
      </c>
      <c r="B2" s="1">
        <v>41849</v>
      </c>
      <c r="C2" t="s">
        <v>19</v>
      </c>
      <c r="D2" t="s">
        <v>20</v>
      </c>
      <c r="E2" t="s">
        <v>21</v>
      </c>
      <c r="F2" t="s">
        <v>22</v>
      </c>
      <c r="G2">
        <v>1.33</v>
      </c>
      <c r="H2" s="8">
        <v>1.3340000000000001</v>
      </c>
      <c r="I2" s="3">
        <v>1.33</v>
      </c>
      <c r="J2" s="8">
        <v>1.33</v>
      </c>
      <c r="K2">
        <v>1.33</v>
      </c>
      <c r="L2">
        <v>1.56E-3</v>
      </c>
      <c r="M2">
        <v>1.2400000000000001E-4</v>
      </c>
      <c r="N2" s="2">
        <v>5.028E-5</v>
      </c>
      <c r="O2">
        <v>8.9599999999999992E-3</v>
      </c>
      <c r="P2">
        <v>8.9899999999999997E-3</v>
      </c>
      <c r="Q2">
        <v>2.09</v>
      </c>
      <c r="S2">
        <v>20</v>
      </c>
      <c r="T2" s="3">
        <v>1.33</v>
      </c>
      <c r="U2" s="3">
        <v>1.8800000000000001E-2</v>
      </c>
      <c r="V2" s="3">
        <f>+U2/T2*100</f>
        <v>1.4135338345864661</v>
      </c>
      <c r="W2" s="3">
        <f>+(H2-J2)/J2*100</f>
        <v>0.30075187969924838</v>
      </c>
      <c r="X2" s="5">
        <f>+ABS(W2)/V2*100</f>
        <v>21.276595744680872</v>
      </c>
      <c r="Y2" s="12" t="s">
        <v>80</v>
      </c>
      <c r="AA2" t="s">
        <v>79</v>
      </c>
      <c r="AC2" t="str">
        <f>+H1</f>
        <v>mean.after</v>
      </c>
      <c r="AD2" t="str">
        <f>+J1</f>
        <v>median.after</v>
      </c>
      <c r="AE2" t="str">
        <f>+AC2</f>
        <v>mean.after</v>
      </c>
      <c r="AF2" t="str">
        <f>+AD2</f>
        <v>median.after</v>
      </c>
    </row>
    <row r="3" spans="1:33" x14ac:dyDescent="0.25">
      <c r="A3">
        <v>2</v>
      </c>
      <c r="B3" s="1">
        <v>41849</v>
      </c>
      <c r="C3" t="s">
        <v>19</v>
      </c>
      <c r="D3" t="s">
        <v>23</v>
      </c>
      <c r="E3" t="s">
        <v>21</v>
      </c>
      <c r="F3" t="s">
        <v>24</v>
      </c>
      <c r="G3">
        <v>3.6419999999999999</v>
      </c>
      <c r="H3" s="9">
        <v>3.6419999999999999</v>
      </c>
      <c r="I3" s="7">
        <v>3.5819999999999999</v>
      </c>
      <c r="J3" s="9">
        <v>3.5819999999999999</v>
      </c>
      <c r="K3">
        <v>3.5819999999999999</v>
      </c>
      <c r="L3">
        <v>0.754</v>
      </c>
      <c r="M3">
        <v>5.3999999999999999E-2</v>
      </c>
      <c r="N3">
        <v>2.2519999999999998E-2</v>
      </c>
      <c r="O3">
        <v>0.311</v>
      </c>
      <c r="P3">
        <v>0.312</v>
      </c>
      <c r="Q3">
        <v>2.36</v>
      </c>
      <c r="S3">
        <v>8</v>
      </c>
      <c r="T3" s="7">
        <v>3.5819999999999999</v>
      </c>
      <c r="U3" s="7">
        <v>0.73799999999999999</v>
      </c>
      <c r="V3" s="3">
        <f t="shared" ref="V3:V55" si="0">+U3/T3*100</f>
        <v>20.603015075376884</v>
      </c>
      <c r="W3" s="3">
        <f>+(H3-J3)/J3*100</f>
        <v>1.6750418760469028</v>
      </c>
      <c r="X3" s="5">
        <f t="shared" ref="X3:X55" si="1">+ABS(W3)/V3*100</f>
        <v>8.1300813008130159</v>
      </c>
      <c r="Y3" s="12" t="s">
        <v>80</v>
      </c>
      <c r="AA3" t="s">
        <v>45</v>
      </c>
      <c r="AB3">
        <v>0.23599999999999999</v>
      </c>
      <c r="AC3">
        <f>+VLOOKUP(AA3,$D$2:$J$55,5,FALSE)</f>
        <v>0.13919999999999999</v>
      </c>
      <c r="AD3">
        <f>+VLOOKUP(AA3,$D$2:$J$55,7,FALSE)</f>
        <v>0.13439999999999999</v>
      </c>
      <c r="AE3" s="4">
        <f>+AC3/$AB3</f>
        <v>0.5898305084745763</v>
      </c>
      <c r="AF3" s="4">
        <f>+AD3/$AB3</f>
        <v>0.56949152542372883</v>
      </c>
      <c r="AG3" t="s">
        <v>21</v>
      </c>
    </row>
    <row r="4" spans="1:33" x14ac:dyDescent="0.25">
      <c r="A4">
        <v>3</v>
      </c>
      <c r="B4" s="1">
        <v>41849</v>
      </c>
      <c r="C4" t="s">
        <v>19</v>
      </c>
      <c r="D4" t="s">
        <v>25</v>
      </c>
      <c r="E4" t="s">
        <v>21</v>
      </c>
      <c r="F4" t="s">
        <v>24</v>
      </c>
      <c r="G4">
        <v>5.9720000000000004</v>
      </c>
      <c r="H4" s="9">
        <v>4.9790000000000001</v>
      </c>
      <c r="I4" s="7">
        <v>4.9710000000000001</v>
      </c>
      <c r="J4" s="9">
        <v>4.9050000000000002</v>
      </c>
      <c r="K4">
        <v>4.9710000000000001</v>
      </c>
      <c r="L4">
        <v>0.24099999999999999</v>
      </c>
      <c r="M4">
        <v>0.17799999999999999</v>
      </c>
      <c r="N4">
        <v>3.5310000000000001E-2</v>
      </c>
      <c r="O4">
        <v>0.13400000000000001</v>
      </c>
      <c r="P4">
        <v>0.13500000000000001</v>
      </c>
      <c r="Q4">
        <v>2.12</v>
      </c>
      <c r="S4">
        <v>17</v>
      </c>
      <c r="T4" s="7">
        <v>4.9050000000000002</v>
      </c>
      <c r="U4" s="7">
        <v>0.28699999999999998</v>
      </c>
      <c r="V4" s="3">
        <f t="shared" si="0"/>
        <v>5.8511722731906213</v>
      </c>
      <c r="W4" s="3">
        <f>+(H4-J4)/J4*100</f>
        <v>1.5086646279306797</v>
      </c>
      <c r="X4" s="5">
        <f t="shared" si="1"/>
        <v>25.783972125435483</v>
      </c>
      <c r="Y4" s="12" t="s">
        <v>80</v>
      </c>
      <c r="AA4" t="s">
        <v>28</v>
      </c>
      <c r="AB4">
        <v>0.61599999999999999</v>
      </c>
      <c r="AC4">
        <f t="shared" ref="AC4:AC17" si="2">+VLOOKUP(AA4,$D$2:$J$55,5,FALSE)</f>
        <v>0.21199999999999999</v>
      </c>
      <c r="AD4">
        <f t="shared" ref="AD4:AD17" si="3">+VLOOKUP(AA4,$D$2:$J$55,7,FALSE)</f>
        <v>0.19850000000000001</v>
      </c>
      <c r="AE4" s="4">
        <f t="shared" ref="AE4:AF17" si="4">+AC4/$AB4</f>
        <v>0.34415584415584416</v>
      </c>
      <c r="AF4" s="4">
        <f t="shared" si="4"/>
        <v>0.32224025974025977</v>
      </c>
      <c r="AG4" t="s">
        <v>21</v>
      </c>
    </row>
    <row r="5" spans="1:33" x14ac:dyDescent="0.25">
      <c r="A5">
        <v>4</v>
      </c>
      <c r="B5" s="1">
        <v>41849</v>
      </c>
      <c r="C5" t="s">
        <v>19</v>
      </c>
      <c r="D5" t="s">
        <v>26</v>
      </c>
      <c r="E5" t="s">
        <v>21</v>
      </c>
      <c r="F5" t="s">
        <v>24</v>
      </c>
      <c r="G5">
        <v>1.1690000000000001E-2</v>
      </c>
      <c r="H5" s="10">
        <v>1.1690000000000001E-2</v>
      </c>
      <c r="I5" s="4">
        <v>1.2409999999999999E-2</v>
      </c>
      <c r="J5" s="10">
        <v>1.2409999999999999E-2</v>
      </c>
      <c r="K5">
        <v>1.2409999999999999E-2</v>
      </c>
      <c r="L5" s="2">
        <v>2.5100000000000001E-6</v>
      </c>
      <c r="M5" s="2">
        <v>8.4099999999999997E-7</v>
      </c>
      <c r="N5" s="2">
        <v>2.0709999999999999E-7</v>
      </c>
      <c r="O5">
        <v>9.6699999999999998E-4</v>
      </c>
      <c r="P5">
        <v>9.7599999999999998E-4</v>
      </c>
      <c r="Q5">
        <v>4.3</v>
      </c>
      <c r="S5">
        <v>3</v>
      </c>
      <c r="T5" s="4">
        <v>1.2409999999999999E-2</v>
      </c>
      <c r="U5" s="4">
        <v>4.1999999999999997E-3</v>
      </c>
      <c r="V5" s="3">
        <f t="shared" si="0"/>
        <v>33.843674456083804</v>
      </c>
      <c r="W5" s="3">
        <f>+(H5-J5)/J5*100</f>
        <v>-5.8017727639000682</v>
      </c>
      <c r="X5" s="5">
        <f t="shared" si="1"/>
        <v>17.142857142857107</v>
      </c>
      <c r="Y5" s="12" t="s">
        <v>80</v>
      </c>
      <c r="AA5" t="s">
        <v>57</v>
      </c>
      <c r="AB5">
        <v>9.2899999999999996E-2</v>
      </c>
      <c r="AC5">
        <f t="shared" si="2"/>
        <v>3.5130000000000002E-2</v>
      </c>
      <c r="AD5">
        <f t="shared" si="3"/>
        <v>3.4669999999999999E-2</v>
      </c>
      <c r="AE5" s="4">
        <f t="shared" si="4"/>
        <v>0.37814854682454258</v>
      </c>
      <c r="AF5" s="4">
        <f t="shared" si="4"/>
        <v>0.37319698600645856</v>
      </c>
      <c r="AG5" t="s">
        <v>80</v>
      </c>
    </row>
    <row r="6" spans="1:33" x14ac:dyDescent="0.25">
      <c r="A6">
        <v>5</v>
      </c>
      <c r="B6" s="1">
        <v>41849</v>
      </c>
      <c r="C6" t="s">
        <v>19</v>
      </c>
      <c r="D6" t="s">
        <v>27</v>
      </c>
      <c r="E6" t="s">
        <v>21</v>
      </c>
      <c r="F6" t="s">
        <v>22</v>
      </c>
      <c r="G6">
        <v>1.214</v>
      </c>
      <c r="H6" s="8">
        <v>1.2130000000000001</v>
      </c>
      <c r="I6" s="3">
        <v>1.2150000000000001</v>
      </c>
      <c r="J6" s="8">
        <v>1.2150000000000001</v>
      </c>
      <c r="K6">
        <v>1.216</v>
      </c>
      <c r="L6">
        <v>4.84E-4</v>
      </c>
      <c r="M6" s="2">
        <v>9.7600000000000001E-5</v>
      </c>
      <c r="N6" s="2">
        <v>2.8730000000000001E-5</v>
      </c>
      <c r="O6">
        <v>4.9699999999999996E-3</v>
      </c>
      <c r="P6">
        <v>5.0099999999999997E-3</v>
      </c>
      <c r="Q6">
        <v>2.09</v>
      </c>
      <c r="S6">
        <v>21</v>
      </c>
      <c r="T6" s="3">
        <v>1.2150000000000001</v>
      </c>
      <c r="U6" s="3">
        <v>1.04E-2</v>
      </c>
      <c r="V6" s="3">
        <f t="shared" si="0"/>
        <v>0.8559670781893004</v>
      </c>
      <c r="W6" s="3">
        <f>+(H6-J6)/J6*100</f>
        <v>-0.16460905349794253</v>
      </c>
      <c r="X6" s="5">
        <f t="shared" si="1"/>
        <v>19.230769230769248</v>
      </c>
      <c r="Y6" s="12" t="s">
        <v>80</v>
      </c>
      <c r="AA6" t="s">
        <v>53</v>
      </c>
      <c r="AB6">
        <v>0.45700000000000002</v>
      </c>
      <c r="AC6">
        <f t="shared" si="2"/>
        <v>0.1769</v>
      </c>
      <c r="AD6">
        <f t="shared" si="3"/>
        <v>0.17449999999999999</v>
      </c>
      <c r="AE6" s="4">
        <f t="shared" si="4"/>
        <v>0.38708971553610499</v>
      </c>
      <c r="AF6" s="4">
        <f t="shared" si="4"/>
        <v>0.38183807439824941</v>
      </c>
      <c r="AG6" t="s">
        <v>80</v>
      </c>
    </row>
    <row r="7" spans="1:33" x14ac:dyDescent="0.25">
      <c r="A7">
        <v>6</v>
      </c>
      <c r="B7" s="1">
        <v>41849</v>
      </c>
      <c r="C7" t="s">
        <v>19</v>
      </c>
      <c r="D7" t="s">
        <v>28</v>
      </c>
      <c r="E7" t="s">
        <v>21</v>
      </c>
      <c r="F7" t="s">
        <v>24</v>
      </c>
      <c r="G7">
        <v>0.2208</v>
      </c>
      <c r="H7" s="10">
        <v>0.21199999999999999</v>
      </c>
      <c r="I7" s="4">
        <v>0.19950000000000001</v>
      </c>
      <c r="J7" s="10">
        <v>0.19850000000000001</v>
      </c>
      <c r="K7">
        <v>0.19850000000000001</v>
      </c>
      <c r="L7">
        <v>7.3200000000000001E-4</v>
      </c>
      <c r="M7">
        <v>2.3599999999999999E-4</v>
      </c>
      <c r="N7" s="2">
        <v>5.9700000000000001E-5</v>
      </c>
      <c r="O7">
        <v>7.6299999999999996E-3</v>
      </c>
      <c r="P7">
        <v>7.7000000000000002E-3</v>
      </c>
      <c r="Q7">
        <v>2.16</v>
      </c>
      <c r="S7">
        <v>14</v>
      </c>
      <c r="T7" s="4">
        <v>0.19850000000000001</v>
      </c>
      <c r="U7" s="4">
        <v>1.66E-2</v>
      </c>
      <c r="V7" s="3">
        <f t="shared" si="0"/>
        <v>8.3627204030226689</v>
      </c>
      <c r="W7" s="3">
        <f>+(H7-J7)/J7*100</f>
        <v>6.8010075566750556</v>
      </c>
      <c r="X7" s="5">
        <f t="shared" si="1"/>
        <v>81.325301204819198</v>
      </c>
      <c r="Y7" s="12" t="s">
        <v>21</v>
      </c>
      <c r="AE7" s="4" t="e">
        <v>#N/A</v>
      </c>
      <c r="AF7" s="4" t="e">
        <v>#N/A</v>
      </c>
    </row>
    <row r="8" spans="1:33" x14ac:dyDescent="0.25">
      <c r="A8">
        <v>7</v>
      </c>
      <c r="B8" s="1">
        <v>41849</v>
      </c>
      <c r="C8" t="s">
        <v>19</v>
      </c>
      <c r="D8" t="s">
        <v>29</v>
      </c>
      <c r="E8" t="s">
        <v>21</v>
      </c>
      <c r="F8" t="s">
        <v>24</v>
      </c>
      <c r="G8">
        <v>106.4</v>
      </c>
      <c r="H8" s="11">
        <v>106.7</v>
      </c>
      <c r="I8" s="5">
        <v>106.8</v>
      </c>
      <c r="J8" s="11">
        <v>106.9</v>
      </c>
      <c r="K8">
        <v>106.8</v>
      </c>
      <c r="L8">
        <v>29.7</v>
      </c>
      <c r="M8">
        <v>1.65</v>
      </c>
      <c r="N8">
        <v>0.75639999999999996</v>
      </c>
      <c r="O8">
        <v>1.17</v>
      </c>
      <c r="P8">
        <v>1.18</v>
      </c>
      <c r="Q8">
        <v>2.08</v>
      </c>
      <c r="S8">
        <v>22</v>
      </c>
      <c r="T8" s="5">
        <v>106.9</v>
      </c>
      <c r="U8" s="5">
        <v>2.4500000000000002</v>
      </c>
      <c r="V8" s="3">
        <f t="shared" si="0"/>
        <v>2.2918615528531339</v>
      </c>
      <c r="W8" s="3">
        <f>+(H8-J8)/J8*100</f>
        <v>-0.18709073900842174</v>
      </c>
      <c r="X8" s="5">
        <f t="shared" si="1"/>
        <v>8.1632653061225646</v>
      </c>
      <c r="Y8" s="12" t="s">
        <v>80</v>
      </c>
      <c r="AA8" t="s">
        <v>62</v>
      </c>
      <c r="AB8">
        <v>0.14899999999999999</v>
      </c>
      <c r="AC8">
        <f t="shared" si="2"/>
        <v>6.7729999999999999E-2</v>
      </c>
      <c r="AD8">
        <f t="shared" si="3"/>
        <v>6.7449999999999996E-2</v>
      </c>
      <c r="AE8" s="4">
        <f t="shared" si="4"/>
        <v>0.45456375838926177</v>
      </c>
      <c r="AF8" s="4">
        <f t="shared" si="4"/>
        <v>0.45268456375838928</v>
      </c>
      <c r="AG8" t="s">
        <v>80</v>
      </c>
    </row>
    <row r="9" spans="1:33" x14ac:dyDescent="0.25">
      <c r="A9">
        <v>8</v>
      </c>
      <c r="B9" s="1">
        <v>41849</v>
      </c>
      <c r="C9" t="s">
        <v>19</v>
      </c>
      <c r="D9" t="s">
        <v>30</v>
      </c>
      <c r="E9" t="s">
        <v>21</v>
      </c>
      <c r="F9" t="s">
        <v>22</v>
      </c>
      <c r="G9">
        <v>1.032</v>
      </c>
      <c r="H9" s="9">
        <v>1.032</v>
      </c>
      <c r="I9" s="7">
        <v>1.0209999999999999</v>
      </c>
      <c r="J9" s="9">
        <v>1.0209999999999999</v>
      </c>
      <c r="K9">
        <v>1.0209999999999999</v>
      </c>
      <c r="L9">
        <v>4.8599999999999997E-3</v>
      </c>
      <c r="M9">
        <v>2.3400000000000001E-3</v>
      </c>
      <c r="N9">
        <v>5.1409999999999997E-4</v>
      </c>
      <c r="O9">
        <v>5.33E-2</v>
      </c>
      <c r="P9">
        <v>5.3900000000000003E-2</v>
      </c>
      <c r="Q9">
        <v>12.71</v>
      </c>
      <c r="S9">
        <v>2</v>
      </c>
      <c r="T9" s="7">
        <v>1.0209999999999999</v>
      </c>
      <c r="U9" s="7">
        <v>0.68500000000000005</v>
      </c>
      <c r="V9" s="3">
        <f t="shared" si="0"/>
        <v>67.091087169441735</v>
      </c>
      <c r="W9" s="3">
        <f>+(H9-J9)/J9*100</f>
        <v>1.0773751224290031</v>
      </c>
      <c r="X9" s="5">
        <f t="shared" si="1"/>
        <v>1.6058394160584115</v>
      </c>
      <c r="Y9" s="12" t="s">
        <v>80</v>
      </c>
      <c r="AA9" t="s">
        <v>36</v>
      </c>
      <c r="AB9">
        <v>5.6000000000000001E-2</v>
      </c>
      <c r="AC9">
        <f t="shared" si="2"/>
        <v>2.6200000000000001E-2</v>
      </c>
      <c r="AD9">
        <f t="shared" si="3"/>
        <v>2.6550000000000001E-2</v>
      </c>
      <c r="AE9" s="4">
        <f t="shared" si="4"/>
        <v>0.46785714285714286</v>
      </c>
      <c r="AF9" s="4">
        <f t="shared" si="4"/>
        <v>0.47410714285714284</v>
      </c>
      <c r="AG9" t="s">
        <v>80</v>
      </c>
    </row>
    <row r="10" spans="1:33" x14ac:dyDescent="0.25">
      <c r="A10">
        <v>9</v>
      </c>
      <c r="B10" s="1">
        <v>41849</v>
      </c>
      <c r="C10" t="s">
        <v>19</v>
      </c>
      <c r="D10" t="s">
        <v>31</v>
      </c>
      <c r="E10" t="s">
        <v>21</v>
      </c>
      <c r="F10" t="s">
        <v>24</v>
      </c>
      <c r="G10">
        <v>2545</v>
      </c>
      <c r="H10" s="11">
        <v>2666</v>
      </c>
      <c r="I10" s="5">
        <v>2692</v>
      </c>
      <c r="J10" s="11">
        <v>2706</v>
      </c>
      <c r="K10">
        <v>2705</v>
      </c>
      <c r="L10">
        <v>15900</v>
      </c>
      <c r="M10">
        <v>298</v>
      </c>
      <c r="N10">
        <v>197.3</v>
      </c>
      <c r="O10">
        <v>27.6</v>
      </c>
      <c r="P10">
        <v>27.7</v>
      </c>
      <c r="Q10">
        <v>2.09</v>
      </c>
      <c r="S10">
        <v>21</v>
      </c>
      <c r="T10" s="5">
        <v>2706</v>
      </c>
      <c r="U10" s="5">
        <v>57.7</v>
      </c>
      <c r="V10" s="3">
        <f t="shared" si="0"/>
        <v>2.1322985957132299</v>
      </c>
      <c r="W10" s="3">
        <f>+(H10-J10)/J10*100</f>
        <v>-1.4781966001478197</v>
      </c>
      <c r="X10" s="5">
        <f t="shared" si="1"/>
        <v>69.324090121317155</v>
      </c>
      <c r="Y10" s="12" t="s">
        <v>21</v>
      </c>
      <c r="AA10" t="s">
        <v>40</v>
      </c>
      <c r="AB10">
        <v>0.19700000000000001</v>
      </c>
      <c r="AC10">
        <f t="shared" si="2"/>
        <v>0.1075</v>
      </c>
      <c r="AD10">
        <f t="shared" si="3"/>
        <v>0.1104</v>
      </c>
      <c r="AE10" s="4">
        <f t="shared" si="4"/>
        <v>0.54568527918781717</v>
      </c>
      <c r="AF10" s="4">
        <f t="shared" si="4"/>
        <v>0.5604060913705583</v>
      </c>
      <c r="AG10" t="s">
        <v>81</v>
      </c>
    </row>
    <row r="11" spans="1:33" x14ac:dyDescent="0.25">
      <c r="A11">
        <v>10</v>
      </c>
      <c r="B11" s="1">
        <v>41849</v>
      </c>
      <c r="C11" t="s">
        <v>19</v>
      </c>
      <c r="D11" t="s">
        <v>32</v>
      </c>
      <c r="E11" t="s">
        <v>21</v>
      </c>
      <c r="F11" t="s">
        <v>24</v>
      </c>
      <c r="G11">
        <v>9.7930000000000003E-2</v>
      </c>
      <c r="H11" s="10">
        <v>9.8900000000000002E-2</v>
      </c>
      <c r="I11" s="4">
        <v>9.7049999999999997E-2</v>
      </c>
      <c r="J11" s="10">
        <v>9.7549999999999998E-2</v>
      </c>
      <c r="K11">
        <v>9.7549999999999998E-2</v>
      </c>
      <c r="L11" s="2">
        <v>1.6900000000000001E-5</v>
      </c>
      <c r="M11" s="2">
        <v>1.19E-5</v>
      </c>
      <c r="N11" s="2">
        <v>2.3929999999999998E-6</v>
      </c>
      <c r="O11">
        <v>1.2700000000000001E-3</v>
      </c>
      <c r="P11">
        <v>1.2899999999999999E-3</v>
      </c>
      <c r="Q11">
        <v>2.1800000000000002</v>
      </c>
      <c r="S11">
        <v>13</v>
      </c>
      <c r="T11" s="4">
        <v>9.7549999999999998E-2</v>
      </c>
      <c r="U11" s="4">
        <v>2.81E-3</v>
      </c>
      <c r="V11" s="3">
        <f t="shared" si="0"/>
        <v>2.8805740645822655</v>
      </c>
      <c r="W11" s="3">
        <f>+(H11-J11)/J11*100</f>
        <v>1.3839056893900605</v>
      </c>
      <c r="X11" s="5">
        <f t="shared" si="1"/>
        <v>48.042704626334668</v>
      </c>
      <c r="Y11" s="12" t="s">
        <v>80</v>
      </c>
      <c r="AA11" t="s">
        <v>66</v>
      </c>
      <c r="AB11">
        <v>3.5499999999999997E-2</v>
      </c>
      <c r="AC11">
        <f t="shared" si="2"/>
        <v>2.1180000000000001E-2</v>
      </c>
      <c r="AD11">
        <f t="shared" si="3"/>
        <v>2.12E-2</v>
      </c>
      <c r="AE11" s="4">
        <f t="shared" si="4"/>
        <v>0.59661971830985927</v>
      </c>
      <c r="AF11" s="4">
        <f t="shared" si="4"/>
        <v>0.59718309859154939</v>
      </c>
      <c r="AG11" t="s">
        <v>80</v>
      </c>
    </row>
    <row r="12" spans="1:33" x14ac:dyDescent="0.25">
      <c r="A12">
        <v>11</v>
      </c>
      <c r="B12" s="1">
        <v>41849</v>
      </c>
      <c r="C12" t="s">
        <v>19</v>
      </c>
      <c r="D12" t="s">
        <v>33</v>
      </c>
      <c r="E12" t="s">
        <v>21</v>
      </c>
      <c r="F12" t="s">
        <v>24</v>
      </c>
      <c r="G12">
        <v>18.600000000000001</v>
      </c>
      <c r="H12" s="9">
        <v>19.09</v>
      </c>
      <c r="I12" s="7">
        <v>18.760000000000002</v>
      </c>
      <c r="J12" s="9">
        <v>18.89</v>
      </c>
      <c r="K12">
        <v>18.89</v>
      </c>
      <c r="L12">
        <v>1.75</v>
      </c>
      <c r="M12">
        <v>0.251</v>
      </c>
      <c r="N12">
        <v>8.2809999999999995E-2</v>
      </c>
      <c r="O12">
        <v>0.32900000000000001</v>
      </c>
      <c r="P12">
        <v>0.33100000000000002</v>
      </c>
      <c r="Q12">
        <v>2.12</v>
      </c>
      <c r="S12">
        <v>17</v>
      </c>
      <c r="T12" s="7">
        <v>18.89</v>
      </c>
      <c r="U12" s="7">
        <v>0.70199999999999996</v>
      </c>
      <c r="V12" s="3">
        <f t="shared" si="0"/>
        <v>3.7162519851773421</v>
      </c>
      <c r="W12" s="3">
        <f>+(H12-J12)/J12*100</f>
        <v>1.0587612493382703</v>
      </c>
      <c r="X12" s="5">
        <f t="shared" si="1"/>
        <v>28.49002849002839</v>
      </c>
      <c r="Y12" s="12" t="s">
        <v>80</v>
      </c>
      <c r="AA12" t="s">
        <v>34</v>
      </c>
      <c r="AB12">
        <v>0.245</v>
      </c>
      <c r="AC12">
        <f t="shared" si="2"/>
        <v>0.15279999999999999</v>
      </c>
      <c r="AD12">
        <f t="shared" si="3"/>
        <v>0.1542</v>
      </c>
      <c r="AE12" s="4">
        <f t="shared" si="4"/>
        <v>0.62367346938775503</v>
      </c>
      <c r="AF12" s="4">
        <f t="shared" si="4"/>
        <v>0.62938775510204081</v>
      </c>
      <c r="AG12" t="s">
        <v>80</v>
      </c>
    </row>
    <row r="13" spans="1:33" x14ac:dyDescent="0.25">
      <c r="A13">
        <v>12</v>
      </c>
      <c r="B13" s="1">
        <v>41849</v>
      </c>
      <c r="C13" t="s">
        <v>19</v>
      </c>
      <c r="D13" t="s">
        <v>34</v>
      </c>
      <c r="E13" t="s">
        <v>21</v>
      </c>
      <c r="F13" t="s">
        <v>24</v>
      </c>
      <c r="G13">
        <v>0.14940000000000001</v>
      </c>
      <c r="H13" s="10">
        <v>0.15279999999999999</v>
      </c>
      <c r="I13" s="4">
        <v>0.15359999999999999</v>
      </c>
      <c r="J13" s="10">
        <v>0.1542</v>
      </c>
      <c r="K13">
        <v>0.1542</v>
      </c>
      <c r="L13">
        <v>1.5699999999999999E-4</v>
      </c>
      <c r="M13" s="2">
        <v>1.9599999999999999E-5</v>
      </c>
      <c r="N13" s="2">
        <v>6.7880000000000001E-6</v>
      </c>
      <c r="O13">
        <v>3.1099999999999999E-3</v>
      </c>
      <c r="P13">
        <v>3.13E-3</v>
      </c>
      <c r="Q13">
        <v>2.12</v>
      </c>
      <c r="S13">
        <v>17</v>
      </c>
      <c r="T13" s="4">
        <v>0.1542</v>
      </c>
      <c r="U13" s="4">
        <v>6.6299999999999996E-3</v>
      </c>
      <c r="V13" s="3">
        <f t="shared" si="0"/>
        <v>4.2996108949416332</v>
      </c>
      <c r="W13" s="3">
        <f>+(H13-J13)/J13*100</f>
        <v>-0.90791180285344519</v>
      </c>
      <c r="X13" s="5">
        <f t="shared" si="1"/>
        <v>21.116138763197782</v>
      </c>
      <c r="Y13" s="12" t="s">
        <v>80</v>
      </c>
      <c r="AA13" t="s">
        <v>43</v>
      </c>
      <c r="AB13">
        <v>5.4600000000000003E-2</v>
      </c>
      <c r="AC13">
        <f t="shared" si="2"/>
        <v>3.5729999999999998E-2</v>
      </c>
      <c r="AD13">
        <f t="shared" si="3"/>
        <v>3.5189999999999999E-2</v>
      </c>
      <c r="AE13" s="4">
        <f t="shared" si="4"/>
        <v>0.65439560439560429</v>
      </c>
      <c r="AF13" s="4">
        <f t="shared" si="4"/>
        <v>0.64450549450549444</v>
      </c>
      <c r="AG13" t="s">
        <v>21</v>
      </c>
    </row>
    <row r="14" spans="1:33" x14ac:dyDescent="0.25">
      <c r="A14">
        <v>13</v>
      </c>
      <c r="B14" s="1">
        <v>41849</v>
      </c>
      <c r="C14" t="s">
        <v>19</v>
      </c>
      <c r="D14" t="s">
        <v>35</v>
      </c>
      <c r="E14" t="s">
        <v>21</v>
      </c>
      <c r="F14" t="s">
        <v>24</v>
      </c>
      <c r="G14">
        <v>0.10630000000000001</v>
      </c>
      <c r="H14" s="10">
        <v>0.1082</v>
      </c>
      <c r="I14" s="4">
        <v>0.10879999999999999</v>
      </c>
      <c r="J14" s="10">
        <v>0.109</v>
      </c>
      <c r="K14">
        <v>0.109</v>
      </c>
      <c r="L14" s="2">
        <v>1.6200000000000001E-5</v>
      </c>
      <c r="M14" s="2">
        <v>5.0900000000000004E-6</v>
      </c>
      <c r="N14" s="2">
        <v>1.296E-6</v>
      </c>
      <c r="O14">
        <v>1.0300000000000001E-3</v>
      </c>
      <c r="P14">
        <v>1.0399999999999999E-3</v>
      </c>
      <c r="Q14">
        <v>2.12</v>
      </c>
      <c r="S14">
        <v>17</v>
      </c>
      <c r="T14" s="4">
        <v>0.109</v>
      </c>
      <c r="U14" s="4">
        <v>2.2000000000000001E-3</v>
      </c>
      <c r="V14" s="3">
        <f t="shared" si="0"/>
        <v>2.0183486238532113</v>
      </c>
      <c r="W14" s="3">
        <f>+(H14-J14)/J14*100</f>
        <v>-0.73394495412843586</v>
      </c>
      <c r="X14" s="5">
        <f t="shared" si="1"/>
        <v>36.363636363636132</v>
      </c>
      <c r="Y14" s="12" t="s">
        <v>80</v>
      </c>
      <c r="AA14" t="s">
        <v>35</v>
      </c>
      <c r="AB14">
        <v>0.16600000000000001</v>
      </c>
      <c r="AC14">
        <f t="shared" si="2"/>
        <v>0.1082</v>
      </c>
      <c r="AD14">
        <f t="shared" si="3"/>
        <v>0.109</v>
      </c>
      <c r="AE14" s="4">
        <f t="shared" si="4"/>
        <v>0.65180722891566267</v>
      </c>
      <c r="AF14" s="4">
        <f t="shared" si="4"/>
        <v>0.65662650602409633</v>
      </c>
      <c r="AG14" t="s">
        <v>80</v>
      </c>
    </row>
    <row r="15" spans="1:33" x14ac:dyDescent="0.25">
      <c r="A15">
        <v>14</v>
      </c>
      <c r="B15" s="1">
        <v>41849</v>
      </c>
      <c r="C15" t="s">
        <v>19</v>
      </c>
      <c r="D15" t="s">
        <v>36</v>
      </c>
      <c r="E15" t="s">
        <v>21</v>
      </c>
      <c r="F15" t="s">
        <v>24</v>
      </c>
      <c r="G15">
        <v>2.6669999999999999E-2</v>
      </c>
      <c r="H15" s="10">
        <v>2.6200000000000001E-2</v>
      </c>
      <c r="I15" s="4">
        <v>2.6780000000000002E-2</v>
      </c>
      <c r="J15" s="10">
        <v>2.6550000000000001E-2</v>
      </c>
      <c r="K15">
        <v>2.6550000000000001E-2</v>
      </c>
      <c r="L15" s="2">
        <v>2.65E-6</v>
      </c>
      <c r="M15" s="2">
        <v>1.06E-6</v>
      </c>
      <c r="N15" s="2">
        <v>2.509E-7</v>
      </c>
      <c r="O15">
        <v>4.4900000000000002E-4</v>
      </c>
      <c r="P15">
        <v>4.5399999999999998E-4</v>
      </c>
      <c r="Q15">
        <v>2.14</v>
      </c>
      <c r="S15">
        <v>15</v>
      </c>
      <c r="T15" s="4">
        <v>2.6550000000000001E-2</v>
      </c>
      <c r="U15" s="4">
        <v>9.7300000000000002E-4</v>
      </c>
      <c r="V15" s="3">
        <f t="shared" si="0"/>
        <v>3.664783427495292</v>
      </c>
      <c r="W15" s="3">
        <f>+(H15-J15)/J15*100</f>
        <v>-1.3182674199623337</v>
      </c>
      <c r="X15" s="5">
        <f t="shared" si="1"/>
        <v>35.971223021582695</v>
      </c>
      <c r="Y15" s="12" t="s">
        <v>80</v>
      </c>
      <c r="AA15" t="s">
        <v>70</v>
      </c>
      <c r="AB15">
        <v>2.4199999999999999E-2</v>
      </c>
      <c r="AC15">
        <f t="shared" si="2"/>
        <v>1.7010000000000001E-2</v>
      </c>
      <c r="AD15">
        <f t="shared" si="3"/>
        <v>1.6979999999999999E-2</v>
      </c>
      <c r="AE15" s="4">
        <f t="shared" si="4"/>
        <v>0.70289256198347116</v>
      </c>
      <c r="AF15" s="4">
        <f t="shared" si="4"/>
        <v>0.70165289256198349</v>
      </c>
      <c r="AG15" t="s">
        <v>80</v>
      </c>
    </row>
    <row r="16" spans="1:33" x14ac:dyDescent="0.25">
      <c r="A16">
        <v>15</v>
      </c>
      <c r="B16" s="1">
        <v>41849</v>
      </c>
      <c r="C16" t="s">
        <v>19</v>
      </c>
      <c r="D16" t="s">
        <v>37</v>
      </c>
      <c r="E16" t="s">
        <v>21</v>
      </c>
      <c r="F16" t="s">
        <v>22</v>
      </c>
      <c r="G16">
        <v>8.6379999999999999</v>
      </c>
      <c r="H16" s="8">
        <v>8.5869999999999997</v>
      </c>
      <c r="I16" s="3">
        <v>8.6020000000000003</v>
      </c>
      <c r="J16" s="8">
        <v>8.5850000000000009</v>
      </c>
      <c r="K16">
        <v>8.5749999999999993</v>
      </c>
      <c r="L16">
        <v>1.49E-2</v>
      </c>
      <c r="M16">
        <v>8.0500000000000005E-4</v>
      </c>
      <c r="N16">
        <v>3.724E-4</v>
      </c>
      <c r="O16">
        <v>2.5700000000000001E-2</v>
      </c>
      <c r="P16">
        <v>2.58E-2</v>
      </c>
      <c r="Q16">
        <v>2.0699999999999998</v>
      </c>
      <c r="S16">
        <v>23</v>
      </c>
      <c r="T16" s="3">
        <v>8.5850000000000009</v>
      </c>
      <c r="U16" s="3">
        <v>5.3400000000000003E-2</v>
      </c>
      <c r="V16" s="3">
        <f t="shared" si="0"/>
        <v>0.62201514269073965</v>
      </c>
      <c r="W16" s="3">
        <f>+(H16-J16)/J16*100</f>
        <v>2.3296447291775088E-2</v>
      </c>
      <c r="X16" s="5">
        <f t="shared" si="1"/>
        <v>3.7453183520578492</v>
      </c>
      <c r="Y16" s="12" t="s">
        <v>80</v>
      </c>
      <c r="AA16" t="s">
        <v>73</v>
      </c>
      <c r="AB16">
        <v>0.159</v>
      </c>
      <c r="AC16">
        <f t="shared" si="2"/>
        <v>0.1179</v>
      </c>
      <c r="AD16">
        <f t="shared" si="3"/>
        <v>0.1164</v>
      </c>
      <c r="AE16" s="4">
        <f t="shared" si="4"/>
        <v>0.74150943396226421</v>
      </c>
      <c r="AF16" s="4">
        <f t="shared" si="4"/>
        <v>0.73207547169811327</v>
      </c>
      <c r="AG16" t="s">
        <v>80</v>
      </c>
    </row>
    <row r="17" spans="1:33" x14ac:dyDescent="0.25">
      <c r="A17">
        <v>16</v>
      </c>
      <c r="B17" s="1">
        <v>41849</v>
      </c>
      <c r="C17" t="s">
        <v>19</v>
      </c>
      <c r="D17" t="s">
        <v>38</v>
      </c>
      <c r="E17" t="s">
        <v>21</v>
      </c>
      <c r="F17" t="s">
        <v>22</v>
      </c>
      <c r="G17">
        <v>3.4870000000000001</v>
      </c>
      <c r="H17" s="9">
        <v>3.4870000000000001</v>
      </c>
      <c r="I17" s="7">
        <v>3.3</v>
      </c>
      <c r="J17" s="9">
        <v>3.3</v>
      </c>
      <c r="K17">
        <v>3.3</v>
      </c>
      <c r="L17">
        <v>0.41199999999999998</v>
      </c>
      <c r="M17">
        <v>1.52E-2</v>
      </c>
      <c r="N17">
        <v>7.7710000000000001E-3</v>
      </c>
      <c r="O17">
        <v>0.373</v>
      </c>
      <c r="P17">
        <v>0.374</v>
      </c>
      <c r="Q17">
        <v>4.3</v>
      </c>
      <c r="S17">
        <v>3</v>
      </c>
      <c r="T17" s="7">
        <v>3.3</v>
      </c>
      <c r="U17" s="7">
        <v>1.61</v>
      </c>
      <c r="V17" s="3">
        <f t="shared" si="0"/>
        <v>48.787878787878789</v>
      </c>
      <c r="W17" s="3">
        <f>+(H17-J17)/J17*100</f>
        <v>5.666666666666675</v>
      </c>
      <c r="X17" s="5">
        <f t="shared" si="1"/>
        <v>11.614906832298153</v>
      </c>
      <c r="Y17" s="12" t="s">
        <v>80</v>
      </c>
      <c r="AA17" t="s">
        <v>48</v>
      </c>
      <c r="AB17">
        <v>2.4500000000000001E-2</v>
      </c>
      <c r="AC17">
        <f t="shared" si="2"/>
        <v>1.9140000000000001E-2</v>
      </c>
      <c r="AD17">
        <f t="shared" si="3"/>
        <v>1.9E-2</v>
      </c>
      <c r="AE17" s="4">
        <f t="shared" si="4"/>
        <v>0.78122448979591841</v>
      </c>
      <c r="AF17" s="4">
        <f t="shared" si="4"/>
        <v>0.77551020408163263</v>
      </c>
      <c r="AG17" t="s">
        <v>80</v>
      </c>
    </row>
    <row r="18" spans="1:33" x14ac:dyDescent="0.25">
      <c r="A18">
        <v>17</v>
      </c>
      <c r="B18" s="1">
        <v>41849</v>
      </c>
      <c r="C18" t="s">
        <v>19</v>
      </c>
      <c r="D18" t="s">
        <v>39</v>
      </c>
      <c r="E18" t="s">
        <v>21</v>
      </c>
      <c r="F18" t="s">
        <v>24</v>
      </c>
      <c r="G18">
        <v>1.419</v>
      </c>
      <c r="H18" s="8">
        <v>1.3839999999999999</v>
      </c>
      <c r="I18" s="3">
        <v>1.4590000000000001</v>
      </c>
      <c r="J18" s="8">
        <v>1.4</v>
      </c>
      <c r="K18">
        <v>1.3859999999999999</v>
      </c>
      <c r="L18">
        <v>1.8800000000000001E-2</v>
      </c>
      <c r="M18">
        <v>2.6700000000000001E-3</v>
      </c>
      <c r="N18">
        <v>8.811E-4</v>
      </c>
      <c r="O18">
        <v>4.24E-2</v>
      </c>
      <c r="P18">
        <v>4.2599999999999999E-2</v>
      </c>
      <c r="Q18">
        <v>2.23</v>
      </c>
      <c r="S18">
        <v>11</v>
      </c>
      <c r="T18" s="3">
        <v>1.4</v>
      </c>
      <c r="U18" s="3">
        <v>9.4899999999999998E-2</v>
      </c>
      <c r="V18" s="3">
        <f t="shared" si="0"/>
        <v>6.7785714285714285</v>
      </c>
      <c r="W18" s="3">
        <f>+(H18-J18)/J18*100</f>
        <v>-1.1428571428571439</v>
      </c>
      <c r="X18" s="5">
        <f t="shared" si="1"/>
        <v>16.859852476290847</v>
      </c>
      <c r="Y18" s="12" t="s">
        <v>80</v>
      </c>
    </row>
    <row r="19" spans="1:33" x14ac:dyDescent="0.25">
      <c r="A19">
        <v>18</v>
      </c>
      <c r="B19" s="1">
        <v>41849</v>
      </c>
      <c r="C19" t="s">
        <v>19</v>
      </c>
      <c r="D19" t="s">
        <v>40</v>
      </c>
      <c r="E19" t="s">
        <v>21</v>
      </c>
      <c r="F19" t="s">
        <v>24</v>
      </c>
      <c r="G19">
        <v>0.10929999999999999</v>
      </c>
      <c r="H19" s="10">
        <v>0.1075</v>
      </c>
      <c r="I19" s="4">
        <v>0.1104</v>
      </c>
      <c r="J19" s="10">
        <v>0.1104</v>
      </c>
      <c r="K19">
        <v>0.1104</v>
      </c>
      <c r="L19" s="2">
        <v>4.6E-5</v>
      </c>
      <c r="M19" s="2">
        <v>5.4099999999999999E-6</v>
      </c>
      <c r="N19" s="2">
        <v>1.906E-6</v>
      </c>
      <c r="O19">
        <v>2E-3</v>
      </c>
      <c r="P19">
        <v>2.0100000000000001E-3</v>
      </c>
      <c r="Q19">
        <v>2.2000000000000002</v>
      </c>
      <c r="S19">
        <v>12</v>
      </c>
      <c r="T19" s="4">
        <v>0.1104</v>
      </c>
      <c r="U19" s="4">
        <v>4.4200000000000003E-3</v>
      </c>
      <c r="V19" s="3">
        <f t="shared" si="0"/>
        <v>4.0036231884057969</v>
      </c>
      <c r="W19" s="3">
        <f>+(H19-J19)/J19*100</f>
        <v>-2.6268115942028984</v>
      </c>
      <c r="X19" s="5">
        <f t="shared" si="1"/>
        <v>65.610859728506782</v>
      </c>
      <c r="Y19" s="12" t="s">
        <v>21</v>
      </c>
    </row>
    <row r="20" spans="1:33" x14ac:dyDescent="0.25">
      <c r="A20">
        <v>19</v>
      </c>
      <c r="B20" s="1">
        <v>41849</v>
      </c>
      <c r="C20" t="s">
        <v>19</v>
      </c>
      <c r="D20" t="s">
        <v>41</v>
      </c>
      <c r="E20" t="s">
        <v>21</v>
      </c>
      <c r="F20" t="s">
        <v>22</v>
      </c>
      <c r="G20">
        <v>0.1401</v>
      </c>
      <c r="H20" s="8">
        <v>0.1401</v>
      </c>
      <c r="I20" s="3">
        <v>0.1162</v>
      </c>
      <c r="J20" s="8">
        <v>0.1162</v>
      </c>
      <c r="K20">
        <v>0.1162</v>
      </c>
      <c r="L20">
        <v>6.0699999999999999E-3</v>
      </c>
      <c r="M20">
        <v>2.13E-4</v>
      </c>
      <c r="N20">
        <v>1.12E-4</v>
      </c>
      <c r="O20">
        <v>3.9199999999999999E-2</v>
      </c>
      <c r="P20">
        <v>3.9300000000000002E-2</v>
      </c>
      <c r="Q20">
        <v>3.18</v>
      </c>
      <c r="S20">
        <v>4</v>
      </c>
      <c r="T20" s="3">
        <v>0.1162</v>
      </c>
      <c r="U20" s="3">
        <v>0.125</v>
      </c>
      <c r="V20" s="3">
        <f t="shared" si="0"/>
        <v>107.57314974182444</v>
      </c>
      <c r="W20" s="3">
        <f>+(H20-J20)/J20*100</f>
        <v>20.567986230636837</v>
      </c>
      <c r="X20" s="5">
        <f t="shared" si="1"/>
        <v>19.120000000000005</v>
      </c>
      <c r="Y20" s="12" t="s">
        <v>80</v>
      </c>
    </row>
    <row r="21" spans="1:33" x14ac:dyDescent="0.25">
      <c r="A21">
        <v>20</v>
      </c>
      <c r="B21" s="1">
        <v>41849</v>
      </c>
      <c r="C21" t="s">
        <v>19</v>
      </c>
      <c r="D21" t="s">
        <v>42</v>
      </c>
      <c r="E21" t="s">
        <v>21</v>
      </c>
      <c r="F21" t="s">
        <v>24</v>
      </c>
      <c r="G21">
        <v>6.1289999999999997E-2</v>
      </c>
      <c r="H21" s="8">
        <v>4.3569999999999998E-2</v>
      </c>
      <c r="I21" s="3">
        <v>3.7679999999999998E-2</v>
      </c>
      <c r="J21" s="8">
        <v>3.7449999999999997E-2</v>
      </c>
      <c r="K21">
        <v>3.7449999999999997E-2</v>
      </c>
      <c r="L21">
        <v>4.2000000000000002E-4</v>
      </c>
      <c r="M21" s="2">
        <v>3.2299999999999999E-5</v>
      </c>
      <c r="N21" s="2">
        <v>1.327E-5</v>
      </c>
      <c r="O21">
        <v>5.77E-3</v>
      </c>
      <c r="P21">
        <v>5.79E-3</v>
      </c>
      <c r="Q21">
        <v>2.1800000000000002</v>
      </c>
      <c r="S21">
        <v>13</v>
      </c>
      <c r="T21" s="3">
        <v>3.7449999999999997E-2</v>
      </c>
      <c r="U21" s="3">
        <v>1.26E-2</v>
      </c>
      <c r="V21" s="3">
        <f t="shared" si="0"/>
        <v>33.644859813084118</v>
      </c>
      <c r="W21" s="3">
        <f>+(H21-J21)/J21*100</f>
        <v>16.341789052069426</v>
      </c>
      <c r="X21" s="5">
        <f t="shared" si="1"/>
        <v>48.571428571428562</v>
      </c>
      <c r="Y21" s="12" t="s">
        <v>80</v>
      </c>
    </row>
    <row r="22" spans="1:33" x14ac:dyDescent="0.25">
      <c r="A22">
        <v>21</v>
      </c>
      <c r="B22" s="1">
        <v>41849</v>
      </c>
      <c r="C22" t="s">
        <v>19</v>
      </c>
      <c r="D22" t="s">
        <v>43</v>
      </c>
      <c r="E22" t="s">
        <v>21</v>
      </c>
      <c r="F22" t="s">
        <v>24</v>
      </c>
      <c r="G22">
        <v>3.6080000000000001E-2</v>
      </c>
      <c r="H22" s="10">
        <v>3.5729999999999998E-2</v>
      </c>
      <c r="I22" s="4">
        <v>3.5189999999999999E-2</v>
      </c>
      <c r="J22" s="10">
        <v>3.5189999999999999E-2</v>
      </c>
      <c r="K22">
        <v>3.5189999999999999E-2</v>
      </c>
      <c r="L22" s="2">
        <v>6.0800000000000002E-6</v>
      </c>
      <c r="M22" s="2">
        <v>8.7899999999999997E-7</v>
      </c>
      <c r="N22" s="2">
        <v>2.8879999999999999E-7</v>
      </c>
      <c r="O22">
        <v>7.0100000000000002E-4</v>
      </c>
      <c r="P22">
        <v>7.0500000000000001E-4</v>
      </c>
      <c r="Q22">
        <v>2.1800000000000002</v>
      </c>
      <c r="S22">
        <v>13</v>
      </c>
      <c r="T22" s="4">
        <v>3.5189999999999999E-2</v>
      </c>
      <c r="U22" s="4">
        <v>1.5399999999999999E-3</v>
      </c>
      <c r="V22" s="3">
        <f t="shared" si="0"/>
        <v>4.3762432509235571</v>
      </c>
      <c r="W22" s="3">
        <f>+(H22-J22)/J22*100</f>
        <v>1.5345268542199455</v>
      </c>
      <c r="X22" s="5">
        <f t="shared" si="1"/>
        <v>35.064935064934993</v>
      </c>
      <c r="Y22" s="12" t="s">
        <v>80</v>
      </c>
    </row>
    <row r="23" spans="1:33" x14ac:dyDescent="0.25">
      <c r="A23">
        <v>22</v>
      </c>
      <c r="B23" s="1">
        <v>41849</v>
      </c>
      <c r="C23" t="s">
        <v>19</v>
      </c>
      <c r="D23" t="s">
        <v>44</v>
      </c>
      <c r="E23" t="s">
        <v>21</v>
      </c>
      <c r="F23" t="s">
        <v>22</v>
      </c>
      <c r="G23">
        <v>1.3520000000000001E-2</v>
      </c>
      <c r="H23" s="10">
        <v>1.188E-2</v>
      </c>
      <c r="I23" s="4">
        <v>1.093E-2</v>
      </c>
      <c r="J23" s="10">
        <v>1.093E-2</v>
      </c>
      <c r="K23">
        <v>1.17E-2</v>
      </c>
      <c r="L23" s="2">
        <v>2.1699999999999999E-5</v>
      </c>
      <c r="M23" s="2">
        <v>4.3800000000000004E-6</v>
      </c>
      <c r="N23" s="2">
        <v>1.2869999999999999E-6</v>
      </c>
      <c r="O23">
        <v>1.2899999999999999E-3</v>
      </c>
      <c r="P23">
        <v>1.2999999999999999E-3</v>
      </c>
      <c r="Q23">
        <v>2.16</v>
      </c>
      <c r="S23">
        <v>14</v>
      </c>
      <c r="T23" s="4">
        <v>1.093E-2</v>
      </c>
      <c r="U23" s="4">
        <v>2.8E-3</v>
      </c>
      <c r="V23" s="3">
        <f t="shared" si="0"/>
        <v>25.617566331198532</v>
      </c>
      <c r="W23" s="3">
        <f>+(H23-J23)/J23*100</f>
        <v>8.6916742909423554</v>
      </c>
      <c r="X23" s="5">
        <f t="shared" si="1"/>
        <v>33.928571428571416</v>
      </c>
      <c r="Y23" s="12" t="s">
        <v>80</v>
      </c>
    </row>
    <row r="24" spans="1:33" x14ac:dyDescent="0.25">
      <c r="A24">
        <v>23</v>
      </c>
      <c r="B24" s="1">
        <v>41849</v>
      </c>
      <c r="C24" t="s">
        <v>19</v>
      </c>
      <c r="D24" t="s">
        <v>45</v>
      </c>
      <c r="E24" t="s">
        <v>21</v>
      </c>
      <c r="F24" t="s">
        <v>22</v>
      </c>
      <c r="G24">
        <v>0.13589999999999999</v>
      </c>
      <c r="H24" s="10">
        <v>0.13919999999999999</v>
      </c>
      <c r="I24" s="4">
        <v>0.13350000000000001</v>
      </c>
      <c r="J24" s="10">
        <v>0.13439999999999999</v>
      </c>
      <c r="K24">
        <v>0.13439999999999999</v>
      </c>
      <c r="L24" s="2">
        <v>5.4200000000000003E-5</v>
      </c>
      <c r="M24">
        <v>1.9100000000000001E-4</v>
      </c>
      <c r="N24" s="2">
        <v>2.584E-5</v>
      </c>
      <c r="O24">
        <v>2.8300000000000001E-3</v>
      </c>
      <c r="P24">
        <v>2.8999999999999998E-3</v>
      </c>
      <c r="Q24">
        <v>2.14</v>
      </c>
      <c r="S24">
        <v>15</v>
      </c>
      <c r="T24" s="4">
        <v>0.13439999999999999</v>
      </c>
      <c r="U24" s="4">
        <v>6.2199999999999998E-3</v>
      </c>
      <c r="V24" s="3">
        <f t="shared" si="0"/>
        <v>4.6279761904761907</v>
      </c>
      <c r="W24" s="3">
        <f>+(H24-J24)/J24*100</f>
        <v>3.5714285714285707</v>
      </c>
      <c r="X24" s="5">
        <f t="shared" si="1"/>
        <v>77.17041800643085</v>
      </c>
      <c r="Y24" s="12" t="s">
        <v>21</v>
      </c>
    </row>
    <row r="25" spans="1:33" x14ac:dyDescent="0.25">
      <c r="A25">
        <v>24</v>
      </c>
      <c r="B25" s="1">
        <v>41849</v>
      </c>
      <c r="C25" t="s">
        <v>19</v>
      </c>
      <c r="D25" t="s">
        <v>46</v>
      </c>
      <c r="E25" t="s">
        <v>21</v>
      </c>
      <c r="F25" t="s">
        <v>24</v>
      </c>
      <c r="G25">
        <v>1.895</v>
      </c>
      <c r="H25" s="9">
        <v>1.784</v>
      </c>
      <c r="I25" s="7">
        <v>1.7210000000000001</v>
      </c>
      <c r="J25" s="9">
        <v>1.6779999999999999</v>
      </c>
      <c r="K25">
        <v>1.6779999999999999</v>
      </c>
      <c r="L25">
        <v>0.248</v>
      </c>
      <c r="M25">
        <v>9.2099999999999994E-3</v>
      </c>
      <c r="N25">
        <v>4.81E-3</v>
      </c>
      <c r="O25">
        <v>0.19</v>
      </c>
      <c r="P25">
        <v>0.19</v>
      </c>
      <c r="Q25">
        <v>2.4500000000000002</v>
      </c>
      <c r="S25">
        <v>7</v>
      </c>
      <c r="T25" s="7">
        <v>1.6779999999999999</v>
      </c>
      <c r="U25" s="7">
        <v>0.46500000000000002</v>
      </c>
      <c r="V25" s="3">
        <f t="shared" si="0"/>
        <v>27.711561382598333</v>
      </c>
      <c r="W25" s="3">
        <f>+(H25-J25)/J25*100</f>
        <v>6.3170441001191957</v>
      </c>
      <c r="X25" s="5">
        <f t="shared" si="1"/>
        <v>22.795698924731202</v>
      </c>
      <c r="Y25" s="12" t="s">
        <v>80</v>
      </c>
    </row>
    <row r="26" spans="1:33" x14ac:dyDescent="0.25">
      <c r="A26">
        <v>25</v>
      </c>
      <c r="B26" s="1">
        <v>41849</v>
      </c>
      <c r="C26" t="s">
        <v>19</v>
      </c>
      <c r="D26" t="s">
        <v>47</v>
      </c>
      <c r="E26" t="s">
        <v>21</v>
      </c>
      <c r="F26" t="s">
        <v>22</v>
      </c>
      <c r="G26">
        <v>9.3840000000000003</v>
      </c>
      <c r="H26" s="8">
        <v>9.3840000000000003</v>
      </c>
      <c r="I26" s="3">
        <v>9.3350000000000009</v>
      </c>
      <c r="J26" s="8">
        <v>9.3350000000000009</v>
      </c>
      <c r="K26">
        <v>9.3350000000000009</v>
      </c>
      <c r="L26">
        <v>3.8199999999999998E-2</v>
      </c>
      <c r="M26">
        <v>2.4299999999999999E-3</v>
      </c>
      <c r="N26">
        <v>1.0640000000000001E-3</v>
      </c>
      <c r="O26">
        <v>4.2200000000000001E-2</v>
      </c>
      <c r="P26">
        <v>4.2299999999999997E-2</v>
      </c>
      <c r="Q26">
        <v>2.08</v>
      </c>
      <c r="S26">
        <v>22</v>
      </c>
      <c r="T26" s="3">
        <v>9.3350000000000009</v>
      </c>
      <c r="U26" s="3">
        <v>8.7999999999999995E-2</v>
      </c>
      <c r="V26" s="3">
        <f t="shared" si="0"/>
        <v>0.94268880557043366</v>
      </c>
      <c r="W26" s="3">
        <f>+(H26-J26)/J26*100</f>
        <v>0.52490626673807694</v>
      </c>
      <c r="X26" s="5">
        <f t="shared" si="1"/>
        <v>55.681818181817597</v>
      </c>
      <c r="Y26" s="12" t="s">
        <v>80</v>
      </c>
    </row>
    <row r="27" spans="1:33" x14ac:dyDescent="0.25">
      <c r="A27">
        <v>26</v>
      </c>
      <c r="B27" s="1">
        <v>41849</v>
      </c>
      <c r="C27" t="s">
        <v>19</v>
      </c>
      <c r="D27" t="s">
        <v>48</v>
      </c>
      <c r="E27" t="s">
        <v>21</v>
      </c>
      <c r="F27" t="s">
        <v>24</v>
      </c>
      <c r="G27">
        <v>1.9089999999999999E-2</v>
      </c>
      <c r="H27" s="10">
        <v>1.9140000000000001E-2</v>
      </c>
      <c r="I27" s="4">
        <v>1.9E-2</v>
      </c>
      <c r="J27" s="10">
        <v>1.9E-2</v>
      </c>
      <c r="K27">
        <v>1.9E-2</v>
      </c>
      <c r="L27" s="2">
        <v>2.7E-6</v>
      </c>
      <c r="M27" s="2">
        <v>5.4899999999999995E-7</v>
      </c>
      <c r="N27" s="2">
        <v>1.6110000000000001E-7</v>
      </c>
      <c r="O27">
        <v>4.2499999999999998E-4</v>
      </c>
      <c r="P27">
        <v>4.28E-4</v>
      </c>
      <c r="Q27">
        <v>2.13</v>
      </c>
      <c r="S27">
        <v>16</v>
      </c>
      <c r="T27" s="4">
        <v>1.9E-2</v>
      </c>
      <c r="U27" s="4">
        <v>9.1299999999999997E-4</v>
      </c>
      <c r="V27" s="3">
        <f t="shared" si="0"/>
        <v>4.8052631578947365</v>
      </c>
      <c r="W27" s="3">
        <f>+(H27-J27)/J27*100</f>
        <v>0.7368421052631644</v>
      </c>
      <c r="X27" s="5">
        <f t="shared" si="1"/>
        <v>15.334063526834749</v>
      </c>
      <c r="Y27" s="12" t="s">
        <v>80</v>
      </c>
    </row>
    <row r="28" spans="1:33" x14ac:dyDescent="0.25">
      <c r="A28">
        <v>27</v>
      </c>
      <c r="B28" s="1">
        <v>41849</v>
      </c>
      <c r="C28" t="s">
        <v>19</v>
      </c>
      <c r="D28" t="s">
        <v>49</v>
      </c>
      <c r="E28" t="s">
        <v>21</v>
      </c>
      <c r="F28" t="s">
        <v>22</v>
      </c>
      <c r="G28">
        <v>38.19</v>
      </c>
      <c r="H28" s="8">
        <v>38.25</v>
      </c>
      <c r="I28" s="3">
        <v>38.24</v>
      </c>
      <c r="J28" s="8">
        <v>38.28</v>
      </c>
      <c r="K28">
        <v>38.31</v>
      </c>
      <c r="L28">
        <v>0.13700000000000001</v>
      </c>
      <c r="M28">
        <v>9.7599999999999996E-3</v>
      </c>
      <c r="N28">
        <v>4.1029999999999999E-3</v>
      </c>
      <c r="O28">
        <v>7.8100000000000003E-2</v>
      </c>
      <c r="P28">
        <v>7.8399999999999997E-2</v>
      </c>
      <c r="Q28">
        <v>2.0699999999999998</v>
      </c>
      <c r="S28">
        <v>23</v>
      </c>
      <c r="T28" s="3">
        <v>38.28</v>
      </c>
      <c r="U28" s="3">
        <v>0.16300000000000001</v>
      </c>
      <c r="V28" s="3">
        <f t="shared" si="0"/>
        <v>0.42580982236154646</v>
      </c>
      <c r="W28" s="3">
        <f>+(H28-J28)/J28*100</f>
        <v>-7.8369905956115815E-2</v>
      </c>
      <c r="X28" s="5">
        <f t="shared" si="1"/>
        <v>18.404907975460819</v>
      </c>
      <c r="Y28" s="12" t="s">
        <v>80</v>
      </c>
    </row>
    <row r="29" spans="1:33" x14ac:dyDescent="0.25">
      <c r="A29">
        <v>28</v>
      </c>
      <c r="B29" s="1">
        <v>41849</v>
      </c>
      <c r="C29" t="s">
        <v>19</v>
      </c>
      <c r="D29" t="s">
        <v>50</v>
      </c>
      <c r="E29" t="s">
        <v>21</v>
      </c>
      <c r="F29" t="s">
        <v>22</v>
      </c>
      <c r="G29">
        <v>0.1195</v>
      </c>
      <c r="H29" s="10">
        <v>0.1179</v>
      </c>
      <c r="I29" s="4">
        <v>0.1183</v>
      </c>
      <c r="J29" s="10">
        <v>0.1176</v>
      </c>
      <c r="K29">
        <v>0.11749999999999999</v>
      </c>
      <c r="L29" s="2">
        <v>8.7399999999999993E-6</v>
      </c>
      <c r="M29" s="2">
        <v>1.2899999999999999E-6</v>
      </c>
      <c r="N29" s="2">
        <v>4.2220000000000001E-7</v>
      </c>
      <c r="O29">
        <v>6.6200000000000005E-4</v>
      </c>
      <c r="P29">
        <v>6.6600000000000003E-4</v>
      </c>
      <c r="Q29">
        <v>2.09</v>
      </c>
      <c r="S29">
        <v>21</v>
      </c>
      <c r="T29" s="4">
        <v>0.1176</v>
      </c>
      <c r="U29" s="4">
        <v>1.39E-3</v>
      </c>
      <c r="V29" s="3">
        <f t="shared" si="0"/>
        <v>1.1819727891156464</v>
      </c>
      <c r="W29" s="3">
        <f>+(H29-J29)/J29*100</f>
        <v>0.25510204081633386</v>
      </c>
      <c r="X29" s="5">
        <f t="shared" si="1"/>
        <v>21.582733812950259</v>
      </c>
      <c r="Y29" s="12" t="s">
        <v>80</v>
      </c>
    </row>
    <row r="30" spans="1:33" x14ac:dyDescent="0.25">
      <c r="A30">
        <v>29</v>
      </c>
      <c r="B30" s="1">
        <v>41849</v>
      </c>
      <c r="C30" t="s">
        <v>19</v>
      </c>
      <c r="D30" t="s">
        <v>51</v>
      </c>
      <c r="E30" t="s">
        <v>21</v>
      </c>
      <c r="F30" t="s">
        <v>22</v>
      </c>
      <c r="G30">
        <v>9.9479999999999999E-2</v>
      </c>
      <c r="H30" s="8">
        <v>0.1037</v>
      </c>
      <c r="I30" s="3">
        <v>0.1</v>
      </c>
      <c r="J30" s="8">
        <v>0.1</v>
      </c>
      <c r="K30">
        <v>0.1</v>
      </c>
      <c r="L30">
        <v>3.8299999999999999E-4</v>
      </c>
      <c r="M30" s="2">
        <v>1.95E-5</v>
      </c>
      <c r="N30" s="2">
        <v>9.2119999999999992E-6</v>
      </c>
      <c r="O30">
        <v>4.6600000000000001E-3</v>
      </c>
      <c r="P30">
        <v>4.6699999999999997E-3</v>
      </c>
      <c r="Q30">
        <v>2.11</v>
      </c>
      <c r="S30">
        <v>18</v>
      </c>
      <c r="T30" s="3">
        <v>0.1</v>
      </c>
      <c r="U30" s="3">
        <v>9.8600000000000007E-3</v>
      </c>
      <c r="V30" s="3">
        <f t="shared" si="0"/>
        <v>9.8600000000000012</v>
      </c>
      <c r="W30" s="3">
        <f>+(H30-J30)/J30*100</f>
        <v>3.6999999999999948</v>
      </c>
      <c r="X30" s="5">
        <f t="shared" si="1"/>
        <v>37.525354969573982</v>
      </c>
      <c r="Y30" s="12" t="s">
        <v>80</v>
      </c>
    </row>
    <row r="31" spans="1:33" x14ac:dyDescent="0.25">
      <c r="A31">
        <v>30</v>
      </c>
      <c r="B31" s="1">
        <v>41849</v>
      </c>
      <c r="C31" t="s">
        <v>19</v>
      </c>
      <c r="D31" t="s">
        <v>52</v>
      </c>
      <c r="E31" t="s">
        <v>21</v>
      </c>
      <c r="F31" t="s">
        <v>24</v>
      </c>
      <c r="G31">
        <v>0.17050000000000001</v>
      </c>
      <c r="H31" s="8">
        <v>6.1690000000000002E-2</v>
      </c>
      <c r="I31" s="3">
        <v>6.053E-2</v>
      </c>
      <c r="J31" s="8">
        <v>5.8520000000000003E-2</v>
      </c>
      <c r="K31">
        <v>5.8520000000000003E-2</v>
      </c>
      <c r="L31">
        <v>4.5899999999999999E-4</v>
      </c>
      <c r="M31">
        <v>6.6699999999999995E-4</v>
      </c>
      <c r="N31">
        <v>1.111E-4</v>
      </c>
      <c r="O31">
        <v>9.2899999999999996E-3</v>
      </c>
      <c r="P31">
        <v>9.4800000000000006E-3</v>
      </c>
      <c r="Q31">
        <v>2.36</v>
      </c>
      <c r="S31">
        <v>8</v>
      </c>
      <c r="T31" s="3">
        <v>5.8520000000000003E-2</v>
      </c>
      <c r="U31" s="3">
        <v>2.24E-2</v>
      </c>
      <c r="V31" s="3">
        <f t="shared" si="0"/>
        <v>38.277511961722489</v>
      </c>
      <c r="W31" s="3">
        <f>+(H31-J31)/J31*100</f>
        <v>5.4169514695830472</v>
      </c>
      <c r="X31" s="5">
        <f t="shared" si="1"/>
        <v>14.151785714285712</v>
      </c>
      <c r="Y31" s="12" t="s">
        <v>80</v>
      </c>
    </row>
    <row r="32" spans="1:33" x14ac:dyDescent="0.25">
      <c r="A32">
        <v>31</v>
      </c>
      <c r="B32" s="1">
        <v>41849</v>
      </c>
      <c r="C32" t="s">
        <v>19</v>
      </c>
      <c r="D32" t="s">
        <v>53</v>
      </c>
      <c r="E32" t="s">
        <v>21</v>
      </c>
      <c r="F32" t="s">
        <v>24</v>
      </c>
      <c r="G32">
        <v>0.19120000000000001</v>
      </c>
      <c r="H32" s="10">
        <v>0.1769</v>
      </c>
      <c r="I32" s="4">
        <v>0.17810000000000001</v>
      </c>
      <c r="J32" s="10">
        <v>0.17449999999999999</v>
      </c>
      <c r="K32">
        <v>0.17449999999999999</v>
      </c>
      <c r="L32">
        <v>1.2300000000000001E-4</v>
      </c>
      <c r="M32">
        <v>1.0399999999999999E-4</v>
      </c>
      <c r="N32" s="2">
        <v>1.9789999999999999E-5</v>
      </c>
      <c r="O32">
        <v>3.2599999999999999E-3</v>
      </c>
      <c r="P32">
        <v>3.3400000000000001E-3</v>
      </c>
      <c r="Q32">
        <v>2.14</v>
      </c>
      <c r="S32">
        <v>15</v>
      </c>
      <c r="T32" s="4">
        <v>0.17449999999999999</v>
      </c>
      <c r="U32" s="4">
        <v>7.1700000000000002E-3</v>
      </c>
      <c r="V32" s="3">
        <f t="shared" si="0"/>
        <v>4.1088825214899716</v>
      </c>
      <c r="W32" s="3">
        <f>+(H32-J32)/J32*100</f>
        <v>1.3753581661891194</v>
      </c>
      <c r="X32" s="5">
        <f t="shared" si="1"/>
        <v>33.472803347280525</v>
      </c>
      <c r="Y32" s="12" t="s">
        <v>80</v>
      </c>
    </row>
    <row r="33" spans="1:25" x14ac:dyDescent="0.25">
      <c r="A33">
        <v>32</v>
      </c>
      <c r="B33" s="1">
        <v>41849</v>
      </c>
      <c r="C33" t="s">
        <v>19</v>
      </c>
      <c r="D33" t="s">
        <v>54</v>
      </c>
      <c r="E33" t="s">
        <v>21</v>
      </c>
      <c r="F33" t="s">
        <v>24</v>
      </c>
      <c r="G33">
        <v>2069</v>
      </c>
      <c r="H33" s="11">
        <v>2104</v>
      </c>
      <c r="I33" s="5">
        <v>2100</v>
      </c>
      <c r="J33" s="11">
        <v>2102</v>
      </c>
      <c r="K33">
        <v>2116</v>
      </c>
      <c r="L33">
        <v>2990</v>
      </c>
      <c r="M33">
        <v>796</v>
      </c>
      <c r="N33">
        <v>213.8</v>
      </c>
      <c r="O33">
        <v>12.5</v>
      </c>
      <c r="P33">
        <v>12.6</v>
      </c>
      <c r="Q33">
        <v>2.09</v>
      </c>
      <c r="S33">
        <v>21</v>
      </c>
      <c r="T33" s="5">
        <v>2102</v>
      </c>
      <c r="U33" s="5">
        <v>26.2</v>
      </c>
      <c r="V33" s="3">
        <f t="shared" si="0"/>
        <v>1.246431969552807</v>
      </c>
      <c r="W33" s="3">
        <f>+(H33-J33)/J33*100</f>
        <v>9.5147478591817325E-2</v>
      </c>
      <c r="X33" s="5">
        <f t="shared" si="1"/>
        <v>7.6335877862595423</v>
      </c>
      <c r="Y33" s="12" t="s">
        <v>80</v>
      </c>
    </row>
    <row r="34" spans="1:25" x14ac:dyDescent="0.25">
      <c r="A34">
        <v>33</v>
      </c>
      <c r="B34" s="1">
        <v>41849</v>
      </c>
      <c r="C34" t="s">
        <v>19</v>
      </c>
      <c r="D34" t="s">
        <v>55</v>
      </c>
      <c r="E34" t="s">
        <v>21</v>
      </c>
      <c r="F34" t="s">
        <v>22</v>
      </c>
      <c r="G34">
        <v>1.0449999999999999E-2</v>
      </c>
      <c r="H34" s="10">
        <v>7.502E-3</v>
      </c>
      <c r="I34" s="4">
        <v>9.4999999999999998E-3</v>
      </c>
      <c r="J34" s="10">
        <v>8.1419999999999999E-3</v>
      </c>
      <c r="K34">
        <v>8.1419999999999999E-3</v>
      </c>
      <c r="L34" s="2">
        <v>1.31E-5</v>
      </c>
      <c r="M34" s="2">
        <v>2.79E-7</v>
      </c>
      <c r="N34" s="2">
        <v>1.7709999999999999E-7</v>
      </c>
      <c r="O34">
        <v>1.01E-3</v>
      </c>
      <c r="P34">
        <v>1.01E-3</v>
      </c>
      <c r="Q34">
        <v>2.1800000000000002</v>
      </c>
      <c r="S34">
        <v>13</v>
      </c>
      <c r="T34" s="4">
        <v>8.1419999999999999E-3</v>
      </c>
      <c r="U34" s="4">
        <v>2.2000000000000001E-3</v>
      </c>
      <c r="V34" s="3">
        <f t="shared" si="0"/>
        <v>27.020388111029231</v>
      </c>
      <c r="W34" s="3">
        <f>+(H34-J34)/J34*100</f>
        <v>-7.8604765413903213</v>
      </c>
      <c r="X34" s="5">
        <f t="shared" si="1"/>
        <v>29.09090909090909</v>
      </c>
      <c r="Y34" s="12" t="s">
        <v>80</v>
      </c>
    </row>
    <row r="35" spans="1:25" x14ac:dyDescent="0.25">
      <c r="A35">
        <v>34</v>
      </c>
      <c r="B35" s="1">
        <v>41849</v>
      </c>
      <c r="C35" t="s">
        <v>19</v>
      </c>
      <c r="D35" t="s">
        <v>56</v>
      </c>
      <c r="E35" t="s">
        <v>21</v>
      </c>
      <c r="F35" t="s">
        <v>24</v>
      </c>
      <c r="G35">
        <v>0.42170000000000002</v>
      </c>
      <c r="H35" s="8">
        <v>0.42170000000000002</v>
      </c>
      <c r="I35" s="3">
        <v>0.43559999999999999</v>
      </c>
      <c r="J35" s="8">
        <v>0.43559999999999999</v>
      </c>
      <c r="K35">
        <v>0.43559999999999999</v>
      </c>
      <c r="L35">
        <v>5.3400000000000001E-3</v>
      </c>
      <c r="M35">
        <v>1.7700000000000001E-3</v>
      </c>
      <c r="N35">
        <v>4.4260000000000002E-4</v>
      </c>
      <c r="O35">
        <v>2.7300000000000001E-2</v>
      </c>
      <c r="P35">
        <v>2.76E-2</v>
      </c>
      <c r="Q35">
        <v>2.36</v>
      </c>
      <c r="S35">
        <v>8</v>
      </c>
      <c r="T35" s="3">
        <v>0.43559999999999999</v>
      </c>
      <c r="U35" s="3">
        <v>6.5199999999999994E-2</v>
      </c>
      <c r="V35" s="3">
        <f t="shared" si="0"/>
        <v>14.967860422405877</v>
      </c>
      <c r="W35" s="3">
        <f>+(H35-J35)/J35*100</f>
        <v>-3.1910009182736383</v>
      </c>
      <c r="X35" s="5">
        <f t="shared" si="1"/>
        <v>21.319018404907926</v>
      </c>
      <c r="Y35" s="12" t="s">
        <v>80</v>
      </c>
    </row>
    <row r="36" spans="1:25" x14ac:dyDescent="0.25">
      <c r="A36">
        <v>35</v>
      </c>
      <c r="B36" s="1">
        <v>41849</v>
      </c>
      <c r="C36" t="s">
        <v>19</v>
      </c>
      <c r="D36" t="s">
        <v>57</v>
      </c>
      <c r="E36" t="s">
        <v>21</v>
      </c>
      <c r="F36" t="s">
        <v>22</v>
      </c>
      <c r="G36">
        <v>3.8089999999999999E-2</v>
      </c>
      <c r="H36" s="10">
        <v>3.5130000000000002E-2</v>
      </c>
      <c r="I36" s="4">
        <v>3.5249999999999997E-2</v>
      </c>
      <c r="J36" s="10">
        <v>3.4669999999999999E-2</v>
      </c>
      <c r="K36">
        <v>3.4669999999999999E-2</v>
      </c>
      <c r="L36" s="2">
        <v>7.7700000000000001E-6</v>
      </c>
      <c r="M36" s="2">
        <v>4.34E-6</v>
      </c>
      <c r="N36" s="2">
        <v>9.2940000000000005E-7</v>
      </c>
      <c r="O36">
        <v>8.4500000000000005E-4</v>
      </c>
      <c r="P36">
        <v>8.5599999999999999E-4</v>
      </c>
      <c r="Q36">
        <v>2.1800000000000002</v>
      </c>
      <c r="S36">
        <v>13</v>
      </c>
      <c r="T36" s="4">
        <v>3.4669999999999999E-2</v>
      </c>
      <c r="U36" s="4">
        <v>1.8600000000000001E-3</v>
      </c>
      <c r="V36" s="3">
        <f t="shared" si="0"/>
        <v>5.364868762618979</v>
      </c>
      <c r="W36" s="3">
        <f>+(H36-J36)/J36*100</f>
        <v>1.3267955004326566</v>
      </c>
      <c r="X36" s="5">
        <f t="shared" si="1"/>
        <v>24.731182795699034</v>
      </c>
      <c r="Y36" s="12" t="s">
        <v>80</v>
      </c>
    </row>
    <row r="37" spans="1:25" x14ac:dyDescent="0.25">
      <c r="A37">
        <v>36</v>
      </c>
      <c r="B37" s="1">
        <v>41849</v>
      </c>
      <c r="C37" t="s">
        <v>19</v>
      </c>
      <c r="D37" t="s">
        <v>58</v>
      </c>
      <c r="E37" t="s">
        <v>21</v>
      </c>
      <c r="F37" t="s">
        <v>24</v>
      </c>
      <c r="G37">
        <v>0.38129999999999997</v>
      </c>
      <c r="H37" s="8">
        <v>0.2717</v>
      </c>
      <c r="I37" s="3">
        <v>0.27350000000000002</v>
      </c>
      <c r="J37" s="8">
        <v>0.26800000000000002</v>
      </c>
      <c r="K37">
        <v>0.26800000000000002</v>
      </c>
      <c r="L37">
        <v>2.33E-3</v>
      </c>
      <c r="M37">
        <v>4.2000000000000002E-4</v>
      </c>
      <c r="N37">
        <v>1.2889999999999999E-4</v>
      </c>
      <c r="O37">
        <v>1.3299999999999999E-2</v>
      </c>
      <c r="P37">
        <v>1.35E-2</v>
      </c>
      <c r="Q37">
        <v>2.16</v>
      </c>
      <c r="S37">
        <v>14</v>
      </c>
      <c r="T37" s="3">
        <v>0.26800000000000002</v>
      </c>
      <c r="U37" s="3">
        <v>2.9100000000000001E-2</v>
      </c>
      <c r="V37" s="3">
        <f t="shared" si="0"/>
        <v>10.85820895522388</v>
      </c>
      <c r="W37" s="3">
        <f>+(H37-J37)/J37*100</f>
        <v>1.3805970149253661</v>
      </c>
      <c r="X37" s="5">
        <f t="shared" si="1"/>
        <v>12.714776632302341</v>
      </c>
      <c r="Y37" s="12" t="s">
        <v>80</v>
      </c>
    </row>
    <row r="38" spans="1:25" x14ac:dyDescent="0.25">
      <c r="A38">
        <v>37</v>
      </c>
      <c r="B38" s="1">
        <v>41849</v>
      </c>
      <c r="C38" t="s">
        <v>19</v>
      </c>
      <c r="D38" t="s">
        <v>59</v>
      </c>
      <c r="E38" t="s">
        <v>21</v>
      </c>
      <c r="F38" t="s">
        <v>24</v>
      </c>
      <c r="G38">
        <v>0.1338</v>
      </c>
      <c r="H38" s="8">
        <v>0.1338</v>
      </c>
      <c r="I38" s="3">
        <v>0.1353</v>
      </c>
      <c r="J38" s="8">
        <v>0.1353</v>
      </c>
      <c r="K38">
        <v>0.1353</v>
      </c>
      <c r="L38">
        <v>2.2100000000000001E-4</v>
      </c>
      <c r="M38" s="2">
        <v>4.1499999999999999E-5</v>
      </c>
      <c r="N38" s="2">
        <v>1.239E-5</v>
      </c>
      <c r="O38">
        <v>6.8700000000000002E-3</v>
      </c>
      <c r="P38">
        <v>6.9100000000000003E-3</v>
      </c>
      <c r="Q38">
        <v>2.78</v>
      </c>
      <c r="S38">
        <v>5</v>
      </c>
      <c r="T38" s="3">
        <v>0.1353</v>
      </c>
      <c r="U38" s="3">
        <v>1.9199999999999998E-2</v>
      </c>
      <c r="V38" s="3">
        <f t="shared" si="0"/>
        <v>14.190687361419066</v>
      </c>
      <c r="W38" s="3">
        <f>+(H38-J38)/J38*100</f>
        <v>-1.1086474501108656</v>
      </c>
      <c r="X38" s="5">
        <f t="shared" si="1"/>
        <v>7.812500000000008</v>
      </c>
      <c r="Y38" s="12" t="s">
        <v>80</v>
      </c>
    </row>
    <row r="39" spans="1:25" x14ac:dyDescent="0.25">
      <c r="A39">
        <v>38</v>
      </c>
      <c r="B39" s="1">
        <v>41849</v>
      </c>
      <c r="C39" t="s">
        <v>19</v>
      </c>
      <c r="D39" t="s">
        <v>60</v>
      </c>
      <c r="E39" t="s">
        <v>21</v>
      </c>
      <c r="F39" t="s">
        <v>24</v>
      </c>
      <c r="G39">
        <v>9.2159999999999993</v>
      </c>
      <c r="H39" s="9">
        <v>9.0370000000000008</v>
      </c>
      <c r="I39" s="7">
        <v>9.2119999999999997</v>
      </c>
      <c r="J39" s="9">
        <v>9.2089999999999996</v>
      </c>
      <c r="K39">
        <v>9.2119999999999997</v>
      </c>
      <c r="L39">
        <v>0.56000000000000005</v>
      </c>
      <c r="M39">
        <v>4.0599999999999997E-2</v>
      </c>
      <c r="N39">
        <v>1.6959999999999999E-2</v>
      </c>
      <c r="O39">
        <v>0.17399999999999999</v>
      </c>
      <c r="P39">
        <v>0.17499999999999999</v>
      </c>
      <c r="Q39">
        <v>2.1</v>
      </c>
      <c r="S39">
        <v>19</v>
      </c>
      <c r="T39" s="7">
        <v>9.2089999999999996</v>
      </c>
      <c r="U39" s="7">
        <v>0.36699999999999999</v>
      </c>
      <c r="V39" s="3">
        <f t="shared" si="0"/>
        <v>3.985231838418938</v>
      </c>
      <c r="W39" s="3">
        <f>+(H39-J39)/J39*100</f>
        <v>-1.8677380823107701</v>
      </c>
      <c r="X39" s="5">
        <f t="shared" si="1"/>
        <v>46.866485013623652</v>
      </c>
      <c r="Y39" s="12" t="s">
        <v>80</v>
      </c>
    </row>
    <row r="40" spans="1:25" x14ac:dyDescent="0.25">
      <c r="A40">
        <v>39</v>
      </c>
      <c r="B40" s="1">
        <v>41849</v>
      </c>
      <c r="C40" t="s">
        <v>19</v>
      </c>
      <c r="D40" t="s">
        <v>61</v>
      </c>
      <c r="E40" t="s">
        <v>21</v>
      </c>
      <c r="F40" t="s">
        <v>22</v>
      </c>
      <c r="G40">
        <v>40.380000000000003</v>
      </c>
      <c r="H40" s="8">
        <v>40.380000000000003</v>
      </c>
      <c r="I40" s="3">
        <v>40.35</v>
      </c>
      <c r="J40" s="8">
        <v>40.35</v>
      </c>
      <c r="K40">
        <v>40.299999999999997</v>
      </c>
      <c r="L40">
        <v>0.14299999999999999</v>
      </c>
      <c r="M40">
        <v>8.8999999999999999E-3</v>
      </c>
      <c r="N40">
        <v>3.9259999999999998E-3</v>
      </c>
      <c r="O40">
        <v>8.1600000000000006E-2</v>
      </c>
      <c r="P40">
        <v>8.1900000000000001E-2</v>
      </c>
      <c r="Q40">
        <v>2.08</v>
      </c>
      <c r="S40">
        <v>22</v>
      </c>
      <c r="T40" s="3">
        <v>40.35</v>
      </c>
      <c r="U40" s="3">
        <v>0.17</v>
      </c>
      <c r="V40" s="3">
        <f t="shared" si="0"/>
        <v>0.4213135068153655</v>
      </c>
      <c r="W40" s="3">
        <f>+(H40-J40)/J40*100</f>
        <v>7.4349442379184977E-2</v>
      </c>
      <c r="X40" s="5">
        <f t="shared" si="1"/>
        <v>17.647058823530084</v>
      </c>
      <c r="Y40" s="12" t="s">
        <v>80</v>
      </c>
    </row>
    <row r="41" spans="1:25" x14ac:dyDescent="0.25">
      <c r="A41">
        <v>40</v>
      </c>
      <c r="B41" s="1">
        <v>41849</v>
      </c>
      <c r="C41" t="s">
        <v>19</v>
      </c>
      <c r="D41" t="s">
        <v>62</v>
      </c>
      <c r="E41" t="s">
        <v>21</v>
      </c>
      <c r="F41" t="s">
        <v>24</v>
      </c>
      <c r="G41">
        <v>6.9629999999999997E-2</v>
      </c>
      <c r="H41" s="10">
        <v>6.7729999999999999E-2</v>
      </c>
      <c r="I41" s="4">
        <v>6.7449999999999996E-2</v>
      </c>
      <c r="J41" s="10">
        <v>6.7449999999999996E-2</v>
      </c>
      <c r="K41">
        <v>6.7449999999999996E-2</v>
      </c>
      <c r="L41" s="2">
        <v>1.4E-5</v>
      </c>
      <c r="M41" s="2">
        <v>7.1899999999999998E-6</v>
      </c>
      <c r="N41" s="2">
        <v>1.5799999999999999E-6</v>
      </c>
      <c r="O41">
        <v>9.859999999999999E-4</v>
      </c>
      <c r="P41">
        <v>1E-3</v>
      </c>
      <c r="Q41">
        <v>2.12</v>
      </c>
      <c r="S41">
        <v>17</v>
      </c>
      <c r="T41" s="4">
        <v>6.7449999999999996E-2</v>
      </c>
      <c r="U41" s="4">
        <v>2.1299999999999999E-3</v>
      </c>
      <c r="V41" s="3">
        <f t="shared" si="0"/>
        <v>3.1578947368421053</v>
      </c>
      <c r="W41" s="3">
        <f>+(H41-J41)/J41*100</f>
        <v>0.415122312824318</v>
      </c>
      <c r="X41" s="5">
        <f t="shared" si="1"/>
        <v>13.145539906103403</v>
      </c>
      <c r="Y41" s="12" t="s">
        <v>80</v>
      </c>
    </row>
    <row r="42" spans="1:25" x14ac:dyDescent="0.25">
      <c r="A42">
        <v>41</v>
      </c>
      <c r="B42" s="1">
        <v>41849</v>
      </c>
      <c r="C42" t="s">
        <v>19</v>
      </c>
      <c r="D42" t="s">
        <v>63</v>
      </c>
      <c r="E42" t="s">
        <v>21</v>
      </c>
      <c r="F42" t="s">
        <v>24</v>
      </c>
      <c r="G42">
        <v>0.12640000000000001</v>
      </c>
      <c r="H42" s="8">
        <v>0.12640000000000001</v>
      </c>
      <c r="I42" s="3">
        <v>6.0010000000000001E-2</v>
      </c>
      <c r="J42" s="8">
        <v>6.0010000000000001E-2</v>
      </c>
      <c r="K42">
        <v>6.0010000000000001E-2</v>
      </c>
      <c r="L42" s="2">
        <v>1.64E-11</v>
      </c>
      <c r="M42">
        <v>6.2E-2</v>
      </c>
      <c r="N42" s="2">
        <v>4.1329999999999998E-7</v>
      </c>
      <c r="O42">
        <v>7.1900000000000006E-2</v>
      </c>
      <c r="P42">
        <v>7.1900000000000006E-2</v>
      </c>
      <c r="Q42">
        <v>3.18</v>
      </c>
      <c r="S42">
        <v>4</v>
      </c>
      <c r="T42" s="3">
        <v>6.0010000000000001E-2</v>
      </c>
      <c r="U42" s="3">
        <v>0.22900000000000001</v>
      </c>
      <c r="V42" s="3">
        <f t="shared" si="0"/>
        <v>381.60306615564076</v>
      </c>
      <c r="W42" s="3">
        <f>+(H42-J42)/J42*100</f>
        <v>110.63156140643227</v>
      </c>
      <c r="X42" s="5">
        <f t="shared" si="1"/>
        <v>28.991266375545848</v>
      </c>
      <c r="Y42" s="12" t="s">
        <v>21</v>
      </c>
    </row>
    <row r="43" spans="1:25" x14ac:dyDescent="0.25">
      <c r="A43">
        <v>42</v>
      </c>
      <c r="B43" s="1">
        <v>41849</v>
      </c>
      <c r="C43" t="s">
        <v>19</v>
      </c>
      <c r="D43" t="s">
        <v>64</v>
      </c>
      <c r="E43" t="s">
        <v>21</v>
      </c>
      <c r="F43" t="s">
        <v>24</v>
      </c>
      <c r="G43">
        <v>8.7230000000000008</v>
      </c>
      <c r="H43" s="9">
        <v>8.7230000000000008</v>
      </c>
      <c r="I43" s="7">
        <v>8.5289999999999999</v>
      </c>
      <c r="J43" s="9">
        <v>8.5289999999999999</v>
      </c>
      <c r="K43">
        <v>8.5980000000000008</v>
      </c>
      <c r="L43">
        <v>0.436</v>
      </c>
      <c r="M43">
        <v>0.114</v>
      </c>
      <c r="N43">
        <v>3.0939999999999999E-2</v>
      </c>
      <c r="O43">
        <v>0.14099999999999999</v>
      </c>
      <c r="P43">
        <v>0.14299999999999999</v>
      </c>
      <c r="Q43">
        <v>2.0699999999999998</v>
      </c>
      <c r="S43">
        <v>24</v>
      </c>
      <c r="T43" s="7">
        <v>8.5289999999999999</v>
      </c>
      <c r="U43" s="7">
        <v>0.29499999999999998</v>
      </c>
      <c r="V43" s="3">
        <f t="shared" si="0"/>
        <v>3.4587876656114429</v>
      </c>
      <c r="W43" s="3">
        <f>+(H43-J43)/J43*100</f>
        <v>2.2745925665377049</v>
      </c>
      <c r="X43" s="5">
        <f t="shared" si="1"/>
        <v>65.76271186440708</v>
      </c>
      <c r="Y43" s="12" t="s">
        <v>21</v>
      </c>
    </row>
    <row r="44" spans="1:25" x14ac:dyDescent="0.25">
      <c r="A44">
        <v>43</v>
      </c>
      <c r="B44" s="1">
        <v>41849</v>
      </c>
      <c r="C44" t="s">
        <v>19</v>
      </c>
      <c r="D44" t="s">
        <v>65</v>
      </c>
      <c r="E44" t="s">
        <v>21</v>
      </c>
      <c r="F44" t="s">
        <v>24</v>
      </c>
      <c r="G44">
        <v>1.7069999999999998E-2</v>
      </c>
      <c r="H44" s="10">
        <v>9.2750000000000003E-3</v>
      </c>
      <c r="I44" s="4">
        <v>7.646E-3</v>
      </c>
      <c r="J44" s="10">
        <v>5.9430000000000004E-3</v>
      </c>
      <c r="K44">
        <v>5.9430000000000004E-3</v>
      </c>
      <c r="L44" s="2">
        <v>1.4600000000000001E-5</v>
      </c>
      <c r="M44">
        <v>1.11E-4</v>
      </c>
      <c r="N44" s="2">
        <v>1.1960000000000001E-5</v>
      </c>
      <c r="O44">
        <v>2.4199999999999998E-3</v>
      </c>
      <c r="P44">
        <v>2.5699999999999998E-3</v>
      </c>
      <c r="Q44">
        <v>2.31</v>
      </c>
      <c r="S44">
        <v>9</v>
      </c>
      <c r="T44" s="4">
        <v>5.9430000000000004E-3</v>
      </c>
      <c r="U44" s="4">
        <v>5.94E-3</v>
      </c>
      <c r="V44" s="3">
        <f t="shared" si="0"/>
        <v>99.949520444220084</v>
      </c>
      <c r="W44" s="3">
        <f>+(H44-J44)/J44*100</f>
        <v>56.065959952885748</v>
      </c>
      <c r="X44" s="5">
        <f t="shared" si="1"/>
        <v>56.094276094276097</v>
      </c>
      <c r="Y44" s="12" t="s">
        <v>21</v>
      </c>
    </row>
    <row r="45" spans="1:25" x14ac:dyDescent="0.25">
      <c r="A45">
        <v>44</v>
      </c>
      <c r="B45" s="1">
        <v>41849</v>
      </c>
      <c r="C45" t="s">
        <v>19</v>
      </c>
      <c r="D45" t="s">
        <v>66</v>
      </c>
      <c r="E45" t="s">
        <v>21</v>
      </c>
      <c r="F45" t="s">
        <v>24</v>
      </c>
      <c r="G45">
        <v>2.1170000000000001E-2</v>
      </c>
      <c r="H45" s="10">
        <v>2.1180000000000001E-2</v>
      </c>
      <c r="I45" s="4">
        <v>2.12E-2</v>
      </c>
      <c r="J45" s="10">
        <v>2.12E-2</v>
      </c>
      <c r="K45">
        <v>2.12E-2</v>
      </c>
      <c r="L45" s="2">
        <v>1.26E-6</v>
      </c>
      <c r="M45" s="2">
        <v>1.0699999999999999E-6</v>
      </c>
      <c r="N45" s="2">
        <v>2.047E-7</v>
      </c>
      <c r="O45">
        <v>3.3E-4</v>
      </c>
      <c r="P45">
        <v>3.3700000000000001E-4</v>
      </c>
      <c r="Q45">
        <v>2.14</v>
      </c>
      <c r="S45">
        <v>15</v>
      </c>
      <c r="T45" s="4">
        <v>2.12E-2</v>
      </c>
      <c r="U45" s="4">
        <v>7.2199999999999999E-4</v>
      </c>
      <c r="V45" s="3">
        <f t="shared" si="0"/>
        <v>3.4056603773584904</v>
      </c>
      <c r="W45" s="3">
        <f>+(H45-J45)/J45*100</f>
        <v>-9.4339622641505583E-2</v>
      </c>
      <c r="X45" s="5">
        <f t="shared" si="1"/>
        <v>2.7700831024929617</v>
      </c>
      <c r="Y45" s="12" t="s">
        <v>80</v>
      </c>
    </row>
    <row r="46" spans="1:25" x14ac:dyDescent="0.25">
      <c r="A46">
        <v>45</v>
      </c>
      <c r="B46" s="1">
        <v>41849</v>
      </c>
      <c r="C46" t="s">
        <v>19</v>
      </c>
      <c r="D46" t="s">
        <v>67</v>
      </c>
      <c r="E46" t="s">
        <v>21</v>
      </c>
      <c r="F46" t="s">
        <v>24</v>
      </c>
      <c r="G46">
        <v>2.0799999999999999E-2</v>
      </c>
      <c r="H46" s="10">
        <v>1.7749999999999998E-2</v>
      </c>
      <c r="I46" s="4">
        <v>1.6060000000000001E-2</v>
      </c>
      <c r="J46" s="10">
        <v>1.6E-2</v>
      </c>
      <c r="K46">
        <v>1.6E-2</v>
      </c>
      <c r="L46" s="2">
        <v>3.5299999999999997E-5</v>
      </c>
      <c r="M46" s="2">
        <v>7.0899999999999999E-6</v>
      </c>
      <c r="N46" s="2">
        <v>2.0849999999999999E-6</v>
      </c>
      <c r="O46">
        <v>1.8600000000000001E-3</v>
      </c>
      <c r="P46">
        <v>1.8699999999999999E-3</v>
      </c>
      <c r="Q46">
        <v>2.23</v>
      </c>
      <c r="S46">
        <v>11</v>
      </c>
      <c r="T46" s="4">
        <v>1.6E-2</v>
      </c>
      <c r="U46" s="4">
        <v>4.1599999999999996E-3</v>
      </c>
      <c r="V46" s="3">
        <f t="shared" si="0"/>
        <v>25.999999999999996</v>
      </c>
      <c r="W46" s="3">
        <f>+(H46-J46)/J46*100</f>
        <v>10.937499999999988</v>
      </c>
      <c r="X46" s="5">
        <f t="shared" si="1"/>
        <v>42.067307692307651</v>
      </c>
      <c r="Y46" s="12" t="s">
        <v>80</v>
      </c>
    </row>
    <row r="47" spans="1:25" x14ac:dyDescent="0.25">
      <c r="A47">
        <v>46</v>
      </c>
      <c r="B47" s="1">
        <v>41849</v>
      </c>
      <c r="C47" t="s">
        <v>19</v>
      </c>
      <c r="D47" t="s">
        <v>68</v>
      </c>
      <c r="E47" t="s">
        <v>21</v>
      </c>
      <c r="F47" t="s">
        <v>22</v>
      </c>
      <c r="G47">
        <v>3.5990000000000001E-2</v>
      </c>
      <c r="H47" s="10">
        <v>3.4360000000000002E-2</v>
      </c>
      <c r="I47" s="4">
        <v>3.4720000000000001E-2</v>
      </c>
      <c r="J47" s="10">
        <v>3.4599999999999999E-2</v>
      </c>
      <c r="K47">
        <v>3.4520000000000002E-2</v>
      </c>
      <c r="L47" s="2">
        <v>1.8700000000000001E-5</v>
      </c>
      <c r="M47" s="2">
        <v>1.5200000000000001E-6</v>
      </c>
      <c r="N47" s="2">
        <v>6.1139999999999998E-7</v>
      </c>
      <c r="O47">
        <v>8.9499999999999996E-4</v>
      </c>
      <c r="P47">
        <v>8.9899999999999995E-4</v>
      </c>
      <c r="Q47">
        <v>2.0699999999999998</v>
      </c>
      <c r="S47">
        <v>24</v>
      </c>
      <c r="T47" s="4">
        <v>3.4599999999999999E-2</v>
      </c>
      <c r="U47" s="4">
        <v>1.8600000000000001E-3</v>
      </c>
      <c r="V47" s="3">
        <f t="shared" si="0"/>
        <v>5.3757225433526017</v>
      </c>
      <c r="W47" s="3">
        <f>+(H47-J47)/J47*100</f>
        <v>-0.69364161849710171</v>
      </c>
      <c r="X47" s="5">
        <f t="shared" si="1"/>
        <v>12.903225806451459</v>
      </c>
      <c r="Y47" s="12" t="s">
        <v>80</v>
      </c>
    </row>
    <row r="48" spans="1:25" x14ac:dyDescent="0.25">
      <c r="A48">
        <v>47</v>
      </c>
      <c r="B48" s="1">
        <v>41849</v>
      </c>
      <c r="C48" t="s">
        <v>19</v>
      </c>
      <c r="D48" t="s">
        <v>69</v>
      </c>
      <c r="E48" t="s">
        <v>21</v>
      </c>
      <c r="F48" t="s">
        <v>24</v>
      </c>
      <c r="G48">
        <v>3.4780000000000002E-3</v>
      </c>
      <c r="H48" s="10">
        <v>3.4780000000000002E-3</v>
      </c>
      <c r="I48" s="4">
        <v>3.4359999999999998E-3</v>
      </c>
      <c r="J48" s="10">
        <v>3.4359999999999998E-3</v>
      </c>
      <c r="K48">
        <v>3.4359999999999998E-3</v>
      </c>
      <c r="L48" s="2">
        <v>2.91E-16</v>
      </c>
      <c r="M48" s="2">
        <v>5.2299999999999998E-8</v>
      </c>
      <c r="N48" s="2">
        <v>1.9029999999999999E-12</v>
      </c>
      <c r="O48" s="2">
        <v>9.3399999999999993E-5</v>
      </c>
      <c r="P48" s="2">
        <v>9.3399999999999993E-5</v>
      </c>
      <c r="Q48">
        <v>12.71</v>
      </c>
      <c r="S48">
        <v>2</v>
      </c>
      <c r="T48" s="4">
        <v>3.4359999999999998E-3</v>
      </c>
      <c r="U48" s="4">
        <v>1.1900000000000001E-3</v>
      </c>
      <c r="V48" s="3">
        <f t="shared" si="0"/>
        <v>34.633294528521539</v>
      </c>
      <c r="W48" s="3">
        <f>+(H48-J48)/J48*100</f>
        <v>1.2223515715948885</v>
      </c>
      <c r="X48" s="5">
        <f t="shared" si="1"/>
        <v>3.5294117647059129</v>
      </c>
      <c r="Y48" s="12" t="s">
        <v>80</v>
      </c>
    </row>
    <row r="49" spans="1:25" x14ac:dyDescent="0.25">
      <c r="A49">
        <v>48</v>
      </c>
      <c r="B49" s="1">
        <v>41849</v>
      </c>
      <c r="C49" t="s">
        <v>19</v>
      </c>
      <c r="D49" t="s">
        <v>70</v>
      </c>
      <c r="E49" t="s">
        <v>21</v>
      </c>
      <c r="F49" t="s">
        <v>24</v>
      </c>
      <c r="G49">
        <v>1.7270000000000001E-2</v>
      </c>
      <c r="H49" s="10">
        <v>1.7010000000000001E-2</v>
      </c>
      <c r="I49" s="4">
        <v>1.7000000000000001E-2</v>
      </c>
      <c r="J49" s="10">
        <v>1.6979999999999999E-2</v>
      </c>
      <c r="K49">
        <v>1.6979999999999999E-2</v>
      </c>
      <c r="L49" s="2">
        <v>1.55E-6</v>
      </c>
      <c r="M49" s="2">
        <v>1.4600000000000001E-7</v>
      </c>
      <c r="N49" s="2">
        <v>5.5560000000000003E-8</v>
      </c>
      <c r="O49">
        <v>3.3799999999999998E-4</v>
      </c>
      <c r="P49">
        <v>3.4000000000000002E-4</v>
      </c>
      <c r="Q49">
        <v>2.16</v>
      </c>
      <c r="S49">
        <v>14</v>
      </c>
      <c r="T49" s="4">
        <v>1.6979999999999999E-2</v>
      </c>
      <c r="U49" s="4">
        <v>7.3399999999999995E-4</v>
      </c>
      <c r="V49" s="3">
        <f t="shared" si="0"/>
        <v>4.3227326266195529</v>
      </c>
      <c r="W49" s="3">
        <f>+(H49-J49)/J49*100</f>
        <v>0.17667844522969522</v>
      </c>
      <c r="X49" s="5">
        <f t="shared" si="1"/>
        <v>4.0871934604907691</v>
      </c>
      <c r="Y49" s="12" t="s">
        <v>80</v>
      </c>
    </row>
    <row r="50" spans="1:25" x14ac:dyDescent="0.25">
      <c r="A50">
        <v>49</v>
      </c>
      <c r="B50" s="1">
        <v>41849</v>
      </c>
      <c r="C50" t="s">
        <v>19</v>
      </c>
      <c r="D50" t="s">
        <v>18</v>
      </c>
      <c r="E50" t="s">
        <v>21</v>
      </c>
      <c r="F50" t="s">
        <v>24</v>
      </c>
      <c r="G50">
        <v>1.942E-2</v>
      </c>
      <c r="H50" s="10">
        <v>1.5640000000000001E-2</v>
      </c>
      <c r="I50" s="4">
        <v>1.5299999999999999E-2</v>
      </c>
      <c r="J50" s="10">
        <v>1.392E-2</v>
      </c>
      <c r="K50">
        <v>1.392E-2</v>
      </c>
      <c r="L50" s="2">
        <v>1.2999999999999999E-5</v>
      </c>
      <c r="M50" s="2">
        <v>6.0299999999999999E-7</v>
      </c>
      <c r="N50" s="2">
        <v>2.9330000000000001E-7</v>
      </c>
      <c r="O50">
        <v>1.0499999999999999E-3</v>
      </c>
      <c r="P50">
        <v>1.0499999999999999E-3</v>
      </c>
      <c r="Q50">
        <v>2.2000000000000002</v>
      </c>
      <c r="S50">
        <v>12</v>
      </c>
      <c r="T50" s="4">
        <v>1.392E-2</v>
      </c>
      <c r="U50" s="4">
        <v>2.32E-3</v>
      </c>
      <c r="V50" s="3">
        <f t="shared" si="0"/>
        <v>16.666666666666664</v>
      </c>
      <c r="W50" s="3">
        <f>+(H50-J50)/J50*100</f>
        <v>12.356321839080467</v>
      </c>
      <c r="X50" s="5">
        <f t="shared" si="1"/>
        <v>74.137931034482804</v>
      </c>
      <c r="Y50" s="12" t="s">
        <v>21</v>
      </c>
    </row>
    <row r="51" spans="1:25" x14ac:dyDescent="0.25">
      <c r="A51">
        <v>50</v>
      </c>
      <c r="B51" s="1">
        <v>41849</v>
      </c>
      <c r="C51" t="s">
        <v>19</v>
      </c>
      <c r="D51" t="s">
        <v>71</v>
      </c>
      <c r="E51" t="s">
        <v>21</v>
      </c>
      <c r="F51" t="s">
        <v>24</v>
      </c>
      <c r="G51">
        <v>37.549999999999997</v>
      </c>
      <c r="H51" s="11">
        <v>39.26</v>
      </c>
      <c r="I51" s="5">
        <v>40.299999999999997</v>
      </c>
      <c r="J51" s="11">
        <v>40.99</v>
      </c>
      <c r="K51">
        <v>40.64</v>
      </c>
      <c r="L51">
        <v>20.6</v>
      </c>
      <c r="M51">
        <v>2.02</v>
      </c>
      <c r="N51">
        <v>0.7591</v>
      </c>
      <c r="O51">
        <v>1.06</v>
      </c>
      <c r="P51">
        <v>1.06</v>
      </c>
      <c r="Q51">
        <v>2.1</v>
      </c>
      <c r="S51">
        <v>19</v>
      </c>
      <c r="T51" s="5">
        <v>40.99</v>
      </c>
      <c r="U51" s="5">
        <v>2.2400000000000002</v>
      </c>
      <c r="V51" s="3">
        <f t="shared" si="0"/>
        <v>5.4647474993900955</v>
      </c>
      <c r="W51" s="3">
        <f>+(H51-J51)/J51*100</f>
        <v>-4.2205415955111096</v>
      </c>
      <c r="X51" s="5">
        <f t="shared" si="1"/>
        <v>77.232142857143032</v>
      </c>
      <c r="Y51" s="12" t="s">
        <v>21</v>
      </c>
    </row>
    <row r="52" spans="1:25" x14ac:dyDescent="0.25">
      <c r="A52">
        <v>51</v>
      </c>
      <c r="B52" s="1">
        <v>41849</v>
      </c>
      <c r="C52" t="s">
        <v>19</v>
      </c>
      <c r="D52" t="s">
        <v>72</v>
      </c>
      <c r="E52" t="s">
        <v>21</v>
      </c>
      <c r="F52" t="s">
        <v>24</v>
      </c>
      <c r="G52">
        <v>0.99490000000000001</v>
      </c>
      <c r="H52" s="8">
        <v>0.93759999999999999</v>
      </c>
      <c r="I52" s="3">
        <v>0.96940000000000004</v>
      </c>
      <c r="J52" s="8">
        <v>0.96599999999999997</v>
      </c>
      <c r="K52">
        <v>0.94379999999999997</v>
      </c>
      <c r="L52">
        <v>8.0400000000000003E-3</v>
      </c>
      <c r="M52">
        <v>2.3000000000000001E-4</v>
      </c>
      <c r="N52">
        <v>1.3239999999999999E-4</v>
      </c>
      <c r="O52">
        <v>2.1899999999999999E-2</v>
      </c>
      <c r="P52">
        <v>2.1899999999999999E-2</v>
      </c>
      <c r="Q52">
        <v>2.12</v>
      </c>
      <c r="S52">
        <v>17</v>
      </c>
      <c r="T52" s="3">
        <v>0.96599999999999997</v>
      </c>
      <c r="U52" s="3">
        <v>4.65E-2</v>
      </c>
      <c r="V52" s="3">
        <f t="shared" si="0"/>
        <v>4.8136645962732922</v>
      </c>
      <c r="W52" s="3">
        <f>+(H52-J52)/J52*100</f>
        <v>-2.9399585921325033</v>
      </c>
      <c r="X52" s="5">
        <f t="shared" si="1"/>
        <v>61.075268817204254</v>
      </c>
      <c r="Y52" s="12" t="s">
        <v>21</v>
      </c>
    </row>
    <row r="53" spans="1:25" x14ac:dyDescent="0.25">
      <c r="A53">
        <v>52</v>
      </c>
      <c r="B53" s="1">
        <v>41849</v>
      </c>
      <c r="C53" t="s">
        <v>19</v>
      </c>
      <c r="D53" t="s">
        <v>73</v>
      </c>
      <c r="E53" t="s">
        <v>21</v>
      </c>
      <c r="F53" t="s">
        <v>24</v>
      </c>
      <c r="G53">
        <v>0.11940000000000001</v>
      </c>
      <c r="H53" s="10">
        <v>0.1179</v>
      </c>
      <c r="I53" s="4">
        <v>0.11749999999999999</v>
      </c>
      <c r="J53" s="10">
        <v>0.1164</v>
      </c>
      <c r="K53">
        <v>0.1164</v>
      </c>
      <c r="L53" s="2">
        <v>2.2399999999999999E-5</v>
      </c>
      <c r="M53" s="2">
        <v>2.0299999999999999E-5</v>
      </c>
      <c r="N53" s="2">
        <v>3.8130000000000002E-6</v>
      </c>
      <c r="O53">
        <v>1.2800000000000001E-3</v>
      </c>
      <c r="P53">
        <v>1.2999999999999999E-3</v>
      </c>
      <c r="Q53">
        <v>2.11</v>
      </c>
      <c r="S53">
        <v>18</v>
      </c>
      <c r="T53" s="4">
        <v>0.1164</v>
      </c>
      <c r="U53" s="4">
        <v>2.7499999999999998E-3</v>
      </c>
      <c r="V53" s="3">
        <f t="shared" si="0"/>
        <v>2.3625429553264605</v>
      </c>
      <c r="W53" s="3">
        <f>+(H53-J53)/J53*100</f>
        <v>1.2886597938144342</v>
      </c>
      <c r="X53" s="5">
        <f t="shared" si="1"/>
        <v>54.545454545454596</v>
      </c>
      <c r="Y53" s="12" t="s">
        <v>80</v>
      </c>
    </row>
    <row r="54" spans="1:25" x14ac:dyDescent="0.25">
      <c r="A54">
        <v>53</v>
      </c>
      <c r="B54" s="1">
        <v>41849</v>
      </c>
      <c r="C54" t="s">
        <v>19</v>
      </c>
      <c r="D54" t="s">
        <v>74</v>
      </c>
      <c r="E54" t="s">
        <v>21</v>
      </c>
      <c r="F54" t="s">
        <v>24</v>
      </c>
      <c r="G54">
        <v>44.54</v>
      </c>
      <c r="H54" s="11">
        <v>44.54</v>
      </c>
      <c r="I54" s="5">
        <v>44.21</v>
      </c>
      <c r="J54" s="11">
        <v>44.21</v>
      </c>
      <c r="K54">
        <v>45.67</v>
      </c>
      <c r="L54">
        <v>16.2</v>
      </c>
      <c r="M54">
        <v>0.89</v>
      </c>
      <c r="N54">
        <v>0.40989999999999999</v>
      </c>
      <c r="O54">
        <v>0.84899999999999998</v>
      </c>
      <c r="P54">
        <v>0.85099999999999998</v>
      </c>
      <c r="Q54">
        <v>2.0699999999999998</v>
      </c>
      <c r="S54">
        <v>23</v>
      </c>
      <c r="T54" s="5">
        <v>44.21</v>
      </c>
      <c r="U54" s="5">
        <v>1.77</v>
      </c>
      <c r="V54" s="3">
        <f t="shared" si="0"/>
        <v>4.0036190907034603</v>
      </c>
      <c r="W54" s="3">
        <f>+(H54-J54)/J54*100</f>
        <v>0.74643745758877689</v>
      </c>
      <c r="X54" s="5">
        <f t="shared" si="1"/>
        <v>18.644067796610074</v>
      </c>
      <c r="Y54" s="12" t="s">
        <v>80</v>
      </c>
    </row>
    <row r="55" spans="1:25" x14ac:dyDescent="0.25">
      <c r="A55">
        <v>54</v>
      </c>
      <c r="B55" s="1">
        <v>41849</v>
      </c>
      <c r="C55" t="s">
        <v>19</v>
      </c>
      <c r="D55" t="s">
        <v>75</v>
      </c>
      <c r="E55" t="s">
        <v>21</v>
      </c>
      <c r="F55" t="s">
        <v>24</v>
      </c>
      <c r="G55">
        <v>2.948</v>
      </c>
      <c r="H55" s="9">
        <v>0.77310000000000001</v>
      </c>
      <c r="I55" s="7">
        <v>1.1539999999999999</v>
      </c>
      <c r="J55" s="9">
        <v>0.57899999999999996</v>
      </c>
      <c r="K55">
        <v>0.57899999999999996</v>
      </c>
      <c r="L55">
        <v>0.11600000000000001</v>
      </c>
      <c r="M55">
        <v>7.6999999999999999E-2</v>
      </c>
      <c r="N55">
        <v>1.5679999999999999E-2</v>
      </c>
      <c r="O55">
        <v>0.126</v>
      </c>
      <c r="P55">
        <v>0.128</v>
      </c>
      <c r="Q55">
        <v>2.31</v>
      </c>
      <c r="S55">
        <v>9</v>
      </c>
      <c r="T55" s="7">
        <v>0.57899999999999996</v>
      </c>
      <c r="U55" s="7">
        <v>0.29399999999999998</v>
      </c>
      <c r="V55" s="3">
        <f t="shared" si="0"/>
        <v>50.777202072538863</v>
      </c>
      <c r="W55" s="3">
        <f>+(H55-J55)/J55*100</f>
        <v>33.523316062176178</v>
      </c>
      <c r="X55" s="5">
        <f t="shared" si="1"/>
        <v>66.02040816326533</v>
      </c>
      <c r="Y55" s="12" t="s">
        <v>21</v>
      </c>
    </row>
  </sheetData>
  <conditionalFormatting sqref="Y1">
    <cfRule type="containsText" dxfId="3" priority="4" operator="containsText" text="median">
      <formula>NOT(ISERROR(SEARCH("median",Y1)))</formula>
    </cfRule>
  </conditionalFormatting>
  <conditionalFormatting sqref="W2:W55">
    <cfRule type="cellIs" dxfId="2" priority="3" operator="greaterThan">
      <formula>2</formula>
    </cfRule>
    <cfRule type="cellIs" dxfId="1" priority="2" operator="lessThan">
      <formula>-2</formula>
    </cfRule>
  </conditionalFormatting>
  <conditionalFormatting sqref="X2:X55">
    <cfRule type="cellIs" dxfId="0" priority="1" operator="greaterThan">
      <formula>50</formula>
    </cfRule>
  </conditionalFormatting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MUH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Meisel</dc:creator>
  <cp:lastModifiedBy>meisel</cp:lastModifiedBy>
  <dcterms:created xsi:type="dcterms:W3CDTF">2014-07-29T20:27:57Z</dcterms:created>
  <dcterms:modified xsi:type="dcterms:W3CDTF">2014-07-30T11:36:52Z</dcterms:modified>
</cp:coreProperties>
</file>