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isel\Documents\GitHub\GOMcertification\"/>
    </mc:Choice>
  </mc:AlternateContent>
  <bookViews>
    <workbookView xWindow="0" yWindow="0" windowWidth="25590" windowHeight="10950"/>
  </bookViews>
  <sheets>
    <sheet name="OKUMall" sheetId="1" r:id="rId1"/>
  </sheets>
  <calcPr calcId="152511"/>
</workbook>
</file>

<file path=xl/calcChain.xml><?xml version="1.0" encoding="utf-8"?>
<calcChain xmlns="http://schemas.openxmlformats.org/spreadsheetml/2006/main">
  <c r="AE4" i="1" l="1"/>
  <c r="AF4" i="1"/>
  <c r="AE5" i="1"/>
  <c r="AF5" i="1"/>
  <c r="AE6" i="1"/>
  <c r="AF6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F3" i="1"/>
  <c r="AE3" i="1"/>
  <c r="AF2" i="1"/>
  <c r="AE2" i="1"/>
  <c r="AD4" i="1"/>
  <c r="AD5" i="1"/>
  <c r="AD6" i="1"/>
  <c r="AD8" i="1"/>
  <c r="AD9" i="1"/>
  <c r="AD10" i="1"/>
  <c r="AD11" i="1"/>
  <c r="AD12" i="1"/>
  <c r="AD13" i="1"/>
  <c r="AD14" i="1"/>
  <c r="AD15" i="1"/>
  <c r="AD16" i="1"/>
  <c r="AD17" i="1"/>
  <c r="AD3" i="1"/>
  <c r="AD2" i="1"/>
  <c r="AC2" i="1"/>
  <c r="AC4" i="1"/>
  <c r="AC5" i="1"/>
  <c r="AC6" i="1"/>
  <c r="AC8" i="1"/>
  <c r="AC9" i="1"/>
  <c r="AC10" i="1"/>
  <c r="AC11" i="1"/>
  <c r="AC12" i="1"/>
  <c r="AC13" i="1"/>
  <c r="AC14" i="1"/>
  <c r="AC15" i="1"/>
  <c r="AC16" i="1"/>
  <c r="AC17" i="1"/>
  <c r="AC3" i="1"/>
  <c r="W40" i="1" l="1"/>
  <c r="X40" i="1" s="1"/>
  <c r="X42" i="1"/>
  <c r="X48" i="1"/>
  <c r="X11" i="1"/>
  <c r="V3" i="1"/>
  <c r="V4" i="1"/>
  <c r="V5" i="1"/>
  <c r="X5" i="1" s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2" i="1"/>
  <c r="W28" i="1"/>
  <c r="X28" i="1" s="1"/>
  <c r="W29" i="1"/>
  <c r="W30" i="1"/>
  <c r="X30" i="1" s="1"/>
  <c r="W31" i="1"/>
  <c r="X31" i="1" s="1"/>
  <c r="W32" i="1"/>
  <c r="X32" i="1" s="1"/>
  <c r="W33" i="1"/>
  <c r="W34" i="1"/>
  <c r="X34" i="1" s="1"/>
  <c r="W35" i="1"/>
  <c r="X35" i="1" s="1"/>
  <c r="W36" i="1"/>
  <c r="X36" i="1" s="1"/>
  <c r="W37" i="1"/>
  <c r="W38" i="1"/>
  <c r="X38" i="1" s="1"/>
  <c r="W39" i="1"/>
  <c r="X39" i="1" s="1"/>
  <c r="W41" i="1"/>
  <c r="X41" i="1" s="1"/>
  <c r="W42" i="1"/>
  <c r="W43" i="1"/>
  <c r="X43" i="1" s="1"/>
  <c r="W44" i="1"/>
  <c r="X44" i="1" s="1"/>
  <c r="W45" i="1"/>
  <c r="X45" i="1" s="1"/>
  <c r="W46" i="1"/>
  <c r="X46" i="1" s="1"/>
  <c r="W47" i="1"/>
  <c r="X47" i="1" s="1"/>
  <c r="W48" i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3" i="1"/>
  <c r="X3" i="1" s="1"/>
  <c r="W4" i="1"/>
  <c r="X4" i="1" s="1"/>
  <c r="W5" i="1"/>
  <c r="W6" i="1"/>
  <c r="X6" i="1" s="1"/>
  <c r="W7" i="1"/>
  <c r="X7" i="1" s="1"/>
  <c r="W8" i="1"/>
  <c r="X8" i="1" s="1"/>
  <c r="W9" i="1"/>
  <c r="X9" i="1" s="1"/>
  <c r="W10" i="1"/>
  <c r="X10" i="1" s="1"/>
  <c r="W11" i="1"/>
  <c r="W12" i="1"/>
  <c r="X12" i="1" s="1"/>
  <c r="W13" i="1"/>
  <c r="W14" i="1"/>
  <c r="X14" i="1" s="1"/>
  <c r="W15" i="1"/>
  <c r="X15" i="1" s="1"/>
  <c r="W16" i="1"/>
  <c r="X16" i="1" s="1"/>
  <c r="W17" i="1"/>
  <c r="W18" i="1"/>
  <c r="X18" i="1" s="1"/>
  <c r="W19" i="1"/>
  <c r="X19" i="1" s="1"/>
  <c r="W20" i="1"/>
  <c r="X20" i="1" s="1"/>
  <c r="W21" i="1"/>
  <c r="W22" i="1"/>
  <c r="X22" i="1" s="1"/>
  <c r="W23" i="1"/>
  <c r="X23" i="1" s="1"/>
  <c r="W24" i="1"/>
  <c r="X24" i="1" s="1"/>
  <c r="W25" i="1"/>
  <c r="W26" i="1"/>
  <c r="X26" i="1" s="1"/>
  <c r="W27" i="1"/>
  <c r="X27" i="1" s="1"/>
  <c r="W2" i="1"/>
  <c r="X2" i="1" s="1"/>
  <c r="X25" i="1" l="1"/>
  <c r="X21" i="1"/>
  <c r="X17" i="1"/>
  <c r="X13" i="1"/>
  <c r="X37" i="1"/>
  <c r="X33" i="1"/>
  <c r="X29" i="1"/>
</calcChain>
</file>

<file path=xl/sharedStrings.xml><?xml version="1.0" encoding="utf-8"?>
<sst xmlns="http://schemas.openxmlformats.org/spreadsheetml/2006/main" count="323" uniqueCount="84">
  <si>
    <t>date</t>
  </si>
  <si>
    <t>RM</t>
  </si>
  <si>
    <t>measurand</t>
  </si>
  <si>
    <t>based.on</t>
  </si>
  <si>
    <t>unit</t>
  </si>
  <si>
    <t>mean.before</t>
  </si>
  <si>
    <t>mean.after</t>
  </si>
  <si>
    <t>median.before</t>
  </si>
  <si>
    <t>median.after</t>
  </si>
  <si>
    <t>median.after.noPP</t>
  </si>
  <si>
    <t>sL</t>
  </si>
  <si>
    <t>sbb</t>
  </si>
  <si>
    <t>sr</t>
  </si>
  <si>
    <t>u</t>
  </si>
  <si>
    <t>u.alternative</t>
  </si>
  <si>
    <t>t.value</t>
  </si>
  <si>
    <t>labs.remaining</t>
  </si>
  <si>
    <t>property.value</t>
  </si>
  <si>
    <t>U</t>
  </si>
  <si>
    <t>OKUM</t>
  </si>
  <si>
    <t>Al2O3</t>
  </si>
  <si>
    <t>median</t>
  </si>
  <si>
    <t>g/100g</t>
  </si>
  <si>
    <t>As</t>
  </si>
  <si>
    <t>mg/kg</t>
  </si>
  <si>
    <t>Ba</t>
  </si>
  <si>
    <t>Be</t>
  </si>
  <si>
    <t>CaO</t>
  </si>
  <si>
    <t>Ce</t>
  </si>
  <si>
    <t>Co</t>
  </si>
  <si>
    <t>CO2</t>
  </si>
  <si>
    <t>Cr</t>
  </si>
  <si>
    <t>Cs</t>
  </si>
  <si>
    <t>Cu</t>
  </si>
  <si>
    <t>Dy</t>
  </si>
  <si>
    <t>Er</t>
  </si>
  <si>
    <t>Eu</t>
  </si>
  <si>
    <t>Fe2O3T</t>
  </si>
  <si>
    <t>FeO</t>
  </si>
  <si>
    <t>Ga</t>
  </si>
  <si>
    <t>Gd</t>
  </si>
  <si>
    <t>H2O.</t>
  </si>
  <si>
    <t>Hf</t>
  </si>
  <si>
    <t>Ho</t>
  </si>
  <si>
    <t>K2O</t>
  </si>
  <si>
    <t>La</t>
  </si>
  <si>
    <t>Li</t>
  </si>
  <si>
    <t>LOI</t>
  </si>
  <si>
    <t>Lu</t>
  </si>
  <si>
    <t>MgO</t>
  </si>
  <si>
    <t>MnO</t>
  </si>
  <si>
    <t>Na2O</t>
  </si>
  <si>
    <t>Nb</t>
  </si>
  <si>
    <t>Nd</t>
  </si>
  <si>
    <t>Ni</t>
  </si>
  <si>
    <t>P2O5</t>
  </si>
  <si>
    <t>Pb</t>
  </si>
  <si>
    <t>Pr</t>
  </si>
  <si>
    <t>Rb</t>
  </si>
  <si>
    <t>Sb</t>
  </si>
  <si>
    <t>Sc</t>
  </si>
  <si>
    <t>SiO2</t>
  </si>
  <si>
    <t>mean</t>
  </si>
  <si>
    <t>Sm</t>
  </si>
  <si>
    <t>Sn</t>
  </si>
  <si>
    <t>Sr</t>
  </si>
  <si>
    <t>Ta</t>
  </si>
  <si>
    <t>Tb</t>
  </si>
  <si>
    <t>Th</t>
  </si>
  <si>
    <t>TiO2</t>
  </si>
  <si>
    <t>Tl</t>
  </si>
  <si>
    <t>Tm</t>
  </si>
  <si>
    <t>V</t>
  </si>
  <si>
    <t>Y</t>
  </si>
  <si>
    <t>Yb</t>
  </si>
  <si>
    <t>Zn</t>
  </si>
  <si>
    <t>Zr</t>
  </si>
  <si>
    <t>%diff med-mean</t>
  </si>
  <si>
    <t>%U</t>
  </si>
  <si>
    <t>normalised</t>
  </si>
  <si>
    <t>REE</t>
  </si>
  <si>
    <t>suggestion</t>
  </si>
  <si>
    <t>%frac diff of U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</si>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</sst>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70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70" fontId="0" fillId="0" borderId="0" xfId="0" applyNumberFormat="1"/>
    <xf numFmtId="1" fontId="0" fillId="0" borderId="0" xfId="0" applyNumberFormat="1"/>
    <xf numFmtId="0" fontId="18" fillId="0" borderId="0" xfId="0" applyFont="1"/>
    <xf numFmtId="2" fontId="18" fillId="0" borderId="0" xfId="0" applyNumberFormat="1" applyFont="1"/>
    <xf numFmtId="164" fontId="18" fillId="0" borderId="0" xfId="0" applyNumberFormat="1" applyFont="1"/>
    <xf numFmtId="170" fontId="18" fillId="0" borderId="0" xfId="0" applyNumberFormat="1" applyFont="1"/>
    <xf numFmtId="1" fontId="18" fillId="0" borderId="0" xfId="0" applyNumberFormat="1" applyFont="1"/>
    <xf numFmtId="0" fontId="16" fillId="0" borderId="0" xfId="0" applyFont="1"/>
    <xf numFmtId="2" fontId="16" fillId="0" borderId="0" xfId="0" applyNumberFormat="1" applyFont="1"/>
    <xf numFmtId="164" fontId="16" fillId="0" borderId="0" xfId="0" applyNumberFormat="1" applyFont="1"/>
    <xf numFmtId="170" fontId="16" fillId="0" borderId="0" xfId="0" applyNumberFormat="1" applyFont="1"/>
    <xf numFmtId="1" fontId="16" fillId="0" borderId="0" xfId="0" applyNumberFormat="1" applyFont="1"/>
    <xf numFmtId="2" fontId="7" fillId="3" borderId="0" xfId="7" applyNumberFormat="1"/>
    <xf numFmtId="0" fontId="8" fillId="4" borderId="0" xfId="8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chondrite normalised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OKUMall!$AE$2</c:f>
              <c:strCache>
                <c:ptCount val="1"/>
                <c:pt idx="0">
                  <c:v>mean.after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OKUMall!$AA$3:$AA$17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OKUMall!$AE$3:$AE$17</c:f>
              <c:numCache>
                <c:formatCode>0.000</c:formatCode>
                <c:ptCount val="15"/>
                <c:pt idx="0">
                  <c:v>1.7470338983050848</c:v>
                </c:pt>
                <c:pt idx="1">
                  <c:v>2.0600649350649349</c:v>
                </c:pt>
                <c:pt idx="2">
                  <c:v>2.5328310010764263</c:v>
                </c:pt>
                <c:pt idx="3">
                  <c:v>3.2691466083150984</c:v>
                </c:pt>
                <c:pt idx="4">
                  <c:v>#N/A</c:v>
                </c:pt>
                <c:pt idx="5">
                  <c:v>4.7979865771812085</c:v>
                </c:pt>
                <c:pt idx="6">
                  <c:v>5.3607142857142858</c:v>
                </c:pt>
                <c:pt idx="7">
                  <c:v>5.7766497461928923</c:v>
                </c:pt>
                <c:pt idx="8">
                  <c:v>6.3352112676056338</c:v>
                </c:pt>
                <c:pt idx="9">
                  <c:v>6.5673469387755103</c:v>
                </c:pt>
                <c:pt idx="10">
                  <c:v>6.4963369963369964</c:v>
                </c:pt>
                <c:pt idx="11">
                  <c:v>6.2710843373493965</c:v>
                </c:pt>
                <c:pt idx="12">
                  <c:v>6.3347107438016526</c:v>
                </c:pt>
                <c:pt idx="13">
                  <c:v>6.3459119496855338</c:v>
                </c:pt>
                <c:pt idx="14">
                  <c:v>6.0489795918367344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OKUMall!$AF$2</c:f>
              <c:strCache>
                <c:ptCount val="1"/>
                <c:pt idx="0">
                  <c:v>median.after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OKUMall!$AA$3:$AA$17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OKUMall!$AF$3:$AF$17</c:f>
              <c:numCache>
                <c:formatCode>0.000</c:formatCode>
                <c:ptCount val="15"/>
                <c:pt idx="0">
                  <c:v>1.73135593220339</c:v>
                </c:pt>
                <c:pt idx="1">
                  <c:v>2.0762987012987013</c:v>
                </c:pt>
                <c:pt idx="2">
                  <c:v>2.6006458557588807</c:v>
                </c:pt>
                <c:pt idx="3">
                  <c:v>3.2800875273522978</c:v>
                </c:pt>
                <c:pt idx="4">
                  <c:v>#N/A</c:v>
                </c:pt>
                <c:pt idx="5">
                  <c:v>4.7906040268456378</c:v>
                </c:pt>
                <c:pt idx="6">
                  <c:v>5.3910714285714283</c:v>
                </c:pt>
                <c:pt idx="7">
                  <c:v>5.9492385786802027</c:v>
                </c:pt>
                <c:pt idx="8">
                  <c:v>6.4394366197183102</c:v>
                </c:pt>
                <c:pt idx="9">
                  <c:v>6.5510204081632653</c:v>
                </c:pt>
                <c:pt idx="10">
                  <c:v>6.4633699633699626</c:v>
                </c:pt>
                <c:pt idx="11">
                  <c:v>6.283132530120481</c:v>
                </c:pt>
                <c:pt idx="12">
                  <c:v>6.4008264462809921</c:v>
                </c:pt>
                <c:pt idx="13">
                  <c:v>6.3396226415094343</c:v>
                </c:pt>
                <c:pt idx="14">
                  <c:v>6.0734693877551011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94480"/>
        <c:axId val="610287032"/>
      </c:lineChart>
      <c:catAx>
        <c:axId val="6102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0287032"/>
        <c:crosses val="autoZero"/>
        <c:auto val="1"/>
        <c:lblAlgn val="ctr"/>
        <c:lblOffset val="100"/>
        <c:noMultiLvlLbl val="0"/>
      </c:catAx>
      <c:valAx>
        <c:axId val="61028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02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38100</xdr:colOff>
      <xdr:row>17</xdr:row>
      <xdr:rowOff>100011</xdr:rowOff>
    </xdr:from>
    <xdr:to>
      <xdr:col>32</xdr:col>
      <xdr:colOff>9526</xdr:colOff>
      <xdr:row>38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"/>
  <sheetViews>
    <sheetView tabSelected="1" workbookViewId="0">
      <pane xSplit="5" ySplit="1" topLeftCell="L2" activePane="bottomRight" state="frozen"/>
      <selection pane="topRight" activeCell="F1" sqref="F1"/>
      <selection pane="bottomLeft" activeCell="A2" sqref="A2"/>
      <selection pane="bottomRight" activeCell="Z36" sqref="Z36"/>
    </sheetView>
  </sheetViews>
  <sheetFormatPr baseColWidth="10" defaultRowHeight="15" x14ac:dyDescent="0.25"/>
  <cols>
    <col min="1" max="1" width="3" bestFit="1" customWidth="1"/>
    <col min="2" max="2" width="10.140625" bestFit="1" customWidth="1"/>
    <col min="3" max="3" width="6.5703125" bestFit="1" customWidth="1"/>
    <col min="4" max="4" width="10.85546875" bestFit="1" customWidth="1"/>
    <col min="5" max="5" width="9.140625" bestFit="1" customWidth="1"/>
    <col min="6" max="6" width="6.85546875" bestFit="1" customWidth="1"/>
    <col min="7" max="7" width="14.28515625" style="7" customWidth="1"/>
    <col min="8" max="8" width="14.28515625" style="12" bestFit="1" customWidth="1"/>
    <col min="9" max="9" width="14.28515625" style="7" customWidth="1"/>
    <col min="10" max="10" width="14.28515625" style="12" bestFit="1" customWidth="1"/>
    <col min="11" max="11" width="14.28515625" customWidth="1"/>
    <col min="12" max="13" width="9" customWidth="1"/>
    <col min="14" max="14" width="10" customWidth="1"/>
    <col min="15" max="15" width="9" customWidth="1"/>
    <col min="16" max="16" width="12.42578125" customWidth="1"/>
    <col min="17" max="17" width="7.140625" customWidth="1"/>
    <col min="18" max="18" width="11.42578125" customWidth="1"/>
    <col min="19" max="19" width="14.140625" customWidth="1"/>
    <col min="20" max="20" width="14.28515625" customWidth="1"/>
    <col min="21" max="21" width="8.5703125" customWidth="1"/>
    <col min="22" max="22" width="6.5703125" bestFit="1" customWidth="1"/>
    <col min="23" max="23" width="15.85546875" bestFit="1" customWidth="1"/>
  </cols>
  <sheetData>
    <row r="1" spans="1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7" t="s">
        <v>5</v>
      </c>
      <c r="H1" s="12" t="s">
        <v>6</v>
      </c>
      <c r="I1" s="7" t="s">
        <v>7</v>
      </c>
      <c r="J1" s="12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16</v>
      </c>
      <c r="T1" t="s">
        <v>17</v>
      </c>
      <c r="U1" t="s">
        <v>18</v>
      </c>
      <c r="V1" t="s">
        <v>78</v>
      </c>
      <c r="W1" t="s">
        <v>77</v>
      </c>
      <c r="X1" t="s">
        <v>82</v>
      </c>
      <c r="Y1" t="s">
        <v>81</v>
      </c>
      <c r="AE1" t="s">
        <v>79</v>
      </c>
    </row>
    <row r="2" spans="1:33" x14ac:dyDescent="0.25">
      <c r="A2">
        <v>1</v>
      </c>
      <c r="B2" s="1">
        <v>41841</v>
      </c>
      <c r="C2" t="s">
        <v>19</v>
      </c>
      <c r="D2" t="s">
        <v>20</v>
      </c>
      <c r="E2" t="s">
        <v>21</v>
      </c>
      <c r="F2" t="s">
        <v>22</v>
      </c>
      <c r="G2" s="8">
        <v>7.9059999999999997</v>
      </c>
      <c r="H2" s="13">
        <v>7.97</v>
      </c>
      <c r="I2" s="8">
        <v>7.9749999999999996</v>
      </c>
      <c r="J2" s="13">
        <v>7.9779999999999998</v>
      </c>
      <c r="K2" s="3">
        <v>7.98</v>
      </c>
      <c r="L2">
        <v>7.5300000000000002E-3</v>
      </c>
      <c r="M2">
        <v>7.6400000000000003E-4</v>
      </c>
      <c r="N2">
        <v>2.8410000000000002E-4</v>
      </c>
      <c r="O2">
        <v>1.8800000000000001E-2</v>
      </c>
      <c r="P2">
        <v>1.89E-2</v>
      </c>
      <c r="Q2">
        <v>2.08</v>
      </c>
      <c r="S2">
        <v>22</v>
      </c>
      <c r="T2" s="3">
        <v>7.9779999999999998</v>
      </c>
      <c r="U2" s="3">
        <v>3.9399999999999998E-2</v>
      </c>
      <c r="V2" s="3">
        <f>+U2/T2*100</f>
        <v>0.49385810980195533</v>
      </c>
      <c r="W2" s="3">
        <f>+(H2-J2)/J2*100</f>
        <v>-0.10027575833542252</v>
      </c>
      <c r="X2" s="6">
        <f>+ABS(W2)/V2*100</f>
        <v>20.304568527918804</v>
      </c>
      <c r="Y2" s="18" t="s">
        <v>62</v>
      </c>
      <c r="AA2" t="s">
        <v>80</v>
      </c>
      <c r="AC2" t="str">
        <f>+H1</f>
        <v>mean.after</v>
      </c>
      <c r="AD2" t="str">
        <f>+J1</f>
        <v>median.after</v>
      </c>
      <c r="AE2" t="str">
        <f>+AC2</f>
        <v>mean.after</v>
      </c>
      <c r="AF2" t="str">
        <f>+AD2</f>
        <v>median.after</v>
      </c>
    </row>
    <row r="3" spans="1:33" x14ac:dyDescent="0.25">
      <c r="A3">
        <v>2</v>
      </c>
      <c r="B3" s="1">
        <v>41841</v>
      </c>
      <c r="C3" t="s">
        <v>19</v>
      </c>
      <c r="D3" t="s">
        <v>23</v>
      </c>
      <c r="E3" t="s">
        <v>21</v>
      </c>
      <c r="F3" t="s">
        <v>24</v>
      </c>
      <c r="G3" s="8">
        <v>0.4612</v>
      </c>
      <c r="H3" s="13">
        <v>0.46479999999999999</v>
      </c>
      <c r="I3" s="8">
        <v>0.3725</v>
      </c>
      <c r="J3" s="13">
        <v>0.3725</v>
      </c>
      <c r="K3" s="3">
        <v>0.3725</v>
      </c>
      <c r="L3">
        <v>5.8099999999999999E-2</v>
      </c>
      <c r="M3">
        <v>3.0000000000000001E-3</v>
      </c>
      <c r="N3">
        <v>1.4E-3</v>
      </c>
      <c r="O3">
        <v>9.1999999999999998E-2</v>
      </c>
      <c r="P3">
        <v>9.2299999999999993E-2</v>
      </c>
      <c r="Q3">
        <v>2.4500000000000002</v>
      </c>
      <c r="S3">
        <v>7</v>
      </c>
      <c r="T3" s="3">
        <v>0.3725</v>
      </c>
      <c r="U3" s="3">
        <v>0.22600000000000001</v>
      </c>
      <c r="V3" s="3">
        <f t="shared" ref="V3:V55" si="0">+U3/T3*100</f>
        <v>60.671140939597315</v>
      </c>
      <c r="W3" s="17">
        <f>+(H3-J3)/J3*100</f>
        <v>24.778523489932887</v>
      </c>
      <c r="X3" s="6">
        <f t="shared" ref="X3:X55" si="1">+ABS(W3)/V3*100</f>
        <v>40.840707964601776</v>
      </c>
      <c r="Y3" s="18" t="s">
        <v>21</v>
      </c>
      <c r="AA3" t="s">
        <v>45</v>
      </c>
      <c r="AB3">
        <v>0.23599999999999999</v>
      </c>
      <c r="AC3">
        <f>+VLOOKUP(AA3,$D$2:$J$55,5,FALSE)</f>
        <v>0.4123</v>
      </c>
      <c r="AD3">
        <f>+VLOOKUP(AA3,$D$2:$J$55,7,FALSE)</f>
        <v>0.40860000000000002</v>
      </c>
      <c r="AE3" s="4">
        <f>+AC3/$AB3</f>
        <v>1.7470338983050848</v>
      </c>
      <c r="AF3" s="4">
        <f>+AD3/$AB3</f>
        <v>1.73135593220339</v>
      </c>
      <c r="AG3" t="s">
        <v>62</v>
      </c>
    </row>
    <row r="4" spans="1:33" x14ac:dyDescent="0.25">
      <c r="A4">
        <v>3</v>
      </c>
      <c r="B4" s="1">
        <v>41841</v>
      </c>
      <c r="C4" t="s">
        <v>19</v>
      </c>
      <c r="D4" t="s">
        <v>25</v>
      </c>
      <c r="E4" t="s">
        <v>21</v>
      </c>
      <c r="F4" t="s">
        <v>24</v>
      </c>
      <c r="G4" s="8">
        <v>7.3440000000000003</v>
      </c>
      <c r="H4" s="13">
        <v>6.3760000000000003</v>
      </c>
      <c r="I4" s="8">
        <v>6.2240000000000002</v>
      </c>
      <c r="J4" s="13">
        <v>6.1609999999999996</v>
      </c>
      <c r="K4" s="3">
        <v>6.1239999999999997</v>
      </c>
      <c r="L4">
        <v>0.50700000000000001</v>
      </c>
      <c r="M4">
        <v>0.106</v>
      </c>
      <c r="N4">
        <v>3.082E-2</v>
      </c>
      <c r="O4">
        <v>0.185</v>
      </c>
      <c r="P4">
        <v>0.186</v>
      </c>
      <c r="Q4">
        <v>2.13</v>
      </c>
      <c r="S4">
        <v>16</v>
      </c>
      <c r="T4" s="3">
        <v>6.1609999999999996</v>
      </c>
      <c r="U4" s="3">
        <v>0.39600000000000002</v>
      </c>
      <c r="V4" s="3">
        <f t="shared" si="0"/>
        <v>6.4275279987015104</v>
      </c>
      <c r="W4" s="17">
        <f>+(H4-J4)/J4*100</f>
        <v>3.4896932316182565</v>
      </c>
      <c r="X4" s="6">
        <f t="shared" si="1"/>
        <v>54.292929292929479</v>
      </c>
      <c r="Y4" s="18" t="s">
        <v>21</v>
      </c>
      <c r="AA4" t="s">
        <v>28</v>
      </c>
      <c r="AB4">
        <v>0.61599999999999999</v>
      </c>
      <c r="AC4">
        <f t="shared" ref="AC4:AC17" si="2">+VLOOKUP(AA4,$D$2:$J$55,5,FALSE)</f>
        <v>1.2689999999999999</v>
      </c>
      <c r="AD4">
        <f t="shared" ref="AD4:AD17" si="3">+VLOOKUP(AA4,$D$2:$J$55,7,FALSE)</f>
        <v>1.2789999999999999</v>
      </c>
      <c r="AE4" s="4">
        <f t="shared" ref="AE4:AE17" si="4">+AC4/$AB4</f>
        <v>2.0600649350649349</v>
      </c>
      <c r="AF4" s="4">
        <f t="shared" ref="AF4:AF17" si="5">+AD4/$AB4</f>
        <v>2.0762987012987013</v>
      </c>
      <c r="AG4" t="s">
        <v>62</v>
      </c>
    </row>
    <row r="5" spans="1:33" x14ac:dyDescent="0.25">
      <c r="A5">
        <v>4</v>
      </c>
      <c r="B5" s="1">
        <v>41841</v>
      </c>
      <c r="C5" t="s">
        <v>19</v>
      </c>
      <c r="D5" t="s">
        <v>26</v>
      </c>
      <c r="E5" t="s">
        <v>21</v>
      </c>
      <c r="F5" t="s">
        <v>24</v>
      </c>
      <c r="G5" s="9">
        <v>6.5350000000000005E-2</v>
      </c>
      <c r="H5" s="14">
        <v>6.5350000000000005E-2</v>
      </c>
      <c r="I5" s="9">
        <v>6.5970000000000001E-2</v>
      </c>
      <c r="J5" s="14">
        <v>6.5970000000000001E-2</v>
      </c>
      <c r="K5" s="4">
        <v>6.5970000000000001E-2</v>
      </c>
      <c r="L5" s="2">
        <v>9.4900000000000006E-6</v>
      </c>
      <c r="M5" s="2">
        <v>1.5400000000000002E-5</v>
      </c>
      <c r="N5" s="2">
        <v>2.492E-6</v>
      </c>
      <c r="O5">
        <v>1.57E-3</v>
      </c>
      <c r="P5">
        <v>1.6000000000000001E-3</v>
      </c>
      <c r="Q5">
        <v>2.57</v>
      </c>
      <c r="S5">
        <v>6</v>
      </c>
      <c r="T5" s="4">
        <v>6.5970000000000001E-2</v>
      </c>
      <c r="U5" s="4">
        <v>4.1200000000000004E-3</v>
      </c>
      <c r="V5" s="3">
        <f t="shared" si="0"/>
        <v>6.245262998332576</v>
      </c>
      <c r="W5" s="3">
        <f>+(H5-J5)/J5*100</f>
        <v>-0.93982113081703123</v>
      </c>
      <c r="X5" s="6">
        <f t="shared" si="1"/>
        <v>15.04854368932028</v>
      </c>
      <c r="Y5" s="18" t="s">
        <v>62</v>
      </c>
      <c r="AA5" t="s">
        <v>57</v>
      </c>
      <c r="AB5">
        <v>9.2899999999999996E-2</v>
      </c>
      <c r="AC5">
        <f t="shared" si="2"/>
        <v>0.23530000000000001</v>
      </c>
      <c r="AD5">
        <f t="shared" si="3"/>
        <v>0.24160000000000001</v>
      </c>
      <c r="AE5" s="4">
        <f t="shared" si="4"/>
        <v>2.5328310010764263</v>
      </c>
      <c r="AF5" s="4">
        <f t="shared" si="5"/>
        <v>2.6006458557588807</v>
      </c>
      <c r="AG5" t="s">
        <v>62</v>
      </c>
    </row>
    <row r="6" spans="1:33" x14ac:dyDescent="0.25">
      <c r="A6">
        <v>5</v>
      </c>
      <c r="B6" s="1">
        <v>41841</v>
      </c>
      <c r="C6" t="s">
        <v>19</v>
      </c>
      <c r="D6" t="s">
        <v>27</v>
      </c>
      <c r="E6" t="s">
        <v>21</v>
      </c>
      <c r="F6" t="s">
        <v>22</v>
      </c>
      <c r="G6" s="8">
        <v>7.883</v>
      </c>
      <c r="H6" s="13">
        <v>7.8490000000000002</v>
      </c>
      <c r="I6" s="8">
        <v>7.8550000000000004</v>
      </c>
      <c r="J6" s="13">
        <v>7.851</v>
      </c>
      <c r="K6" s="3">
        <v>7.8550000000000004</v>
      </c>
      <c r="L6">
        <v>1.47E-2</v>
      </c>
      <c r="M6">
        <v>5.8900000000000001E-4</v>
      </c>
      <c r="N6">
        <v>3.0190000000000002E-4</v>
      </c>
      <c r="O6">
        <v>2.7300000000000001E-2</v>
      </c>
      <c r="P6">
        <v>2.7400000000000001E-2</v>
      </c>
      <c r="Q6">
        <v>2.09</v>
      </c>
      <c r="S6">
        <v>20</v>
      </c>
      <c r="T6" s="3">
        <v>7.851</v>
      </c>
      <c r="U6" s="3">
        <v>5.7299999999999997E-2</v>
      </c>
      <c r="V6" s="3">
        <f t="shared" si="0"/>
        <v>0.72984333205961016</v>
      </c>
      <c r="W6" s="3">
        <f>+(H6-J6)/J6*100</f>
        <v>-2.5474461851990569E-2</v>
      </c>
      <c r="X6" s="6">
        <f t="shared" si="1"/>
        <v>3.4904013961601739</v>
      </c>
      <c r="Y6" s="18" t="s">
        <v>62</v>
      </c>
      <c r="AA6" t="s">
        <v>53</v>
      </c>
      <c r="AB6">
        <v>0.45700000000000002</v>
      </c>
      <c r="AC6">
        <f t="shared" si="2"/>
        <v>1.494</v>
      </c>
      <c r="AD6">
        <f t="shared" si="3"/>
        <v>1.4990000000000001</v>
      </c>
      <c r="AE6" s="4">
        <f t="shared" si="4"/>
        <v>3.2691466083150984</v>
      </c>
      <c r="AF6" s="4">
        <f t="shared" si="5"/>
        <v>3.2800875273522978</v>
      </c>
      <c r="AG6" t="s">
        <v>62</v>
      </c>
    </row>
    <row r="7" spans="1:33" x14ac:dyDescent="0.25">
      <c r="A7">
        <v>6</v>
      </c>
      <c r="B7" s="1">
        <v>41841</v>
      </c>
      <c r="C7" t="s">
        <v>19</v>
      </c>
      <c r="D7" t="s">
        <v>28</v>
      </c>
      <c r="E7" t="s">
        <v>21</v>
      </c>
      <c r="F7" t="s">
        <v>24</v>
      </c>
      <c r="G7" s="8">
        <v>1.3220000000000001</v>
      </c>
      <c r="H7" s="13">
        <v>1.2689999999999999</v>
      </c>
      <c r="I7" s="8">
        <v>1.282</v>
      </c>
      <c r="J7" s="13">
        <v>1.2789999999999999</v>
      </c>
      <c r="K7" s="3">
        <v>1.2789999999999999</v>
      </c>
      <c r="L7">
        <v>4.2700000000000004E-3</v>
      </c>
      <c r="M7">
        <v>9.0399999999999996E-4</v>
      </c>
      <c r="N7">
        <v>2.6170000000000002E-4</v>
      </c>
      <c r="O7">
        <v>1.6E-2</v>
      </c>
      <c r="P7">
        <v>1.61E-2</v>
      </c>
      <c r="Q7">
        <v>2.11</v>
      </c>
      <c r="S7">
        <v>18</v>
      </c>
      <c r="T7" s="3">
        <v>1.2789999999999999</v>
      </c>
      <c r="U7" s="3">
        <v>3.39E-2</v>
      </c>
      <c r="V7" s="3">
        <f t="shared" si="0"/>
        <v>2.6505082095387023</v>
      </c>
      <c r="W7" s="3">
        <f>+(H7-J7)/J7*100</f>
        <v>-0.78186082877247931</v>
      </c>
      <c r="X7" s="6">
        <f t="shared" si="1"/>
        <v>29.49852507374634</v>
      </c>
      <c r="Y7" s="18" t="s">
        <v>62</v>
      </c>
      <c r="AE7" s="4" t="e">
        <v>#N/A</v>
      </c>
      <c r="AF7" s="4" t="e">
        <v>#N/A</v>
      </c>
    </row>
    <row r="8" spans="1:33" x14ac:dyDescent="0.25">
      <c r="A8">
        <v>7</v>
      </c>
      <c r="B8" s="1">
        <v>41841</v>
      </c>
      <c r="C8" t="s">
        <v>19</v>
      </c>
      <c r="D8" t="s">
        <v>29</v>
      </c>
      <c r="E8" t="s">
        <v>21</v>
      </c>
      <c r="F8" t="s">
        <v>24</v>
      </c>
      <c r="G8" s="10">
        <v>88.53</v>
      </c>
      <c r="H8" s="15">
        <v>88.9</v>
      </c>
      <c r="I8" s="10">
        <v>88.89</v>
      </c>
      <c r="J8" s="15">
        <v>89.4</v>
      </c>
      <c r="K8" s="5">
        <v>89.4</v>
      </c>
      <c r="L8">
        <v>6.42</v>
      </c>
      <c r="M8">
        <v>1.22</v>
      </c>
      <c r="N8">
        <v>0.36670000000000003</v>
      </c>
      <c r="O8">
        <v>0.54600000000000004</v>
      </c>
      <c r="P8">
        <v>0.55000000000000004</v>
      </c>
      <c r="Q8">
        <v>2.0699999999999998</v>
      </c>
      <c r="S8">
        <v>23</v>
      </c>
      <c r="T8" s="5">
        <v>89.4</v>
      </c>
      <c r="U8" s="5">
        <v>1.1399999999999999</v>
      </c>
      <c r="V8" s="3">
        <f t="shared" si="0"/>
        <v>1.275167785234899</v>
      </c>
      <c r="W8" s="3">
        <f>+(H8-J8)/J8*100</f>
        <v>-0.55928411633109609</v>
      </c>
      <c r="X8" s="6">
        <f t="shared" si="1"/>
        <v>43.859649122807021</v>
      </c>
      <c r="Y8" s="18" t="s">
        <v>62</v>
      </c>
      <c r="AA8" t="s">
        <v>63</v>
      </c>
      <c r="AB8">
        <v>0.14899999999999999</v>
      </c>
      <c r="AC8">
        <f t="shared" si="2"/>
        <v>0.71489999999999998</v>
      </c>
      <c r="AD8">
        <f t="shared" si="3"/>
        <v>0.71379999999999999</v>
      </c>
      <c r="AE8" s="4">
        <f t="shared" si="4"/>
        <v>4.7979865771812085</v>
      </c>
      <c r="AF8" s="4">
        <f t="shared" si="5"/>
        <v>4.7906040268456378</v>
      </c>
      <c r="AG8" t="s">
        <v>62</v>
      </c>
    </row>
    <row r="9" spans="1:33" x14ac:dyDescent="0.25">
      <c r="A9">
        <v>8</v>
      </c>
      <c r="B9" s="1">
        <v>41841</v>
      </c>
      <c r="C9" t="s">
        <v>19</v>
      </c>
      <c r="D9" t="s">
        <v>30</v>
      </c>
      <c r="E9" t="s">
        <v>21</v>
      </c>
      <c r="F9" t="s">
        <v>22</v>
      </c>
      <c r="G9" s="8">
        <v>0.1971</v>
      </c>
      <c r="H9" s="13">
        <v>0.1971</v>
      </c>
      <c r="I9" s="8">
        <v>0.2</v>
      </c>
      <c r="J9" s="13">
        <v>0.2</v>
      </c>
      <c r="K9" s="3">
        <v>0.2</v>
      </c>
      <c r="L9">
        <v>3.6600000000000001E-3</v>
      </c>
      <c r="M9" s="2">
        <v>3.8000000000000002E-5</v>
      </c>
      <c r="N9" s="2">
        <v>2.87E-5</v>
      </c>
      <c r="O9">
        <v>4.2900000000000001E-2</v>
      </c>
      <c r="P9">
        <v>4.2900000000000001E-2</v>
      </c>
      <c r="Q9">
        <v>12.71</v>
      </c>
      <c r="S9">
        <v>2</v>
      </c>
      <c r="T9" s="3">
        <v>0.2</v>
      </c>
      <c r="U9" s="3">
        <v>0.54500000000000004</v>
      </c>
      <c r="V9" s="3">
        <f t="shared" si="0"/>
        <v>272.5</v>
      </c>
      <c r="W9" s="3">
        <f>+(H9-J9)/J9*100</f>
        <v>-1.4500000000000068</v>
      </c>
      <c r="X9" s="6">
        <f t="shared" si="1"/>
        <v>0.53211009174312174</v>
      </c>
      <c r="Y9" s="18" t="s">
        <v>62</v>
      </c>
      <c r="AA9" t="s">
        <v>36</v>
      </c>
      <c r="AB9">
        <v>5.6000000000000001E-2</v>
      </c>
      <c r="AC9">
        <f t="shared" si="2"/>
        <v>0.30020000000000002</v>
      </c>
      <c r="AD9">
        <f t="shared" si="3"/>
        <v>0.3019</v>
      </c>
      <c r="AE9" s="4">
        <f t="shared" si="4"/>
        <v>5.3607142857142858</v>
      </c>
      <c r="AF9" s="4">
        <f t="shared" si="5"/>
        <v>5.3910714285714283</v>
      </c>
      <c r="AG9" t="s">
        <v>62</v>
      </c>
    </row>
    <row r="10" spans="1:33" x14ac:dyDescent="0.25">
      <c r="A10">
        <v>9</v>
      </c>
      <c r="B10" s="1">
        <v>41841</v>
      </c>
      <c r="C10" t="s">
        <v>19</v>
      </c>
      <c r="D10" t="s">
        <v>31</v>
      </c>
      <c r="E10" t="s">
        <v>21</v>
      </c>
      <c r="F10" t="s">
        <v>24</v>
      </c>
      <c r="G10" s="7">
        <v>2441</v>
      </c>
      <c r="H10" s="12">
        <v>2460</v>
      </c>
      <c r="I10" s="7">
        <v>2447</v>
      </c>
      <c r="J10" s="12">
        <v>2456</v>
      </c>
      <c r="K10">
        <v>2470</v>
      </c>
      <c r="L10">
        <v>4740</v>
      </c>
      <c r="M10">
        <v>323</v>
      </c>
      <c r="N10">
        <v>138</v>
      </c>
      <c r="O10">
        <v>14.9</v>
      </c>
      <c r="P10">
        <v>14.9</v>
      </c>
      <c r="Q10">
        <v>2.08</v>
      </c>
      <c r="S10">
        <v>22</v>
      </c>
      <c r="T10">
        <v>2456</v>
      </c>
      <c r="U10">
        <v>31</v>
      </c>
      <c r="V10" s="3">
        <f t="shared" si="0"/>
        <v>1.2622149837133552</v>
      </c>
      <c r="W10" s="3">
        <f>+(H10-J10)/J10*100</f>
        <v>0.16286644951140067</v>
      </c>
      <c r="X10" s="6">
        <f t="shared" si="1"/>
        <v>12.903225806451612</v>
      </c>
      <c r="Y10" s="18" t="s">
        <v>62</v>
      </c>
      <c r="AA10" t="s">
        <v>40</v>
      </c>
      <c r="AB10">
        <v>0.19700000000000001</v>
      </c>
      <c r="AC10">
        <f t="shared" si="2"/>
        <v>1.1379999999999999</v>
      </c>
      <c r="AD10">
        <f t="shared" si="3"/>
        <v>1.1719999999999999</v>
      </c>
      <c r="AE10" s="4">
        <f t="shared" si="4"/>
        <v>5.7766497461928923</v>
      </c>
      <c r="AF10" s="4">
        <f t="shared" si="5"/>
        <v>5.9492385786802027</v>
      </c>
      <c r="AG10" t="s">
        <v>21</v>
      </c>
    </row>
    <row r="11" spans="1:33" x14ac:dyDescent="0.25">
      <c r="A11">
        <v>10</v>
      </c>
      <c r="B11" s="1">
        <v>41841</v>
      </c>
      <c r="C11" t="s">
        <v>19</v>
      </c>
      <c r="D11" t="s">
        <v>32</v>
      </c>
      <c r="E11" t="s">
        <v>21</v>
      </c>
      <c r="F11" t="s">
        <v>24</v>
      </c>
      <c r="G11" s="9">
        <v>0.1822</v>
      </c>
      <c r="H11" s="14">
        <v>0.1842</v>
      </c>
      <c r="I11" s="9">
        <v>0.18279999999999999</v>
      </c>
      <c r="J11" s="14">
        <v>0.18310000000000001</v>
      </c>
      <c r="K11" s="4">
        <v>0.18310000000000001</v>
      </c>
      <c r="L11" s="2">
        <v>2.5199999999999999E-5</v>
      </c>
      <c r="M11" s="2">
        <v>1.8600000000000001E-5</v>
      </c>
      <c r="N11" s="2">
        <v>3.693E-6</v>
      </c>
      <c r="O11">
        <v>1.56E-3</v>
      </c>
      <c r="P11">
        <v>1.5900000000000001E-3</v>
      </c>
      <c r="Q11">
        <v>2.1800000000000002</v>
      </c>
      <c r="S11">
        <v>13</v>
      </c>
      <c r="T11" s="4">
        <v>0.18310000000000001</v>
      </c>
      <c r="U11" s="4">
        <v>3.4499999999999999E-3</v>
      </c>
      <c r="V11" s="3">
        <f t="shared" si="0"/>
        <v>1.8842162752594209</v>
      </c>
      <c r="W11" s="3">
        <f>+(H11-J11)/J11*100</f>
        <v>0.60076460950299826</v>
      </c>
      <c r="X11" s="6">
        <f t="shared" si="1"/>
        <v>31.884057971014201</v>
      </c>
      <c r="Y11" s="18" t="s">
        <v>62</v>
      </c>
      <c r="AA11" t="s">
        <v>67</v>
      </c>
      <c r="AB11">
        <v>3.5499999999999997E-2</v>
      </c>
      <c r="AC11">
        <f t="shared" si="2"/>
        <v>0.22489999999999999</v>
      </c>
      <c r="AD11">
        <f t="shared" si="3"/>
        <v>0.2286</v>
      </c>
      <c r="AE11" s="4">
        <f t="shared" si="4"/>
        <v>6.3352112676056338</v>
      </c>
      <c r="AF11" s="4">
        <f t="shared" si="5"/>
        <v>6.4394366197183102</v>
      </c>
      <c r="AG11" t="s">
        <v>21</v>
      </c>
    </row>
    <row r="12" spans="1:33" x14ac:dyDescent="0.25">
      <c r="A12">
        <v>11</v>
      </c>
      <c r="B12" s="1">
        <v>41841</v>
      </c>
      <c r="C12" t="s">
        <v>19</v>
      </c>
      <c r="D12" t="s">
        <v>33</v>
      </c>
      <c r="E12" t="s">
        <v>21</v>
      </c>
      <c r="F12" t="s">
        <v>24</v>
      </c>
      <c r="G12" s="10">
        <v>43.9</v>
      </c>
      <c r="H12" s="15">
        <v>43.46</v>
      </c>
      <c r="I12" s="10">
        <v>43.5</v>
      </c>
      <c r="J12" s="15">
        <v>43.34</v>
      </c>
      <c r="K12" s="5">
        <v>43.75</v>
      </c>
      <c r="L12">
        <v>6.61</v>
      </c>
      <c r="M12">
        <v>0.27900000000000003</v>
      </c>
      <c r="N12">
        <v>0.1406</v>
      </c>
      <c r="O12">
        <v>0.57899999999999996</v>
      </c>
      <c r="P12">
        <v>0.58099999999999996</v>
      </c>
      <c r="Q12">
        <v>2.09</v>
      </c>
      <c r="S12">
        <v>20</v>
      </c>
      <c r="T12" s="5">
        <v>43.34</v>
      </c>
      <c r="U12" s="5">
        <v>1.22</v>
      </c>
      <c r="V12" s="3">
        <f t="shared" si="0"/>
        <v>2.8149515459160126</v>
      </c>
      <c r="W12" s="3">
        <f>+(H12-J12)/J12*100</f>
        <v>0.27688047992615927</v>
      </c>
      <c r="X12" s="6">
        <f t="shared" si="1"/>
        <v>9.8360655737702825</v>
      </c>
      <c r="Y12" s="18" t="s">
        <v>62</v>
      </c>
      <c r="AA12" t="s">
        <v>34</v>
      </c>
      <c r="AB12">
        <v>0.245</v>
      </c>
      <c r="AC12">
        <f t="shared" si="2"/>
        <v>1.609</v>
      </c>
      <c r="AD12">
        <f t="shared" si="3"/>
        <v>1.605</v>
      </c>
      <c r="AE12" s="4">
        <f t="shared" si="4"/>
        <v>6.5673469387755103</v>
      </c>
      <c r="AF12" s="4">
        <f t="shared" si="5"/>
        <v>6.5510204081632653</v>
      </c>
      <c r="AG12" t="s">
        <v>62</v>
      </c>
    </row>
    <row r="13" spans="1:33" x14ac:dyDescent="0.25">
      <c r="A13">
        <v>12</v>
      </c>
      <c r="B13" s="1">
        <v>41841</v>
      </c>
      <c r="C13" t="s">
        <v>19</v>
      </c>
      <c r="D13" t="s">
        <v>34</v>
      </c>
      <c r="E13" t="s">
        <v>21</v>
      </c>
      <c r="F13" t="s">
        <v>24</v>
      </c>
      <c r="G13" s="9">
        <v>1.5940000000000001</v>
      </c>
      <c r="H13" s="14">
        <v>1.609</v>
      </c>
      <c r="I13" s="9">
        <v>1.605</v>
      </c>
      <c r="J13" s="14">
        <v>1.605</v>
      </c>
      <c r="K13" s="4">
        <v>1.605</v>
      </c>
      <c r="L13">
        <v>5.79E-3</v>
      </c>
      <c r="M13">
        <v>1.11E-4</v>
      </c>
      <c r="N13" s="2">
        <v>7.3059999999999995E-5</v>
      </c>
      <c r="O13">
        <v>1.8499999999999999E-2</v>
      </c>
      <c r="P13">
        <v>1.8599999999999998E-2</v>
      </c>
      <c r="Q13">
        <v>2.12</v>
      </c>
      <c r="S13">
        <v>17</v>
      </c>
      <c r="T13" s="4">
        <v>1.605</v>
      </c>
      <c r="U13" s="4">
        <v>3.9300000000000002E-2</v>
      </c>
      <c r="V13" s="3">
        <f t="shared" si="0"/>
        <v>2.4485981308411215</v>
      </c>
      <c r="W13" s="3">
        <f>+(H13-J13)/J13*100</f>
        <v>0.24922118380062327</v>
      </c>
      <c r="X13" s="6">
        <f t="shared" si="1"/>
        <v>10.178117048346065</v>
      </c>
      <c r="Y13" s="18" t="s">
        <v>62</v>
      </c>
      <c r="AA13" t="s">
        <v>43</v>
      </c>
      <c r="AB13">
        <v>5.4600000000000003E-2</v>
      </c>
      <c r="AC13">
        <f t="shared" si="2"/>
        <v>0.35470000000000002</v>
      </c>
      <c r="AD13">
        <f t="shared" si="3"/>
        <v>0.35289999999999999</v>
      </c>
      <c r="AE13" s="4">
        <f t="shared" si="4"/>
        <v>6.4963369963369964</v>
      </c>
      <c r="AF13" s="4">
        <f t="shared" si="5"/>
        <v>6.4633699633699626</v>
      </c>
      <c r="AG13" t="s">
        <v>62</v>
      </c>
    </row>
    <row r="14" spans="1:33" x14ac:dyDescent="0.25">
      <c r="A14">
        <v>13</v>
      </c>
      <c r="B14" s="1">
        <v>41841</v>
      </c>
      <c r="C14" t="s">
        <v>19</v>
      </c>
      <c r="D14" t="s">
        <v>35</v>
      </c>
      <c r="E14" t="s">
        <v>21</v>
      </c>
      <c r="F14" t="s">
        <v>24</v>
      </c>
      <c r="G14" s="9">
        <v>1.0229999999999999</v>
      </c>
      <c r="H14" s="14">
        <v>1.0409999999999999</v>
      </c>
      <c r="I14" s="9">
        <v>1.0389999999999999</v>
      </c>
      <c r="J14" s="14">
        <v>1.0429999999999999</v>
      </c>
      <c r="K14" s="4">
        <v>1.0429999999999999</v>
      </c>
      <c r="L14">
        <v>7.5600000000000005E-4</v>
      </c>
      <c r="M14">
        <v>1.6200000000000001E-4</v>
      </c>
      <c r="N14" s="2">
        <v>4.6730000000000002E-5</v>
      </c>
      <c r="O14">
        <v>6.7200000000000003E-3</v>
      </c>
      <c r="P14">
        <v>6.77E-3</v>
      </c>
      <c r="Q14">
        <v>2.11</v>
      </c>
      <c r="S14">
        <v>18</v>
      </c>
      <c r="T14" s="4">
        <v>1.0429999999999999</v>
      </c>
      <c r="U14" s="4">
        <v>1.43E-2</v>
      </c>
      <c r="V14" s="3">
        <f t="shared" si="0"/>
        <v>1.3710450623202304</v>
      </c>
      <c r="W14" s="3">
        <f>+(H14-J14)/J14*100</f>
        <v>-0.19175455417066173</v>
      </c>
      <c r="X14" s="6">
        <f t="shared" si="1"/>
        <v>13.986013986013996</v>
      </c>
      <c r="Y14" s="18" t="s">
        <v>62</v>
      </c>
      <c r="AA14" t="s">
        <v>35</v>
      </c>
      <c r="AB14">
        <v>0.16600000000000001</v>
      </c>
      <c r="AC14">
        <f t="shared" si="2"/>
        <v>1.0409999999999999</v>
      </c>
      <c r="AD14">
        <f t="shared" si="3"/>
        <v>1.0429999999999999</v>
      </c>
      <c r="AE14" s="4">
        <f t="shared" si="4"/>
        <v>6.2710843373493965</v>
      </c>
      <c r="AF14" s="4">
        <f t="shared" si="5"/>
        <v>6.283132530120481</v>
      </c>
      <c r="AG14" t="s">
        <v>62</v>
      </c>
    </row>
    <row r="15" spans="1:33" x14ac:dyDescent="0.25">
      <c r="A15">
        <v>14</v>
      </c>
      <c r="B15" s="1">
        <v>41841</v>
      </c>
      <c r="C15" t="s">
        <v>19</v>
      </c>
      <c r="D15" t="s">
        <v>36</v>
      </c>
      <c r="E15" t="s">
        <v>21</v>
      </c>
      <c r="F15" t="s">
        <v>24</v>
      </c>
      <c r="G15" s="9">
        <v>0.30020000000000002</v>
      </c>
      <c r="H15" s="14">
        <v>0.30020000000000002</v>
      </c>
      <c r="I15" s="9">
        <v>0.3019</v>
      </c>
      <c r="J15" s="14">
        <v>0.3019</v>
      </c>
      <c r="K15" s="4">
        <v>0.3019</v>
      </c>
      <c r="L15">
        <v>1.7799999999999999E-4</v>
      </c>
      <c r="M15" s="2">
        <v>5.4700000000000001E-5</v>
      </c>
      <c r="N15" s="2">
        <v>1.4049999999999999E-5</v>
      </c>
      <c r="O15">
        <v>3.2299999999999998E-3</v>
      </c>
      <c r="P15">
        <v>3.2599999999999999E-3</v>
      </c>
      <c r="Q15">
        <v>2.1</v>
      </c>
      <c r="S15">
        <v>19</v>
      </c>
      <c r="T15" s="4">
        <v>0.3019</v>
      </c>
      <c r="U15" s="4">
        <v>6.8399999999999997E-3</v>
      </c>
      <c r="V15" s="3">
        <f t="shared" si="0"/>
        <v>2.2656508777740969</v>
      </c>
      <c r="W15" s="3">
        <f>+(H15-J15)/J15*100</f>
        <v>-0.56310036435905242</v>
      </c>
      <c r="X15" s="6">
        <f t="shared" si="1"/>
        <v>24.853801169590344</v>
      </c>
      <c r="Y15" s="18" t="s">
        <v>62</v>
      </c>
      <c r="AA15" t="s">
        <v>71</v>
      </c>
      <c r="AB15">
        <v>2.4199999999999999E-2</v>
      </c>
      <c r="AC15">
        <f t="shared" si="2"/>
        <v>0.15329999999999999</v>
      </c>
      <c r="AD15">
        <f t="shared" si="3"/>
        <v>0.15490000000000001</v>
      </c>
      <c r="AE15" s="4">
        <f t="shared" si="4"/>
        <v>6.3347107438016526</v>
      </c>
      <c r="AF15" s="4">
        <f t="shared" si="5"/>
        <v>6.4008264462809921</v>
      </c>
      <c r="AG15" t="s">
        <v>21</v>
      </c>
    </row>
    <row r="16" spans="1:33" x14ac:dyDescent="0.25">
      <c r="A16">
        <v>15</v>
      </c>
      <c r="B16" s="1">
        <v>41841</v>
      </c>
      <c r="C16" t="s">
        <v>19</v>
      </c>
      <c r="D16" t="s">
        <v>37</v>
      </c>
      <c r="E16" t="s">
        <v>21</v>
      </c>
      <c r="F16" t="s">
        <v>22</v>
      </c>
      <c r="G16" s="8">
        <v>11.97</v>
      </c>
      <c r="H16" s="13">
        <v>11.8</v>
      </c>
      <c r="I16" s="8">
        <v>11.83</v>
      </c>
      <c r="J16" s="13">
        <v>11.81</v>
      </c>
      <c r="K16" s="3">
        <v>11.81</v>
      </c>
      <c r="L16">
        <v>1.12E-2</v>
      </c>
      <c r="M16">
        <v>1.5200000000000001E-3</v>
      </c>
      <c r="N16">
        <v>5.1290000000000005E-4</v>
      </c>
      <c r="O16">
        <v>2.3199999999999998E-2</v>
      </c>
      <c r="P16">
        <v>2.3300000000000001E-2</v>
      </c>
      <c r="Q16">
        <v>2.08</v>
      </c>
      <c r="S16">
        <v>22</v>
      </c>
      <c r="T16" s="3">
        <v>11.81</v>
      </c>
      <c r="U16" s="3">
        <v>4.8399999999999999E-2</v>
      </c>
      <c r="V16" s="3">
        <f t="shared" si="0"/>
        <v>0.40982218458933101</v>
      </c>
      <c r="W16" s="3">
        <f>+(H16-J16)/J16*100</f>
        <v>-8.4674005080438486E-2</v>
      </c>
      <c r="X16" s="6">
        <f t="shared" si="1"/>
        <v>20.661157024792949</v>
      </c>
      <c r="Y16" s="18" t="s">
        <v>62</v>
      </c>
      <c r="AA16" t="s">
        <v>74</v>
      </c>
      <c r="AB16">
        <v>0.159</v>
      </c>
      <c r="AC16">
        <f t="shared" si="2"/>
        <v>1.0089999999999999</v>
      </c>
      <c r="AD16">
        <f t="shared" si="3"/>
        <v>1.008</v>
      </c>
      <c r="AE16" s="4">
        <f t="shared" si="4"/>
        <v>6.3459119496855338</v>
      </c>
      <c r="AF16" s="4">
        <f t="shared" si="5"/>
        <v>6.3396226415094343</v>
      </c>
      <c r="AG16" t="s">
        <v>62</v>
      </c>
    </row>
    <row r="17" spans="1:33" x14ac:dyDescent="0.25">
      <c r="A17">
        <v>16</v>
      </c>
      <c r="B17" s="1">
        <v>41841</v>
      </c>
      <c r="C17" t="s">
        <v>19</v>
      </c>
      <c r="D17" t="s">
        <v>38</v>
      </c>
      <c r="E17" t="s">
        <v>21</v>
      </c>
      <c r="F17" t="s">
        <v>22</v>
      </c>
      <c r="G17" s="8">
        <v>8.1329999999999991</v>
      </c>
      <c r="H17" s="13">
        <v>8.1329999999999991</v>
      </c>
      <c r="I17" s="8">
        <v>8.0950000000000006</v>
      </c>
      <c r="J17" s="13">
        <v>8.0950000000000006</v>
      </c>
      <c r="K17" s="3">
        <v>8.0950000000000006</v>
      </c>
      <c r="L17">
        <v>2.9199999999999999E-3</v>
      </c>
      <c r="M17">
        <v>3.8400000000000001E-3</v>
      </c>
      <c r="N17">
        <v>6.5430000000000002E-4</v>
      </c>
      <c r="O17">
        <v>3.7699999999999997E-2</v>
      </c>
      <c r="P17">
        <v>3.8399999999999997E-2</v>
      </c>
      <c r="Q17">
        <v>4.3</v>
      </c>
      <c r="S17">
        <v>3</v>
      </c>
      <c r="T17" s="3">
        <v>8.0950000000000006</v>
      </c>
      <c r="U17" s="3">
        <v>0.16500000000000001</v>
      </c>
      <c r="V17" s="3">
        <f t="shared" si="0"/>
        <v>2.038295243977764</v>
      </c>
      <c r="W17" s="3">
        <f>+(H17-J17)/J17*100</f>
        <v>0.46942557134031471</v>
      </c>
      <c r="X17" s="6">
        <f t="shared" si="1"/>
        <v>23.030303030302107</v>
      </c>
      <c r="Y17" s="18" t="s">
        <v>62</v>
      </c>
      <c r="AA17" t="s">
        <v>48</v>
      </c>
      <c r="AB17">
        <v>2.4500000000000001E-2</v>
      </c>
      <c r="AC17">
        <f t="shared" si="2"/>
        <v>0.1482</v>
      </c>
      <c r="AD17">
        <f t="shared" si="3"/>
        <v>0.14879999999999999</v>
      </c>
      <c r="AE17" s="4">
        <f t="shared" si="4"/>
        <v>6.0489795918367344</v>
      </c>
      <c r="AF17" s="4">
        <f t="shared" si="5"/>
        <v>6.0734693877551011</v>
      </c>
      <c r="AG17" t="s">
        <v>62</v>
      </c>
    </row>
    <row r="18" spans="1:33" x14ac:dyDescent="0.25">
      <c r="A18">
        <v>17</v>
      </c>
      <c r="B18" s="1">
        <v>41841</v>
      </c>
      <c r="C18" t="s">
        <v>19</v>
      </c>
      <c r="D18" t="s">
        <v>39</v>
      </c>
      <c r="E18" t="s">
        <v>21</v>
      </c>
      <c r="F18" t="s">
        <v>24</v>
      </c>
      <c r="G18" s="8">
        <v>8.8469999999999995</v>
      </c>
      <c r="H18" s="13">
        <v>8.7940000000000005</v>
      </c>
      <c r="I18" s="8">
        <v>8.8829999999999991</v>
      </c>
      <c r="J18" s="13">
        <v>8.8650000000000002</v>
      </c>
      <c r="K18" s="3">
        <v>8.8179999999999996</v>
      </c>
      <c r="L18">
        <v>9.0899999999999995E-2</v>
      </c>
      <c r="M18">
        <v>2.6200000000000001E-2</v>
      </c>
      <c r="N18">
        <v>6.8609999999999999E-3</v>
      </c>
      <c r="O18">
        <v>7.6799999999999993E-2</v>
      </c>
      <c r="P18">
        <v>7.7399999999999997E-2</v>
      </c>
      <c r="Q18">
        <v>2.12</v>
      </c>
      <c r="S18">
        <v>17</v>
      </c>
      <c r="T18" s="3">
        <v>8.8650000000000002</v>
      </c>
      <c r="U18" s="3">
        <v>0.16400000000000001</v>
      </c>
      <c r="V18" s="3">
        <f t="shared" si="0"/>
        <v>1.8499717992103779</v>
      </c>
      <c r="W18" s="3">
        <f>+(H18-J18)/J18*100</f>
        <v>-0.80090242526790445</v>
      </c>
      <c r="X18" s="6">
        <f t="shared" si="1"/>
        <v>43.292682926829102</v>
      </c>
      <c r="Y18" s="18" t="s">
        <v>62</v>
      </c>
    </row>
    <row r="19" spans="1:33" x14ac:dyDescent="0.25">
      <c r="A19">
        <v>18</v>
      </c>
      <c r="B19" s="1">
        <v>41841</v>
      </c>
      <c r="C19" t="s">
        <v>19</v>
      </c>
      <c r="D19" t="s">
        <v>40</v>
      </c>
      <c r="E19" t="s">
        <v>21</v>
      </c>
      <c r="F19" t="s">
        <v>24</v>
      </c>
      <c r="G19" s="8">
        <v>1.1299999999999999</v>
      </c>
      <c r="H19" s="13">
        <v>1.1379999999999999</v>
      </c>
      <c r="I19" s="8">
        <v>1.1719999999999999</v>
      </c>
      <c r="J19" s="13">
        <v>1.1719999999999999</v>
      </c>
      <c r="K19" s="3">
        <v>1.1719999999999999</v>
      </c>
      <c r="L19">
        <v>6.1599999999999997E-3</v>
      </c>
      <c r="M19">
        <v>4.1300000000000001E-4</v>
      </c>
      <c r="N19">
        <v>1.773E-4</v>
      </c>
      <c r="O19">
        <v>1.9900000000000001E-2</v>
      </c>
      <c r="P19">
        <v>1.9900000000000001E-2</v>
      </c>
      <c r="Q19">
        <v>2.13</v>
      </c>
      <c r="S19">
        <v>16</v>
      </c>
      <c r="T19" s="3">
        <v>1.1719999999999999</v>
      </c>
      <c r="U19" s="3">
        <v>4.2500000000000003E-2</v>
      </c>
      <c r="V19" s="3">
        <f t="shared" si="0"/>
        <v>3.626279863481229</v>
      </c>
      <c r="W19" s="17">
        <f>+(H19-J19)/J19*100</f>
        <v>-2.9010238907849857</v>
      </c>
      <c r="X19" s="6">
        <f t="shared" si="1"/>
        <v>80.000000000000071</v>
      </c>
      <c r="Y19" s="18" t="s">
        <v>21</v>
      </c>
    </row>
    <row r="20" spans="1:33" x14ac:dyDescent="0.25">
      <c r="A20">
        <v>19</v>
      </c>
      <c r="B20" s="1">
        <v>41841</v>
      </c>
      <c r="C20" t="s">
        <v>19</v>
      </c>
      <c r="D20" t="s">
        <v>41</v>
      </c>
      <c r="E20" t="s">
        <v>21</v>
      </c>
      <c r="F20" t="s">
        <v>22</v>
      </c>
      <c r="G20" s="7">
        <v>5.7469999999999999</v>
      </c>
      <c r="H20" s="12">
        <v>5.7469999999999999</v>
      </c>
      <c r="I20" s="7">
        <v>5.71</v>
      </c>
      <c r="J20" s="12">
        <v>5.71</v>
      </c>
      <c r="K20">
        <v>5.71</v>
      </c>
      <c r="L20">
        <v>1.4800000000000001E-2</v>
      </c>
      <c r="M20">
        <v>1.5900000000000001E-3</v>
      </c>
      <c r="N20">
        <v>5.6539999999999997E-4</v>
      </c>
      <c r="O20">
        <v>7.17E-2</v>
      </c>
      <c r="P20">
        <v>7.1999999999999995E-2</v>
      </c>
      <c r="Q20">
        <v>4.3</v>
      </c>
      <c r="S20">
        <v>3</v>
      </c>
      <c r="T20">
        <v>5.71</v>
      </c>
      <c r="U20">
        <v>0.31</v>
      </c>
      <c r="V20" s="3">
        <f t="shared" si="0"/>
        <v>5.4290718038528896</v>
      </c>
      <c r="W20" s="3">
        <f>+(H20-J20)/J20*100</f>
        <v>0.64798598949211772</v>
      </c>
      <c r="X20" s="6">
        <f t="shared" si="1"/>
        <v>11.935483870967717</v>
      </c>
      <c r="Y20" s="18" t="s">
        <v>62</v>
      </c>
    </row>
    <row r="21" spans="1:33" x14ac:dyDescent="0.25">
      <c r="A21">
        <v>20</v>
      </c>
      <c r="B21" s="1">
        <v>41841</v>
      </c>
      <c r="C21" t="s">
        <v>19</v>
      </c>
      <c r="D21" t="s">
        <v>42</v>
      </c>
      <c r="E21" t="s">
        <v>21</v>
      </c>
      <c r="F21" t="s">
        <v>24</v>
      </c>
      <c r="G21" s="8">
        <v>0.57379999999999998</v>
      </c>
      <c r="H21" s="13">
        <v>0.55069999999999997</v>
      </c>
      <c r="I21" s="8">
        <v>0.5595</v>
      </c>
      <c r="J21" s="13">
        <v>0.55649999999999999</v>
      </c>
      <c r="K21" s="3">
        <v>0.55649999999999999</v>
      </c>
      <c r="L21">
        <v>1.56E-3</v>
      </c>
      <c r="M21">
        <v>3.1399999999999999E-4</v>
      </c>
      <c r="N21" s="2">
        <v>9.234E-5</v>
      </c>
      <c r="O21">
        <v>1.06E-2</v>
      </c>
      <c r="P21">
        <v>1.06E-2</v>
      </c>
      <c r="Q21">
        <v>2.14</v>
      </c>
      <c r="S21">
        <v>15</v>
      </c>
      <c r="T21" s="3">
        <v>0.55649999999999999</v>
      </c>
      <c r="U21" s="3">
        <v>2.2800000000000001E-2</v>
      </c>
      <c r="V21" s="3">
        <f t="shared" si="0"/>
        <v>4.0970350404312672</v>
      </c>
      <c r="W21" s="3">
        <f>+(H21-J21)/J21*100</f>
        <v>-1.0422282120395376</v>
      </c>
      <c r="X21" s="6">
        <f t="shared" si="1"/>
        <v>25.438596491228189</v>
      </c>
      <c r="Y21" s="18" t="s">
        <v>62</v>
      </c>
    </row>
    <row r="22" spans="1:33" x14ac:dyDescent="0.25">
      <c r="A22">
        <v>21</v>
      </c>
      <c r="B22" s="1">
        <v>41841</v>
      </c>
      <c r="C22" t="s">
        <v>19</v>
      </c>
      <c r="D22" t="s">
        <v>43</v>
      </c>
      <c r="E22" t="s">
        <v>21</v>
      </c>
      <c r="F22" t="s">
        <v>24</v>
      </c>
      <c r="G22" s="9">
        <v>0.35470000000000002</v>
      </c>
      <c r="H22" s="14">
        <v>0.35470000000000002</v>
      </c>
      <c r="I22" s="9">
        <v>0.35289999999999999</v>
      </c>
      <c r="J22" s="14">
        <v>0.35289999999999999</v>
      </c>
      <c r="K22" s="4">
        <v>0.35289999999999999</v>
      </c>
      <c r="L22">
        <v>2.2699999999999999E-4</v>
      </c>
      <c r="M22" s="2">
        <v>1.33E-5</v>
      </c>
      <c r="N22" s="2">
        <v>5.9789999999999998E-6</v>
      </c>
      <c r="O22">
        <v>3.9300000000000003E-3</v>
      </c>
      <c r="P22">
        <v>3.9500000000000004E-3</v>
      </c>
      <c r="Q22">
        <v>2.14</v>
      </c>
      <c r="S22">
        <v>15</v>
      </c>
      <c r="T22" s="4">
        <v>0.35289999999999999</v>
      </c>
      <c r="U22" s="4">
        <v>8.4700000000000001E-3</v>
      </c>
      <c r="V22" s="3">
        <f t="shared" si="0"/>
        <v>2.4001133465570987</v>
      </c>
      <c r="W22" s="3">
        <f>+(H22-J22)/J22*100</f>
        <v>0.51005950694248336</v>
      </c>
      <c r="X22" s="6">
        <f t="shared" si="1"/>
        <v>21.25147579693062</v>
      </c>
      <c r="Y22" s="18" t="s">
        <v>62</v>
      </c>
    </row>
    <row r="23" spans="1:33" x14ac:dyDescent="0.25">
      <c r="A23">
        <v>22</v>
      </c>
      <c r="B23" s="1">
        <v>41841</v>
      </c>
      <c r="C23" t="s">
        <v>19</v>
      </c>
      <c r="D23" t="s">
        <v>44</v>
      </c>
      <c r="E23" t="s">
        <v>21</v>
      </c>
      <c r="F23" t="s">
        <v>22</v>
      </c>
      <c r="G23" s="9">
        <v>4.3520000000000003E-2</v>
      </c>
      <c r="H23" s="14">
        <v>4.3999999999999997E-2</v>
      </c>
      <c r="I23" s="9">
        <v>4.3569999999999998E-2</v>
      </c>
      <c r="J23" s="14">
        <v>4.3569999999999998E-2</v>
      </c>
      <c r="K23" s="4">
        <v>4.3749999999999997E-2</v>
      </c>
      <c r="L23" s="2">
        <v>1.2999999999999999E-5</v>
      </c>
      <c r="M23" s="2">
        <v>3.9600000000000002E-6</v>
      </c>
      <c r="N23" s="2">
        <v>1.018E-6</v>
      </c>
      <c r="O23">
        <v>9.4799999999999995E-4</v>
      </c>
      <c r="P23">
        <v>9.5600000000000004E-4</v>
      </c>
      <c r="Q23">
        <v>2.13</v>
      </c>
      <c r="S23">
        <v>16</v>
      </c>
      <c r="T23" s="4">
        <v>4.3569999999999998E-2</v>
      </c>
      <c r="U23" s="4">
        <v>2.0400000000000001E-3</v>
      </c>
      <c r="V23" s="3">
        <f t="shared" si="0"/>
        <v>4.6821207252696819</v>
      </c>
      <c r="W23" s="3">
        <f>+(H23-J23)/J23*100</f>
        <v>0.9869176038558638</v>
      </c>
      <c r="X23" s="6">
        <f t="shared" si="1"/>
        <v>21.078431372549009</v>
      </c>
      <c r="Y23" s="18" t="s">
        <v>62</v>
      </c>
    </row>
    <row r="24" spans="1:33" x14ac:dyDescent="0.25">
      <c r="A24">
        <v>23</v>
      </c>
      <c r="B24" s="1">
        <v>41841</v>
      </c>
      <c r="C24" t="s">
        <v>19</v>
      </c>
      <c r="D24" t="s">
        <v>45</v>
      </c>
      <c r="E24" t="s">
        <v>21</v>
      </c>
      <c r="F24" t="s">
        <v>22</v>
      </c>
      <c r="G24" s="9">
        <v>0.4123</v>
      </c>
      <c r="H24" s="14">
        <v>0.4123</v>
      </c>
      <c r="I24" s="9">
        <v>0.40860000000000002</v>
      </c>
      <c r="J24" s="14">
        <v>0.40860000000000002</v>
      </c>
      <c r="K24" s="4">
        <v>0.40860000000000002</v>
      </c>
      <c r="L24">
        <v>1.07E-3</v>
      </c>
      <c r="M24">
        <v>2.24E-4</v>
      </c>
      <c r="N24" s="2">
        <v>6.4960000000000001E-5</v>
      </c>
      <c r="O24">
        <v>7.9799999999999992E-3</v>
      </c>
      <c r="P24">
        <v>8.0400000000000003E-3</v>
      </c>
      <c r="Q24">
        <v>2.11</v>
      </c>
      <c r="S24">
        <v>18</v>
      </c>
      <c r="T24" s="4">
        <v>0.40860000000000002</v>
      </c>
      <c r="U24" s="4">
        <v>1.7000000000000001E-2</v>
      </c>
      <c r="V24" s="3">
        <f t="shared" si="0"/>
        <v>4.1605482134116496</v>
      </c>
      <c r="W24" s="3">
        <f>+(H24-J24)/J24*100</f>
        <v>0.90553108174253083</v>
      </c>
      <c r="X24" s="6">
        <f t="shared" si="1"/>
        <v>21.764705882352828</v>
      </c>
      <c r="Y24" s="18" t="s">
        <v>62</v>
      </c>
    </row>
    <row r="25" spans="1:33" x14ac:dyDescent="0.25">
      <c r="A25">
        <v>24</v>
      </c>
      <c r="B25" s="1">
        <v>41841</v>
      </c>
      <c r="C25" t="s">
        <v>19</v>
      </c>
      <c r="D25" t="s">
        <v>46</v>
      </c>
      <c r="E25" t="s">
        <v>21</v>
      </c>
      <c r="F25" t="s">
        <v>24</v>
      </c>
      <c r="G25" s="10">
        <v>4.4119999999999999</v>
      </c>
      <c r="H25" s="15">
        <v>4.4119999999999999</v>
      </c>
      <c r="I25" s="10">
        <v>4.3520000000000003</v>
      </c>
      <c r="J25" s="15">
        <v>4.3520000000000003</v>
      </c>
      <c r="K25" s="5">
        <v>4.3520000000000003</v>
      </c>
      <c r="L25">
        <v>8.9399999999999993E-2</v>
      </c>
      <c r="M25">
        <v>1.55E-2</v>
      </c>
      <c r="N25">
        <v>4.7679999999999997E-3</v>
      </c>
      <c r="O25">
        <v>0.109</v>
      </c>
      <c r="P25">
        <v>0.11</v>
      </c>
      <c r="Q25">
        <v>2.36</v>
      </c>
      <c r="S25">
        <v>8</v>
      </c>
      <c r="T25" s="5">
        <v>4.3520000000000003</v>
      </c>
      <c r="U25" s="5">
        <v>0.25900000000000001</v>
      </c>
      <c r="V25" s="3">
        <f t="shared" si="0"/>
        <v>5.9512867647058822</v>
      </c>
      <c r="W25" s="3">
        <f>+(H25-J25)/J25*100</f>
        <v>1.3786764705882262</v>
      </c>
      <c r="X25" s="6">
        <f t="shared" si="1"/>
        <v>23.166023166023013</v>
      </c>
      <c r="Y25" s="18" t="s">
        <v>62</v>
      </c>
    </row>
    <row r="26" spans="1:33" x14ac:dyDescent="0.25">
      <c r="A26">
        <v>25</v>
      </c>
      <c r="B26" s="1">
        <v>41841</v>
      </c>
      <c r="C26" t="s">
        <v>19</v>
      </c>
      <c r="D26" t="s">
        <v>47</v>
      </c>
      <c r="E26" t="s">
        <v>21</v>
      </c>
      <c r="F26" t="s">
        <v>22</v>
      </c>
      <c r="G26" s="8">
        <v>4.5940000000000003</v>
      </c>
      <c r="H26" s="13">
        <v>4.5940000000000003</v>
      </c>
      <c r="I26" s="8">
        <v>4.6900000000000004</v>
      </c>
      <c r="J26" s="13">
        <v>4.6900000000000004</v>
      </c>
      <c r="K26" s="3">
        <v>4.6900000000000004</v>
      </c>
      <c r="L26">
        <v>6.9400000000000003E-2</v>
      </c>
      <c r="M26">
        <v>4.4200000000000003E-3</v>
      </c>
      <c r="N26">
        <v>1.9319999999999999E-3</v>
      </c>
      <c r="O26">
        <v>5.6800000000000003E-2</v>
      </c>
      <c r="P26">
        <v>5.7000000000000002E-2</v>
      </c>
      <c r="Q26">
        <v>2.08</v>
      </c>
      <c r="S26">
        <v>22</v>
      </c>
      <c r="T26" s="3">
        <v>4.6900000000000004</v>
      </c>
      <c r="U26" s="3">
        <v>0.11899999999999999</v>
      </c>
      <c r="V26" s="3">
        <f t="shared" si="0"/>
        <v>2.5373134328358207</v>
      </c>
      <c r="W26" s="17">
        <f>+(H26-J26)/J26*100</f>
        <v>-2.0469083155650334</v>
      </c>
      <c r="X26" s="6">
        <f t="shared" si="1"/>
        <v>80.67226890756308</v>
      </c>
      <c r="Y26" s="18" t="s">
        <v>21</v>
      </c>
    </row>
    <row r="27" spans="1:33" x14ac:dyDescent="0.25">
      <c r="A27">
        <v>26</v>
      </c>
      <c r="B27" s="1">
        <v>41841</v>
      </c>
      <c r="C27" t="s">
        <v>19</v>
      </c>
      <c r="D27" t="s">
        <v>48</v>
      </c>
      <c r="E27" t="s">
        <v>21</v>
      </c>
      <c r="F27" t="s">
        <v>24</v>
      </c>
      <c r="G27" s="9">
        <v>0.1482</v>
      </c>
      <c r="H27" s="14">
        <v>0.1482</v>
      </c>
      <c r="I27" s="9">
        <v>0.14879999999999999</v>
      </c>
      <c r="J27" s="14">
        <v>0.14879999999999999</v>
      </c>
      <c r="K27" s="4">
        <v>0.14879999999999999</v>
      </c>
      <c r="L27" s="2">
        <v>9.2700000000000004E-5</v>
      </c>
      <c r="M27" s="2">
        <v>7.7800000000000001E-6</v>
      </c>
      <c r="N27" s="2">
        <v>3.089E-6</v>
      </c>
      <c r="O27">
        <v>2.2399999999999998E-3</v>
      </c>
      <c r="P27">
        <v>2.2499999999999998E-3</v>
      </c>
      <c r="Q27">
        <v>2.1</v>
      </c>
      <c r="S27">
        <v>19</v>
      </c>
      <c r="T27" s="4">
        <v>0.14879999999999999</v>
      </c>
      <c r="U27" s="4">
        <v>4.7299999999999998E-3</v>
      </c>
      <c r="V27" s="3">
        <f t="shared" si="0"/>
        <v>3.1787634408602155</v>
      </c>
      <c r="W27" s="3">
        <f>+(H27-J27)/J27*100</f>
        <v>-0.40322580645160588</v>
      </c>
      <c r="X27" s="6">
        <f t="shared" si="1"/>
        <v>12.684989429175253</v>
      </c>
      <c r="Y27" s="18" t="s">
        <v>62</v>
      </c>
    </row>
    <row r="28" spans="1:33" x14ac:dyDescent="0.25">
      <c r="A28">
        <v>27</v>
      </c>
      <c r="B28" s="1">
        <v>41841</v>
      </c>
      <c r="C28" t="s">
        <v>19</v>
      </c>
      <c r="D28" t="s">
        <v>49</v>
      </c>
      <c r="E28" t="s">
        <v>21</v>
      </c>
      <c r="F28" t="s">
        <v>22</v>
      </c>
      <c r="G28" s="8">
        <v>21.24</v>
      </c>
      <c r="H28" s="13">
        <v>21.29</v>
      </c>
      <c r="I28" s="8">
        <v>21.3</v>
      </c>
      <c r="J28" s="13">
        <v>21.3</v>
      </c>
      <c r="K28" s="3">
        <v>21.31</v>
      </c>
      <c r="L28">
        <v>4.4600000000000001E-2</v>
      </c>
      <c r="M28">
        <v>2.15E-3</v>
      </c>
      <c r="N28">
        <v>1.036E-3</v>
      </c>
      <c r="O28">
        <v>4.65E-2</v>
      </c>
      <c r="P28">
        <v>4.6600000000000003E-2</v>
      </c>
      <c r="Q28">
        <v>2.09</v>
      </c>
      <c r="S28">
        <v>21</v>
      </c>
      <c r="T28" s="3">
        <v>21.3</v>
      </c>
      <c r="U28" s="3">
        <v>9.7199999999999995E-2</v>
      </c>
      <c r="V28" s="3">
        <f t="shared" si="0"/>
        <v>0.45633802816901403</v>
      </c>
      <c r="W28" s="3">
        <f>+(H28-J28)/J28*100</f>
        <v>-4.6948356807519076E-2</v>
      </c>
      <c r="X28" s="6">
        <f t="shared" si="1"/>
        <v>10.288065843623007</v>
      </c>
      <c r="Y28" s="18" t="s">
        <v>62</v>
      </c>
    </row>
    <row r="29" spans="1:33" x14ac:dyDescent="0.25">
      <c r="A29">
        <v>28</v>
      </c>
      <c r="B29" s="1">
        <v>41841</v>
      </c>
      <c r="C29" t="s">
        <v>19</v>
      </c>
      <c r="D29" t="s">
        <v>50</v>
      </c>
      <c r="E29" t="s">
        <v>21</v>
      </c>
      <c r="F29" t="s">
        <v>22</v>
      </c>
      <c r="G29" s="9">
        <v>0.1827</v>
      </c>
      <c r="H29" s="14">
        <v>0.18129999999999999</v>
      </c>
      <c r="I29" s="9">
        <v>0.18</v>
      </c>
      <c r="J29" s="14">
        <v>0.18</v>
      </c>
      <c r="K29" s="4">
        <v>0.18</v>
      </c>
      <c r="L29" s="2">
        <v>3.8800000000000001E-5</v>
      </c>
      <c r="M29" s="2">
        <v>1.0699999999999999E-6</v>
      </c>
      <c r="N29" s="2">
        <v>6.2170000000000001E-7</v>
      </c>
      <c r="O29">
        <v>1.2999999999999999E-3</v>
      </c>
      <c r="P29">
        <v>1.31E-3</v>
      </c>
      <c r="Q29">
        <v>2.0699999999999998</v>
      </c>
      <c r="S29">
        <v>23</v>
      </c>
      <c r="T29" s="4">
        <v>0.18</v>
      </c>
      <c r="U29" s="4">
        <v>2.7100000000000002E-3</v>
      </c>
      <c r="V29" s="3">
        <f t="shared" si="0"/>
        <v>1.5055555555555555</v>
      </c>
      <c r="W29" s="3">
        <f>+(H29-J29)/J29*100</f>
        <v>0.72222222222221988</v>
      </c>
      <c r="X29" s="6">
        <f t="shared" si="1"/>
        <v>47.970479704796894</v>
      </c>
      <c r="Y29" s="18" t="s">
        <v>62</v>
      </c>
    </row>
    <row r="30" spans="1:33" x14ac:dyDescent="0.25">
      <c r="A30">
        <v>29</v>
      </c>
      <c r="B30" s="1">
        <v>41841</v>
      </c>
      <c r="C30" t="s">
        <v>19</v>
      </c>
      <c r="D30" t="s">
        <v>51</v>
      </c>
      <c r="E30" t="s">
        <v>21</v>
      </c>
      <c r="F30" t="s">
        <v>22</v>
      </c>
      <c r="G30" s="8">
        <v>1.127</v>
      </c>
      <c r="H30" s="13">
        <v>1.1359999999999999</v>
      </c>
      <c r="I30" s="8">
        <v>1.145</v>
      </c>
      <c r="J30" s="13">
        <v>1.1479999999999999</v>
      </c>
      <c r="K30" s="3">
        <v>1.145</v>
      </c>
      <c r="L30">
        <v>2.2799999999999999E-3</v>
      </c>
      <c r="M30">
        <v>1.27E-4</v>
      </c>
      <c r="N30" s="2">
        <v>5.8300000000000001E-5</v>
      </c>
      <c r="O30">
        <v>1.03E-2</v>
      </c>
      <c r="P30">
        <v>1.03E-2</v>
      </c>
      <c r="Q30">
        <v>2.08</v>
      </c>
      <c r="S30">
        <v>22</v>
      </c>
      <c r="T30" s="3">
        <v>1.1479999999999999</v>
      </c>
      <c r="U30" s="3">
        <v>2.1499999999999998E-2</v>
      </c>
      <c r="V30" s="3">
        <f t="shared" si="0"/>
        <v>1.8728222996515678</v>
      </c>
      <c r="W30" s="3">
        <f>+(H30-J30)/J30*100</f>
        <v>-1.0452961672473877</v>
      </c>
      <c r="X30" s="6">
        <f t="shared" si="1"/>
        <v>55.81395348837215</v>
      </c>
      <c r="Y30" s="18" t="s">
        <v>62</v>
      </c>
    </row>
    <row r="31" spans="1:33" x14ac:dyDescent="0.25">
      <c r="A31">
        <v>30</v>
      </c>
      <c r="B31" s="1">
        <v>41841</v>
      </c>
      <c r="C31" t="s">
        <v>19</v>
      </c>
      <c r="D31" t="s">
        <v>52</v>
      </c>
      <c r="E31" t="s">
        <v>21</v>
      </c>
      <c r="F31" t="s">
        <v>24</v>
      </c>
      <c r="G31" s="8">
        <v>0.45679999999999998</v>
      </c>
      <c r="H31" s="13">
        <v>0.36509999999999998</v>
      </c>
      <c r="I31" s="8">
        <v>0.35520000000000002</v>
      </c>
      <c r="J31" s="13">
        <v>0.35249999999999998</v>
      </c>
      <c r="K31" s="3">
        <v>0.35249999999999998</v>
      </c>
      <c r="L31">
        <v>7.4000000000000003E-3</v>
      </c>
      <c r="M31">
        <v>6.0700000000000001E-4</v>
      </c>
      <c r="N31">
        <v>2.4220000000000001E-4</v>
      </c>
      <c r="O31">
        <v>2.63E-2</v>
      </c>
      <c r="P31">
        <v>2.64E-2</v>
      </c>
      <c r="Q31">
        <v>2.23</v>
      </c>
      <c r="S31">
        <v>11</v>
      </c>
      <c r="T31" s="3">
        <v>0.35249999999999998</v>
      </c>
      <c r="U31" s="3">
        <v>5.8900000000000001E-2</v>
      </c>
      <c r="V31" s="3">
        <f t="shared" si="0"/>
        <v>16.709219858156029</v>
      </c>
      <c r="W31" s="17">
        <f>+(H31-J31)/J31*100</f>
        <v>3.5744680851063833</v>
      </c>
      <c r="X31" s="6">
        <f t="shared" si="1"/>
        <v>21.392190152801362</v>
      </c>
      <c r="Y31" s="18" t="s">
        <v>62</v>
      </c>
    </row>
    <row r="32" spans="1:33" x14ac:dyDescent="0.25">
      <c r="A32">
        <v>31</v>
      </c>
      <c r="B32" s="1">
        <v>41841</v>
      </c>
      <c r="C32" t="s">
        <v>19</v>
      </c>
      <c r="D32" t="s">
        <v>53</v>
      </c>
      <c r="E32" t="s">
        <v>21</v>
      </c>
      <c r="F32" t="s">
        <v>24</v>
      </c>
      <c r="G32" s="8">
        <v>1.478</v>
      </c>
      <c r="H32" s="13">
        <v>1.494</v>
      </c>
      <c r="I32" s="8">
        <v>1.498</v>
      </c>
      <c r="J32" s="13">
        <v>1.4990000000000001</v>
      </c>
      <c r="K32" s="3">
        <v>1.4990000000000001</v>
      </c>
      <c r="L32">
        <v>1.2700000000000001E-3</v>
      </c>
      <c r="M32">
        <v>4.1899999999999999E-4</v>
      </c>
      <c r="N32">
        <v>1.05E-4</v>
      </c>
      <c r="O32">
        <v>9.4199999999999996E-3</v>
      </c>
      <c r="P32">
        <v>9.5700000000000004E-3</v>
      </c>
      <c r="Q32">
        <v>2.13</v>
      </c>
      <c r="S32">
        <v>16</v>
      </c>
      <c r="T32" s="3">
        <v>1.4990000000000001</v>
      </c>
      <c r="U32" s="3">
        <v>2.0400000000000001E-2</v>
      </c>
      <c r="V32" s="3">
        <f t="shared" si="0"/>
        <v>1.3609072715143429</v>
      </c>
      <c r="W32" s="3">
        <f>+(H32-J32)/J32*100</f>
        <v>-0.33355570380254268</v>
      </c>
      <c r="X32" s="6">
        <f t="shared" si="1"/>
        <v>24.509803921569191</v>
      </c>
      <c r="Y32" s="18" t="s">
        <v>62</v>
      </c>
    </row>
    <row r="33" spans="1:25" x14ac:dyDescent="0.25">
      <c r="A33">
        <v>32</v>
      </c>
      <c r="B33" s="1">
        <v>41841</v>
      </c>
      <c r="C33" t="s">
        <v>19</v>
      </c>
      <c r="D33" t="s">
        <v>54</v>
      </c>
      <c r="E33" t="s">
        <v>21</v>
      </c>
      <c r="F33" t="s">
        <v>24</v>
      </c>
      <c r="G33" s="11">
        <v>876.6</v>
      </c>
      <c r="H33" s="16">
        <v>886.1</v>
      </c>
      <c r="I33" s="11">
        <v>879.1</v>
      </c>
      <c r="J33" s="16">
        <v>880.5</v>
      </c>
      <c r="K33" s="6">
        <v>880.2</v>
      </c>
      <c r="L33">
        <v>492</v>
      </c>
      <c r="M33">
        <v>41.7</v>
      </c>
      <c r="N33">
        <v>16.510000000000002</v>
      </c>
      <c r="O33">
        <v>4.91</v>
      </c>
      <c r="P33">
        <v>4.93</v>
      </c>
      <c r="Q33">
        <v>2.09</v>
      </c>
      <c r="S33">
        <v>21</v>
      </c>
      <c r="T33" s="6">
        <v>880.5</v>
      </c>
      <c r="U33" s="6">
        <v>10.3</v>
      </c>
      <c r="V33" s="3">
        <f t="shared" si="0"/>
        <v>1.1697898921067575</v>
      </c>
      <c r="W33" s="3">
        <f>+(H33-J33)/J33*100</f>
        <v>0.6360022714366862</v>
      </c>
      <c r="X33" s="6">
        <f t="shared" si="1"/>
        <v>54.368932038835162</v>
      </c>
      <c r="Y33" s="18" t="s">
        <v>62</v>
      </c>
    </row>
    <row r="34" spans="1:25" x14ac:dyDescent="0.25">
      <c r="A34">
        <v>33</v>
      </c>
      <c r="B34" s="1">
        <v>41841</v>
      </c>
      <c r="C34" t="s">
        <v>19</v>
      </c>
      <c r="D34" t="s">
        <v>55</v>
      </c>
      <c r="E34" t="s">
        <v>21</v>
      </c>
      <c r="F34" t="s">
        <v>22</v>
      </c>
      <c r="G34" s="9">
        <v>2.8029999999999999E-2</v>
      </c>
      <c r="H34" s="14">
        <v>2.6589999999999999E-2</v>
      </c>
      <c r="I34" s="9">
        <v>2.724E-2</v>
      </c>
      <c r="J34" s="14">
        <v>2.6519999999999998E-2</v>
      </c>
      <c r="K34" s="4">
        <v>2.5760000000000002E-2</v>
      </c>
      <c r="L34" s="2">
        <v>1.9899999999999999E-5</v>
      </c>
      <c r="M34" s="2">
        <v>2.0699999999999999E-7</v>
      </c>
      <c r="N34" s="2">
        <v>1.6579999999999999E-7</v>
      </c>
      <c r="O34">
        <v>1.08E-3</v>
      </c>
      <c r="P34">
        <v>1.09E-3</v>
      </c>
      <c r="Q34">
        <v>2.12</v>
      </c>
      <c r="S34">
        <v>17</v>
      </c>
      <c r="T34" s="4">
        <v>2.6519999999999998E-2</v>
      </c>
      <c r="U34" s="4">
        <v>2.3E-3</v>
      </c>
      <c r="V34" s="3">
        <f t="shared" si="0"/>
        <v>8.6726998491704368</v>
      </c>
      <c r="W34" s="3">
        <f>+(H34-J34)/J34*100</f>
        <v>0.26395173453997217</v>
      </c>
      <c r="X34" s="6">
        <f t="shared" si="1"/>
        <v>3.0434782608695925</v>
      </c>
      <c r="Y34" s="18" t="s">
        <v>62</v>
      </c>
    </row>
    <row r="35" spans="1:25" x14ac:dyDescent="0.25">
      <c r="A35">
        <v>34</v>
      </c>
      <c r="B35" s="1">
        <v>41841</v>
      </c>
      <c r="C35" t="s">
        <v>19</v>
      </c>
      <c r="D35" t="s">
        <v>56</v>
      </c>
      <c r="E35" t="s">
        <v>21</v>
      </c>
      <c r="F35" t="s">
        <v>24</v>
      </c>
      <c r="G35" s="8">
        <v>0.26019999999999999</v>
      </c>
      <c r="H35" s="13">
        <v>0.26140000000000002</v>
      </c>
      <c r="I35" s="8">
        <v>0.2626</v>
      </c>
      <c r="J35" s="13">
        <v>0.2626</v>
      </c>
      <c r="K35" s="3">
        <v>0.2626</v>
      </c>
      <c r="L35" s="2">
        <v>5.5900000000000002E-12</v>
      </c>
      <c r="M35">
        <v>1.5399999999999999E-3</v>
      </c>
      <c r="N35" s="2">
        <v>3.9559999999999998E-8</v>
      </c>
      <c r="O35">
        <v>8.5699999999999995E-3</v>
      </c>
      <c r="P35">
        <v>8.5699999999999995E-3</v>
      </c>
      <c r="Q35">
        <v>2.4500000000000002</v>
      </c>
      <c r="S35">
        <v>7</v>
      </c>
      <c r="T35" s="3">
        <v>0.2626</v>
      </c>
      <c r="U35" s="3">
        <v>2.1000000000000001E-2</v>
      </c>
      <c r="V35" s="3">
        <f t="shared" si="0"/>
        <v>7.996953541507998</v>
      </c>
      <c r="W35" s="3">
        <f>+(H35-J35)/J35*100</f>
        <v>-0.45696877380044892</v>
      </c>
      <c r="X35" s="6">
        <f t="shared" si="1"/>
        <v>5.7142857142856132</v>
      </c>
      <c r="Y35" s="18" t="s">
        <v>62</v>
      </c>
    </row>
    <row r="36" spans="1:25" x14ac:dyDescent="0.25">
      <c r="A36">
        <v>35</v>
      </c>
      <c r="B36" s="1">
        <v>41841</v>
      </c>
      <c r="C36" t="s">
        <v>19</v>
      </c>
      <c r="D36" t="s">
        <v>57</v>
      </c>
      <c r="E36" t="s">
        <v>21</v>
      </c>
      <c r="F36" t="s">
        <v>22</v>
      </c>
      <c r="G36" s="9">
        <v>0.23530000000000001</v>
      </c>
      <c r="H36" s="14">
        <v>0.23530000000000001</v>
      </c>
      <c r="I36" s="9">
        <v>0.24160000000000001</v>
      </c>
      <c r="J36" s="14">
        <v>0.24160000000000001</v>
      </c>
      <c r="K36" s="4">
        <v>0.24160000000000001</v>
      </c>
      <c r="L36">
        <v>2.31E-4</v>
      </c>
      <c r="M36" s="2">
        <v>2.6599999999999999E-5</v>
      </c>
      <c r="N36" s="2">
        <v>9.4609999999999997E-6</v>
      </c>
      <c r="O36">
        <v>3.7599999999999999E-3</v>
      </c>
      <c r="P36">
        <v>3.7799999999999999E-3</v>
      </c>
      <c r="Q36">
        <v>2.12</v>
      </c>
      <c r="S36">
        <v>17</v>
      </c>
      <c r="T36" s="4">
        <v>0.24160000000000001</v>
      </c>
      <c r="U36" s="4">
        <v>8.0099999999999998E-3</v>
      </c>
      <c r="V36" s="3">
        <f t="shared" si="0"/>
        <v>3.3153973509933774</v>
      </c>
      <c r="W36" s="17">
        <f>+(H36-J36)/J36*100</f>
        <v>-2.6076158940397347</v>
      </c>
      <c r="X36" s="6">
        <f t="shared" si="1"/>
        <v>78.651685393258418</v>
      </c>
      <c r="Y36" s="18" t="s">
        <v>83</v>
      </c>
    </row>
    <row r="37" spans="1:25" x14ac:dyDescent="0.25">
      <c r="A37">
        <v>36</v>
      </c>
      <c r="B37" s="1">
        <v>41841</v>
      </c>
      <c r="C37" t="s">
        <v>19</v>
      </c>
      <c r="D37" t="s">
        <v>58</v>
      </c>
      <c r="E37" t="s">
        <v>21</v>
      </c>
      <c r="F37" t="s">
        <v>24</v>
      </c>
      <c r="G37" s="8">
        <v>1.109</v>
      </c>
      <c r="H37" s="13">
        <v>0.96399999999999997</v>
      </c>
      <c r="I37" s="8">
        <v>0.94950000000000001</v>
      </c>
      <c r="J37" s="13">
        <v>0.94</v>
      </c>
      <c r="K37" s="3">
        <v>0.94</v>
      </c>
      <c r="L37">
        <v>8.4700000000000001E-3</v>
      </c>
      <c r="M37">
        <v>2.4399999999999999E-3</v>
      </c>
      <c r="N37">
        <v>6.3909999999999998E-4</v>
      </c>
      <c r="O37">
        <v>2.58E-2</v>
      </c>
      <c r="P37">
        <v>2.5999999999999999E-2</v>
      </c>
      <c r="Q37">
        <v>2.16</v>
      </c>
      <c r="S37">
        <v>14</v>
      </c>
      <c r="T37" s="3">
        <v>0.94</v>
      </c>
      <c r="U37" s="3">
        <v>5.6300000000000003E-2</v>
      </c>
      <c r="V37" s="3">
        <f t="shared" si="0"/>
        <v>5.9893617021276597</v>
      </c>
      <c r="W37" s="17">
        <f>+(H37-J37)/J37*100</f>
        <v>2.5531914893617045</v>
      </c>
      <c r="X37" s="6">
        <f t="shared" si="1"/>
        <v>42.628774422735383</v>
      </c>
      <c r="Y37" s="18" t="s">
        <v>62</v>
      </c>
    </row>
    <row r="38" spans="1:25" x14ac:dyDescent="0.25">
      <c r="A38">
        <v>37</v>
      </c>
      <c r="B38" s="1">
        <v>41841</v>
      </c>
      <c r="C38" t="s">
        <v>19</v>
      </c>
      <c r="D38" t="s">
        <v>59</v>
      </c>
      <c r="E38" t="s">
        <v>21</v>
      </c>
      <c r="F38" t="s">
        <v>24</v>
      </c>
      <c r="G38" s="8">
        <v>7.9390000000000002E-2</v>
      </c>
      <c r="H38" s="13">
        <v>7.936E-2</v>
      </c>
      <c r="I38" s="8">
        <v>7.7950000000000005E-2</v>
      </c>
      <c r="J38" s="13">
        <v>7.7950000000000005E-2</v>
      </c>
      <c r="K38" s="3">
        <v>7.7950000000000005E-2</v>
      </c>
      <c r="L38" s="2">
        <v>7.4599999999999997E-5</v>
      </c>
      <c r="M38" s="2">
        <v>6.2399999999999999E-5</v>
      </c>
      <c r="N38" s="2">
        <v>1.1929999999999999E-5</v>
      </c>
      <c r="O38">
        <v>4.3899999999999998E-3</v>
      </c>
      <c r="P38">
        <v>4.4600000000000004E-3</v>
      </c>
      <c r="Q38">
        <v>2.78</v>
      </c>
      <c r="S38">
        <v>5</v>
      </c>
      <c r="T38" s="3">
        <v>7.7950000000000005E-2</v>
      </c>
      <c r="U38" s="3">
        <v>1.24E-2</v>
      </c>
      <c r="V38" s="3">
        <f t="shared" si="0"/>
        <v>15.907633098139831</v>
      </c>
      <c r="W38" s="3">
        <f>+(H38-J38)/J38*100</f>
        <v>1.8088518280949255</v>
      </c>
      <c r="X38" s="6">
        <f t="shared" si="1"/>
        <v>11.370967741935441</v>
      </c>
      <c r="Y38" s="18" t="s">
        <v>62</v>
      </c>
    </row>
    <row r="39" spans="1:25" x14ac:dyDescent="0.25">
      <c r="A39">
        <v>38</v>
      </c>
      <c r="B39" s="1">
        <v>41841</v>
      </c>
      <c r="C39" t="s">
        <v>19</v>
      </c>
      <c r="D39" t="s">
        <v>60</v>
      </c>
      <c r="E39" t="s">
        <v>21</v>
      </c>
      <c r="F39" t="s">
        <v>24</v>
      </c>
      <c r="G39" s="10">
        <v>27.51</v>
      </c>
      <c r="H39" s="15">
        <v>27.93</v>
      </c>
      <c r="I39" s="10">
        <v>28.25</v>
      </c>
      <c r="J39" s="15">
        <v>28.5</v>
      </c>
      <c r="K39" s="5">
        <v>28.25</v>
      </c>
      <c r="L39">
        <v>3.55</v>
      </c>
      <c r="M39">
        <v>0.32700000000000001</v>
      </c>
      <c r="N39">
        <v>0.12570000000000001</v>
      </c>
      <c r="O39">
        <v>0.41799999999999998</v>
      </c>
      <c r="P39">
        <v>0.42</v>
      </c>
      <c r="Q39">
        <v>2.09</v>
      </c>
      <c r="S39">
        <v>21</v>
      </c>
      <c r="T39" s="5">
        <v>28.5</v>
      </c>
      <c r="U39" s="5">
        <v>0.875</v>
      </c>
      <c r="V39" s="3">
        <f t="shared" si="0"/>
        <v>3.070175438596491</v>
      </c>
      <c r="W39" s="3">
        <f>+(H39-J39)/J39*100</f>
        <v>-2.0000000000000009</v>
      </c>
      <c r="X39" s="6">
        <f t="shared" si="1"/>
        <v>65.142857142857181</v>
      </c>
      <c r="Y39" s="18" t="s">
        <v>62</v>
      </c>
    </row>
    <row r="40" spans="1:25" x14ac:dyDescent="0.25">
      <c r="A40">
        <v>39</v>
      </c>
      <c r="B40" s="1">
        <v>41841</v>
      </c>
      <c r="C40" t="s">
        <v>19</v>
      </c>
      <c r="D40" t="s">
        <v>61</v>
      </c>
      <c r="E40" t="s">
        <v>62</v>
      </c>
      <c r="F40" t="s">
        <v>22</v>
      </c>
      <c r="G40" s="8">
        <v>44.33</v>
      </c>
      <c r="H40" s="13">
        <v>44.14</v>
      </c>
      <c r="I40" s="8">
        <v>44.16</v>
      </c>
      <c r="J40" s="13">
        <v>44.14</v>
      </c>
      <c r="K40" s="3">
        <v>44.14</v>
      </c>
      <c r="L40">
        <v>8.3199999999999996E-2</v>
      </c>
      <c r="M40">
        <v>2.1399999999999999E-2</v>
      </c>
      <c r="N40">
        <v>5.8120000000000003E-3</v>
      </c>
      <c r="O40">
        <v>6.4299999999999996E-2</v>
      </c>
      <c r="P40">
        <v>6.4799999999999996E-2</v>
      </c>
      <c r="Q40">
        <v>2.08</v>
      </c>
      <c r="S40">
        <v>22</v>
      </c>
      <c r="T40" s="3">
        <v>44.14</v>
      </c>
      <c r="U40" s="3">
        <v>0.13500000000000001</v>
      </c>
      <c r="V40" s="3">
        <f t="shared" si="0"/>
        <v>0.30584503851381967</v>
      </c>
      <c r="W40" s="3">
        <f>+(H40-J40)/J40*100</f>
        <v>0</v>
      </c>
      <c r="X40" s="6">
        <f t="shared" si="1"/>
        <v>0</v>
      </c>
      <c r="Y40" s="18" t="s">
        <v>62</v>
      </c>
    </row>
    <row r="41" spans="1:25" x14ac:dyDescent="0.25">
      <c r="A41">
        <v>40</v>
      </c>
      <c r="B41" s="1">
        <v>41841</v>
      </c>
      <c r="C41" t="s">
        <v>19</v>
      </c>
      <c r="D41" t="s">
        <v>63</v>
      </c>
      <c r="E41" t="s">
        <v>21</v>
      </c>
      <c r="F41" t="s">
        <v>24</v>
      </c>
      <c r="G41" s="9">
        <v>0.70950000000000002</v>
      </c>
      <c r="H41" s="14">
        <v>0.71489999999999998</v>
      </c>
      <c r="I41" s="9">
        <v>0.71050000000000002</v>
      </c>
      <c r="J41" s="14">
        <v>0.71379999999999999</v>
      </c>
      <c r="K41" s="4">
        <v>0.71379999999999999</v>
      </c>
      <c r="L41">
        <v>4.7899999999999999E-4</v>
      </c>
      <c r="M41" s="2">
        <v>8.6799999999999996E-5</v>
      </c>
      <c r="N41" s="2">
        <v>2.6310000000000001E-5</v>
      </c>
      <c r="O41">
        <v>5.3299999999999997E-3</v>
      </c>
      <c r="P41">
        <v>5.3800000000000002E-3</v>
      </c>
      <c r="Q41">
        <v>2.11</v>
      </c>
      <c r="S41">
        <v>18</v>
      </c>
      <c r="T41" s="4">
        <v>0.71379999999999999</v>
      </c>
      <c r="U41" s="4">
        <v>1.1299999999999999E-2</v>
      </c>
      <c r="V41" s="3">
        <f t="shared" si="0"/>
        <v>1.5830764920145699</v>
      </c>
      <c r="W41" s="3">
        <f>+(H41-J41)/J41*100</f>
        <v>0.15410479125805407</v>
      </c>
      <c r="X41" s="6">
        <f t="shared" si="1"/>
        <v>9.7345132743361944</v>
      </c>
      <c r="Y41" s="18" t="s">
        <v>62</v>
      </c>
    </row>
    <row r="42" spans="1:25" x14ac:dyDescent="0.25">
      <c r="A42">
        <v>41</v>
      </c>
      <c r="B42" s="1">
        <v>41841</v>
      </c>
      <c r="C42" t="s">
        <v>19</v>
      </c>
      <c r="D42" t="s">
        <v>64</v>
      </c>
      <c r="E42" t="s">
        <v>21</v>
      </c>
      <c r="F42" t="s">
        <v>24</v>
      </c>
      <c r="G42" s="8">
        <v>0.24759999999999999</v>
      </c>
      <c r="H42" s="13">
        <v>0.24759999999999999</v>
      </c>
      <c r="I42" s="8">
        <v>0.25800000000000001</v>
      </c>
      <c r="J42" s="13">
        <v>0.25800000000000001</v>
      </c>
      <c r="K42" s="3">
        <v>0.25800000000000001</v>
      </c>
      <c r="L42">
        <v>2.6200000000000003E-4</v>
      </c>
      <c r="M42">
        <v>1.84E-4</v>
      </c>
      <c r="N42" s="2">
        <v>3.6869999999999998E-5</v>
      </c>
      <c r="O42">
        <v>8.09E-3</v>
      </c>
      <c r="P42">
        <v>8.2000000000000007E-3</v>
      </c>
      <c r="Q42">
        <v>2.78</v>
      </c>
      <c r="S42">
        <v>5</v>
      </c>
      <c r="T42" s="3">
        <v>0.25800000000000001</v>
      </c>
      <c r="U42" s="3">
        <v>2.2800000000000001E-2</v>
      </c>
      <c r="V42" s="3">
        <f t="shared" si="0"/>
        <v>8.8372093023255811</v>
      </c>
      <c r="W42" s="17">
        <f>+(H42-J42)/J42*100</f>
        <v>-4.0310077519379917</v>
      </c>
      <c r="X42" s="6">
        <f t="shared" si="1"/>
        <v>45.61403508771938</v>
      </c>
      <c r="Y42" s="18" t="s">
        <v>62</v>
      </c>
    </row>
    <row r="43" spans="1:25" x14ac:dyDescent="0.25">
      <c r="A43">
        <v>42</v>
      </c>
      <c r="B43" s="1">
        <v>41841</v>
      </c>
      <c r="C43" t="s">
        <v>19</v>
      </c>
      <c r="D43" t="s">
        <v>65</v>
      </c>
      <c r="E43" t="s">
        <v>21</v>
      </c>
      <c r="F43" t="s">
        <v>24</v>
      </c>
      <c r="G43" s="10">
        <v>16.010000000000002</v>
      </c>
      <c r="H43" s="15">
        <v>16.11</v>
      </c>
      <c r="I43" s="10">
        <v>16.350000000000001</v>
      </c>
      <c r="J43" s="15">
        <v>16.350000000000001</v>
      </c>
      <c r="K43" s="5">
        <v>16.46</v>
      </c>
      <c r="L43">
        <v>0.48499999999999999</v>
      </c>
      <c r="M43">
        <v>6.5699999999999995E-2</v>
      </c>
      <c r="N43">
        <v>2.2210000000000001E-2</v>
      </c>
      <c r="O43">
        <v>0.14899999999999999</v>
      </c>
      <c r="P43">
        <v>0.15</v>
      </c>
      <c r="Q43">
        <v>2.0699999999999998</v>
      </c>
      <c r="S43">
        <v>23</v>
      </c>
      <c r="T43" s="5">
        <v>16.350000000000001</v>
      </c>
      <c r="U43" s="5">
        <v>0.311</v>
      </c>
      <c r="V43" s="3">
        <f t="shared" si="0"/>
        <v>1.9021406727828742</v>
      </c>
      <c r="W43" s="3">
        <f>+(H43-J43)/J43*100</f>
        <v>-1.4678899082568928</v>
      </c>
      <c r="X43" s="6">
        <f t="shared" si="1"/>
        <v>77.170418006431518</v>
      </c>
      <c r="Y43" s="18" t="s">
        <v>62</v>
      </c>
    </row>
    <row r="44" spans="1:25" x14ac:dyDescent="0.25">
      <c r="A44">
        <v>43</v>
      </c>
      <c r="B44" s="1">
        <v>41841</v>
      </c>
      <c r="C44" t="s">
        <v>19</v>
      </c>
      <c r="D44" t="s">
        <v>66</v>
      </c>
      <c r="E44" t="s">
        <v>21</v>
      </c>
      <c r="F44" t="s">
        <v>24</v>
      </c>
      <c r="G44" s="9">
        <v>2.86E-2</v>
      </c>
      <c r="H44" s="14">
        <v>2.6409999999999999E-2</v>
      </c>
      <c r="I44" s="9">
        <v>2.802E-2</v>
      </c>
      <c r="J44" s="14">
        <v>2.7609999999999999E-2</v>
      </c>
      <c r="K44" s="4">
        <v>2.7609999999999999E-2</v>
      </c>
      <c r="L44" s="2">
        <v>3.3599999999999997E-5</v>
      </c>
      <c r="M44" s="2">
        <v>5.5600000000000001E-6</v>
      </c>
      <c r="N44" s="2">
        <v>1.745E-6</v>
      </c>
      <c r="O44">
        <v>1.72E-3</v>
      </c>
      <c r="P44">
        <v>1.73E-3</v>
      </c>
      <c r="Q44">
        <v>2.2000000000000002</v>
      </c>
      <c r="S44">
        <v>12</v>
      </c>
      <c r="T44" s="4">
        <v>2.7609999999999999E-2</v>
      </c>
      <c r="U44" s="4">
        <v>3.82E-3</v>
      </c>
      <c r="V44" s="3">
        <f t="shared" si="0"/>
        <v>13.835566823614634</v>
      </c>
      <c r="W44" s="17">
        <f>+(H44-J44)/J44*100</f>
        <v>-4.3462513582035482</v>
      </c>
      <c r="X44" s="6">
        <f t="shared" si="1"/>
        <v>31.413612565445014</v>
      </c>
      <c r="Y44" s="18" t="s">
        <v>62</v>
      </c>
    </row>
    <row r="45" spans="1:25" x14ac:dyDescent="0.25">
      <c r="A45">
        <v>44</v>
      </c>
      <c r="B45" s="1">
        <v>41841</v>
      </c>
      <c r="C45" t="s">
        <v>19</v>
      </c>
      <c r="D45" t="s">
        <v>67</v>
      </c>
      <c r="E45" t="s">
        <v>21</v>
      </c>
      <c r="F45" t="s">
        <v>24</v>
      </c>
      <c r="G45" s="9">
        <v>0.2253</v>
      </c>
      <c r="H45" s="14">
        <v>0.22489999999999999</v>
      </c>
      <c r="I45" s="9">
        <v>0.2286</v>
      </c>
      <c r="J45" s="14">
        <v>0.2286</v>
      </c>
      <c r="K45" s="4">
        <v>0.2286</v>
      </c>
      <c r="L45">
        <v>1.1900000000000001E-4</v>
      </c>
      <c r="M45" s="2">
        <v>1.9700000000000001E-5</v>
      </c>
      <c r="N45" s="2">
        <v>6.1890000000000004E-6</v>
      </c>
      <c r="O45">
        <v>2.65E-3</v>
      </c>
      <c r="P45">
        <v>2.6700000000000001E-3</v>
      </c>
      <c r="Q45">
        <v>2.11</v>
      </c>
      <c r="S45">
        <v>18</v>
      </c>
      <c r="T45" s="4">
        <v>0.2286</v>
      </c>
      <c r="U45" s="4">
        <v>5.62E-3</v>
      </c>
      <c r="V45" s="3">
        <f t="shared" si="0"/>
        <v>2.4584426946631672</v>
      </c>
      <c r="W45" s="3">
        <f>+(H45-J45)/J45*100</f>
        <v>-1.6185476815398114</v>
      </c>
      <c r="X45" s="6">
        <f t="shared" si="1"/>
        <v>65.836298932384494</v>
      </c>
      <c r="Y45" s="18" t="s">
        <v>21</v>
      </c>
    </row>
    <row r="46" spans="1:25" x14ac:dyDescent="0.25">
      <c r="A46">
        <v>45</v>
      </c>
      <c r="B46" s="1">
        <v>41841</v>
      </c>
      <c r="C46" t="s">
        <v>19</v>
      </c>
      <c r="D46" t="s">
        <v>68</v>
      </c>
      <c r="E46" t="s">
        <v>21</v>
      </c>
      <c r="F46" t="s">
        <v>24</v>
      </c>
      <c r="G46" s="9">
        <v>4.2450000000000002E-2</v>
      </c>
      <c r="H46" s="14">
        <v>3.1E-2</v>
      </c>
      <c r="I46" s="9">
        <v>3.177E-2</v>
      </c>
      <c r="J46" s="14">
        <v>2.8500000000000001E-2</v>
      </c>
      <c r="K46" s="4">
        <v>2.8500000000000001E-2</v>
      </c>
      <c r="L46" s="2">
        <v>2.7399999999999999E-5</v>
      </c>
      <c r="M46" s="2">
        <v>3.0599999999999999E-6</v>
      </c>
      <c r="N46" s="2">
        <v>1.0979999999999999E-6</v>
      </c>
      <c r="O46">
        <v>1.6100000000000001E-3</v>
      </c>
      <c r="P46">
        <v>1.6199999999999999E-3</v>
      </c>
      <c r="Q46">
        <v>2.23</v>
      </c>
      <c r="S46">
        <v>11</v>
      </c>
      <c r="T46" s="4">
        <v>2.8500000000000001E-2</v>
      </c>
      <c r="U46" s="4">
        <v>3.6099999999999999E-3</v>
      </c>
      <c r="V46" s="3">
        <f t="shared" si="0"/>
        <v>12.666666666666664</v>
      </c>
      <c r="W46" s="17">
        <f>+(H46-J46)/J46*100</f>
        <v>8.7719298245613988</v>
      </c>
      <c r="X46" s="6">
        <f t="shared" si="1"/>
        <v>69.252077562326846</v>
      </c>
      <c r="Y46" s="18" t="s">
        <v>62</v>
      </c>
    </row>
    <row r="47" spans="1:25" x14ac:dyDescent="0.25">
      <c r="A47">
        <v>46</v>
      </c>
      <c r="B47" s="1">
        <v>41841</v>
      </c>
      <c r="C47" t="s">
        <v>19</v>
      </c>
      <c r="D47" t="s">
        <v>69</v>
      </c>
      <c r="E47" t="s">
        <v>21</v>
      </c>
      <c r="F47" t="s">
        <v>22</v>
      </c>
      <c r="G47" s="9">
        <v>0.38579999999999998</v>
      </c>
      <c r="H47" s="14">
        <v>0.38009999999999999</v>
      </c>
      <c r="I47" s="9">
        <v>0.38</v>
      </c>
      <c r="J47" s="14">
        <v>0.37809999999999999</v>
      </c>
      <c r="K47" s="4">
        <v>0.37809999999999999</v>
      </c>
      <c r="L47" s="2">
        <v>9.0000000000000006E-5</v>
      </c>
      <c r="M47" s="2">
        <v>7.0500000000000003E-6</v>
      </c>
      <c r="N47" s="2">
        <v>2.8669999999999998E-6</v>
      </c>
      <c r="O47">
        <v>2.0100000000000001E-3</v>
      </c>
      <c r="P47">
        <v>2.0100000000000001E-3</v>
      </c>
      <c r="Q47">
        <v>2.0699999999999998</v>
      </c>
      <c r="S47">
        <v>23</v>
      </c>
      <c r="T47" s="4">
        <v>0.37809999999999999</v>
      </c>
      <c r="U47" s="4">
        <v>4.1799999999999997E-3</v>
      </c>
      <c r="V47" s="3">
        <f t="shared" si="0"/>
        <v>1.1055276381909547</v>
      </c>
      <c r="W47" s="3">
        <f>+(H47-J47)/J47*100</f>
        <v>0.52896059243586402</v>
      </c>
      <c r="X47" s="6">
        <f t="shared" si="1"/>
        <v>47.846889952153163</v>
      </c>
      <c r="Y47" s="18" t="s">
        <v>62</v>
      </c>
    </row>
    <row r="48" spans="1:25" x14ac:dyDescent="0.25">
      <c r="A48">
        <v>47</v>
      </c>
      <c r="B48" s="1">
        <v>41841</v>
      </c>
      <c r="C48" t="s">
        <v>19</v>
      </c>
      <c r="D48" t="s">
        <v>70</v>
      </c>
      <c r="E48" t="s">
        <v>21</v>
      </c>
      <c r="F48" t="s">
        <v>24</v>
      </c>
      <c r="G48" s="9">
        <v>1.455E-2</v>
      </c>
      <c r="H48" s="14">
        <v>1.455E-2</v>
      </c>
      <c r="I48" s="9">
        <v>1.43E-2</v>
      </c>
      <c r="J48" s="14">
        <v>1.43E-2</v>
      </c>
      <c r="K48" s="4">
        <v>1.43E-2</v>
      </c>
      <c r="L48" s="2">
        <v>5.6300000000000005E-7</v>
      </c>
      <c r="M48" s="2">
        <v>9.6299999999999995E-8</v>
      </c>
      <c r="N48" s="2">
        <v>2.932E-8</v>
      </c>
      <c r="O48">
        <v>4.46E-4</v>
      </c>
      <c r="P48">
        <v>4.4900000000000002E-4</v>
      </c>
      <c r="Q48">
        <v>4.3</v>
      </c>
      <c r="S48">
        <v>3</v>
      </c>
      <c r="T48" s="4">
        <v>1.43E-2</v>
      </c>
      <c r="U48" s="4">
        <v>1.9300000000000001E-3</v>
      </c>
      <c r="V48" s="3">
        <f t="shared" si="0"/>
        <v>13.496503496503498</v>
      </c>
      <c r="W48" s="3">
        <f>+(H48-J48)/J48*100</f>
        <v>1.7482517482517497</v>
      </c>
      <c r="X48" s="6">
        <f t="shared" si="1"/>
        <v>12.953367875647679</v>
      </c>
      <c r="Y48" s="18" t="s">
        <v>62</v>
      </c>
    </row>
    <row r="49" spans="1:25" x14ac:dyDescent="0.25">
      <c r="A49">
        <v>48</v>
      </c>
      <c r="B49" s="1">
        <v>41841</v>
      </c>
      <c r="C49" t="s">
        <v>19</v>
      </c>
      <c r="D49" t="s">
        <v>71</v>
      </c>
      <c r="E49" t="s">
        <v>21</v>
      </c>
      <c r="F49" t="s">
        <v>24</v>
      </c>
      <c r="G49" s="9">
        <v>0.1552</v>
      </c>
      <c r="H49" s="14">
        <v>0.15329999999999999</v>
      </c>
      <c r="I49" s="9">
        <v>0.15509999999999999</v>
      </c>
      <c r="J49" s="14">
        <v>0.15490000000000001</v>
      </c>
      <c r="K49" s="4">
        <v>0.15490000000000001</v>
      </c>
      <c r="L49" s="2">
        <v>4.3800000000000001E-5</v>
      </c>
      <c r="M49" s="2">
        <v>9.0799999999999995E-6</v>
      </c>
      <c r="N49" s="2">
        <v>2.6469999999999998E-6</v>
      </c>
      <c r="O49">
        <v>1.72E-3</v>
      </c>
      <c r="P49">
        <v>1.73E-3</v>
      </c>
      <c r="Q49">
        <v>2.13</v>
      </c>
      <c r="S49">
        <v>16</v>
      </c>
      <c r="T49" s="4">
        <v>0.15490000000000001</v>
      </c>
      <c r="U49" s="4">
        <v>3.6800000000000001E-3</v>
      </c>
      <c r="V49" s="3">
        <f t="shared" si="0"/>
        <v>2.3757262750161394</v>
      </c>
      <c r="W49" s="3">
        <f>+(H49-J49)/J49*100</f>
        <v>-1.0329244673983331</v>
      </c>
      <c r="X49" s="6">
        <f t="shared" si="1"/>
        <v>43.478260869565702</v>
      </c>
      <c r="Y49" s="18" t="s">
        <v>21</v>
      </c>
    </row>
    <row r="50" spans="1:25" x14ac:dyDescent="0.25">
      <c r="A50">
        <v>49</v>
      </c>
      <c r="B50" s="1">
        <v>41841</v>
      </c>
      <c r="C50" t="s">
        <v>19</v>
      </c>
      <c r="D50" t="s">
        <v>18</v>
      </c>
      <c r="E50" t="s">
        <v>21</v>
      </c>
      <c r="F50" t="s">
        <v>24</v>
      </c>
      <c r="G50" s="9">
        <v>2.6689999999999998E-2</v>
      </c>
      <c r="H50" s="14">
        <v>1.3849999999999999E-2</v>
      </c>
      <c r="I50" s="9">
        <v>1.222E-2</v>
      </c>
      <c r="J50" s="14">
        <v>1.2109999999999999E-2</v>
      </c>
      <c r="K50" s="4">
        <v>1.2109999999999999E-2</v>
      </c>
      <c r="L50" s="2">
        <v>1.59E-5</v>
      </c>
      <c r="M50" s="2">
        <v>9.1299999999999998E-7</v>
      </c>
      <c r="N50" s="2">
        <v>4.1110000000000002E-7</v>
      </c>
      <c r="O50">
        <v>1.16E-3</v>
      </c>
      <c r="P50">
        <v>1.17E-3</v>
      </c>
      <c r="Q50">
        <v>2.2000000000000002</v>
      </c>
      <c r="S50">
        <v>12</v>
      </c>
      <c r="T50" s="4">
        <v>1.2109999999999999E-2</v>
      </c>
      <c r="U50" s="4">
        <v>2.5699999999999998E-3</v>
      </c>
      <c r="V50" s="3">
        <f t="shared" si="0"/>
        <v>21.222130470685382</v>
      </c>
      <c r="W50" s="17">
        <f>+(H50-J50)/J50*100</f>
        <v>14.368290668868704</v>
      </c>
      <c r="X50" s="6">
        <f t="shared" si="1"/>
        <v>67.704280155642039</v>
      </c>
      <c r="Y50" s="18" t="s">
        <v>21</v>
      </c>
    </row>
    <row r="51" spans="1:25" x14ac:dyDescent="0.25">
      <c r="A51">
        <v>50</v>
      </c>
      <c r="B51" s="1">
        <v>41841</v>
      </c>
      <c r="C51" t="s">
        <v>19</v>
      </c>
      <c r="D51" t="s">
        <v>72</v>
      </c>
      <c r="E51" t="s">
        <v>21</v>
      </c>
      <c r="F51" t="s">
        <v>24</v>
      </c>
      <c r="G51" s="11">
        <v>166</v>
      </c>
      <c r="H51" s="16">
        <v>167.8</v>
      </c>
      <c r="I51" s="11">
        <v>167.5</v>
      </c>
      <c r="J51" s="16">
        <v>169.5</v>
      </c>
      <c r="K51" s="6">
        <v>168.5</v>
      </c>
      <c r="L51">
        <v>38.6</v>
      </c>
      <c r="M51">
        <v>2.92</v>
      </c>
      <c r="N51">
        <v>1.2010000000000001</v>
      </c>
      <c r="O51">
        <v>1.44</v>
      </c>
      <c r="P51">
        <v>1.45</v>
      </c>
      <c r="Q51">
        <v>2.1</v>
      </c>
      <c r="S51">
        <v>19</v>
      </c>
      <c r="T51" s="6">
        <v>169.5</v>
      </c>
      <c r="U51" s="6">
        <v>3.05</v>
      </c>
      <c r="V51" s="3">
        <f t="shared" si="0"/>
        <v>1.7994100294985251</v>
      </c>
      <c r="W51" s="3">
        <f>+(H51-J51)/J51*100</f>
        <v>-1.0029498525073679</v>
      </c>
      <c r="X51" s="6">
        <f t="shared" si="1"/>
        <v>55.737704918032414</v>
      </c>
      <c r="Y51" s="18" t="s">
        <v>62</v>
      </c>
    </row>
    <row r="52" spans="1:25" x14ac:dyDescent="0.25">
      <c r="A52">
        <v>51</v>
      </c>
      <c r="B52" s="1">
        <v>41841</v>
      </c>
      <c r="C52" t="s">
        <v>19</v>
      </c>
      <c r="D52" t="s">
        <v>73</v>
      </c>
      <c r="E52" t="s">
        <v>21</v>
      </c>
      <c r="F52" t="s">
        <v>24</v>
      </c>
      <c r="G52" s="8">
        <v>9.141</v>
      </c>
      <c r="H52" s="13">
        <v>9.0820000000000007</v>
      </c>
      <c r="I52" s="8">
        <v>9</v>
      </c>
      <c r="J52" s="13">
        <v>8.9979999999999993</v>
      </c>
      <c r="K52" s="3">
        <v>8.9949999999999992</v>
      </c>
      <c r="L52">
        <v>0.35799999999999998</v>
      </c>
      <c r="M52">
        <v>6.6100000000000004E-3</v>
      </c>
      <c r="N52">
        <v>4.398E-3</v>
      </c>
      <c r="O52">
        <v>0.13800000000000001</v>
      </c>
      <c r="P52">
        <v>0.13800000000000001</v>
      </c>
      <c r="Q52">
        <v>2.1</v>
      </c>
      <c r="S52">
        <v>19</v>
      </c>
      <c r="T52" s="3">
        <v>8.9979999999999993</v>
      </c>
      <c r="U52" s="3">
        <v>0.28999999999999998</v>
      </c>
      <c r="V52" s="3">
        <f t="shared" si="0"/>
        <v>3.2229384307623921</v>
      </c>
      <c r="W52" s="3">
        <f>+(H52-J52)/J52*100</f>
        <v>0.93354078684153607</v>
      </c>
      <c r="X52" s="6">
        <f t="shared" si="1"/>
        <v>28.965517241379796</v>
      </c>
      <c r="Y52" s="18" t="s">
        <v>62</v>
      </c>
    </row>
    <row r="53" spans="1:25" x14ac:dyDescent="0.25">
      <c r="A53">
        <v>52</v>
      </c>
      <c r="B53" s="1">
        <v>41841</v>
      </c>
      <c r="C53" t="s">
        <v>19</v>
      </c>
      <c r="D53" t="s">
        <v>74</v>
      </c>
      <c r="E53" t="s">
        <v>21</v>
      </c>
      <c r="F53" t="s">
        <v>24</v>
      </c>
      <c r="G53" s="9">
        <v>1.0089999999999999</v>
      </c>
      <c r="H53" s="14">
        <v>1.0089999999999999</v>
      </c>
      <c r="I53" s="9">
        <v>1.008</v>
      </c>
      <c r="J53" s="14">
        <v>1.008</v>
      </c>
      <c r="K53" s="4">
        <v>1.008</v>
      </c>
      <c r="L53">
        <v>2.2100000000000002E-3</v>
      </c>
      <c r="M53">
        <v>2.1499999999999999E-4</v>
      </c>
      <c r="N53" s="2">
        <v>8.119E-5</v>
      </c>
      <c r="O53">
        <v>1.0699999999999999E-2</v>
      </c>
      <c r="P53">
        <v>1.0699999999999999E-2</v>
      </c>
      <c r="Q53">
        <v>2.09</v>
      </c>
      <c r="S53">
        <v>20</v>
      </c>
      <c r="T53" s="4">
        <v>1.008</v>
      </c>
      <c r="U53" s="4">
        <v>2.2499999999999999E-2</v>
      </c>
      <c r="V53" s="3">
        <f t="shared" si="0"/>
        <v>2.2321428571428572</v>
      </c>
      <c r="W53" s="3">
        <f>+(H53-J53)/J53*100</f>
        <v>9.9206349206338279E-2</v>
      </c>
      <c r="X53" s="6">
        <f t="shared" si="1"/>
        <v>4.4444444444439544</v>
      </c>
      <c r="Y53" s="18" t="s">
        <v>62</v>
      </c>
    </row>
    <row r="54" spans="1:25" x14ac:dyDescent="0.25">
      <c r="A54">
        <v>53</v>
      </c>
      <c r="B54" s="1">
        <v>41841</v>
      </c>
      <c r="C54" t="s">
        <v>19</v>
      </c>
      <c r="D54" t="s">
        <v>75</v>
      </c>
      <c r="E54" t="s">
        <v>21</v>
      </c>
      <c r="F54" t="s">
        <v>24</v>
      </c>
      <c r="G54" s="11">
        <v>61.58</v>
      </c>
      <c r="H54" s="16">
        <v>61.22</v>
      </c>
      <c r="I54" s="11">
        <v>62</v>
      </c>
      <c r="J54" s="16">
        <v>61.8</v>
      </c>
      <c r="K54" s="6">
        <v>62.11</v>
      </c>
      <c r="L54">
        <v>17.2</v>
      </c>
      <c r="M54">
        <v>0.92900000000000005</v>
      </c>
      <c r="N54">
        <v>0.42959999999999998</v>
      </c>
      <c r="O54">
        <v>0.89200000000000002</v>
      </c>
      <c r="P54">
        <v>0.89500000000000002</v>
      </c>
      <c r="Q54">
        <v>2.08</v>
      </c>
      <c r="S54">
        <v>22</v>
      </c>
      <c r="T54" s="6">
        <v>61.8</v>
      </c>
      <c r="U54" s="6">
        <v>1.86</v>
      </c>
      <c r="V54" s="3">
        <f t="shared" si="0"/>
        <v>3.0097087378640781</v>
      </c>
      <c r="W54" s="3">
        <f>+(H54-J54)/J54*100</f>
        <v>-0.93851132686083882</v>
      </c>
      <c r="X54" s="6">
        <f t="shared" si="1"/>
        <v>31.182795698924643</v>
      </c>
      <c r="Y54" s="18" t="s">
        <v>62</v>
      </c>
    </row>
    <row r="55" spans="1:25" x14ac:dyDescent="0.25">
      <c r="A55">
        <v>54</v>
      </c>
      <c r="B55" s="1">
        <v>41841</v>
      </c>
      <c r="C55" t="s">
        <v>19</v>
      </c>
      <c r="D55" t="s">
        <v>76</v>
      </c>
      <c r="E55" t="s">
        <v>21</v>
      </c>
      <c r="F55" t="s">
        <v>24</v>
      </c>
      <c r="G55" s="10">
        <v>18.809999999999999</v>
      </c>
      <c r="H55" s="15">
        <v>16.97</v>
      </c>
      <c r="I55" s="10">
        <v>17.93</v>
      </c>
      <c r="J55" s="15">
        <v>17.12</v>
      </c>
      <c r="K55" s="5">
        <v>17.12</v>
      </c>
      <c r="L55">
        <v>5.12</v>
      </c>
      <c r="M55">
        <v>4.1700000000000001E-2</v>
      </c>
      <c r="N55">
        <v>3.5959999999999999E-2</v>
      </c>
      <c r="O55">
        <v>0.56699999999999995</v>
      </c>
      <c r="P55">
        <v>0.56699999999999995</v>
      </c>
      <c r="Q55">
        <v>2.13</v>
      </c>
      <c r="S55">
        <v>16</v>
      </c>
      <c r="T55" s="5">
        <v>17.12</v>
      </c>
      <c r="U55" s="5">
        <v>1.21</v>
      </c>
      <c r="V55" s="3">
        <f t="shared" si="0"/>
        <v>7.0677570093457929</v>
      </c>
      <c r="W55" s="3">
        <f>+(H55-J55)/J55*100</f>
        <v>-0.87616822429907781</v>
      </c>
      <c r="X55" s="6">
        <f t="shared" si="1"/>
        <v>12.396694214876211</v>
      </c>
      <c r="Y55" s="18" t="s">
        <v>62</v>
      </c>
    </row>
  </sheetData>
  <conditionalFormatting sqref="S2:S55">
    <cfRule type="cellIs" dxfId="3" priority="3" operator="greaterThan">
      <formula>9</formula>
    </cfRule>
  </conditionalFormatting>
  <conditionalFormatting sqref="Y1:Y1048576">
    <cfRule type="containsText" dxfId="2" priority="2" operator="containsText" text="median">
      <formula>NOT(ISERROR(SEARCH("median",Y1)))</formula>
    </cfRule>
  </conditionalFormatting>
  <conditionalFormatting sqref="X2:X55">
    <cfRule type="cellIs" dxfId="1" priority="1" operator="greaterThan">
      <formula>50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OKUMall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Meisel</dc:creator>
  <cp:lastModifiedBy>meisel</cp:lastModifiedBy>
  <dcterms:created xsi:type="dcterms:W3CDTF">2014-07-29T20:16:30Z</dcterms:created>
  <dcterms:modified xsi:type="dcterms:W3CDTF">2014-07-30T11:38:36Z</dcterms:modified>
</cp:coreProperties>
</file>