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"/>
    </mc:Choice>
  </mc:AlternateContent>
  <bookViews>
    <workbookView xWindow="0" yWindow="0" windowWidth="28800" windowHeight="12360"/>
  </bookViews>
  <sheets>
    <sheet name="Resumo Anual" sheetId="1" r:id="rId1"/>
    <sheet name="Bradesco Visa" sheetId="2" r:id="rId2"/>
    <sheet name="Nubank" sheetId="3" r:id="rId3"/>
    <sheet name="Santander" sheetId="5" r:id="rId4"/>
    <sheet name="Submarino" sheetId="6" r:id="rId5"/>
    <sheet name="CC-Bradesco" sheetId="7" r:id="rId6"/>
    <sheet name="CC-Santander" sheetId="8" r:id="rId7"/>
    <sheet name="Planilha3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8" l="1"/>
  <c r="F17" i="8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C77" i="1"/>
  <c r="D77" i="1"/>
  <c r="E7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C68" i="1"/>
  <c r="V71" i="1"/>
  <c r="W71" i="1"/>
  <c r="X71" i="1"/>
  <c r="Y71" i="1"/>
  <c r="Z71" i="1"/>
  <c r="AA71" i="1"/>
  <c r="AB71" i="1"/>
  <c r="AC71" i="1"/>
  <c r="U71" i="1"/>
  <c r="R71" i="1"/>
  <c r="S71" i="1"/>
  <c r="T71" i="1"/>
  <c r="E5" i="1"/>
  <c r="E8" i="3" l="1"/>
  <c r="E30" i="3" s="1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E28" i="6"/>
  <c r="F28" i="6"/>
  <c r="G28" i="6"/>
  <c r="H28" i="6"/>
  <c r="I50" i="1" s="1"/>
  <c r="I28" i="6"/>
  <c r="J28" i="6"/>
  <c r="K28" i="6"/>
  <c r="L28" i="6"/>
  <c r="M50" i="1" s="1"/>
  <c r="M28" i="6"/>
  <c r="N28" i="6"/>
  <c r="O28" i="6"/>
  <c r="P28" i="6"/>
  <c r="Q50" i="1" s="1"/>
  <c r="Q28" i="6"/>
  <c r="D28" i="6"/>
  <c r="D29" i="6"/>
  <c r="E50" i="1"/>
  <c r="E31" i="2"/>
  <c r="F31" i="2"/>
  <c r="G31" i="2"/>
  <c r="H31" i="2"/>
  <c r="I47" i="1" s="1"/>
  <c r="I31" i="2"/>
  <c r="J31" i="2"/>
  <c r="K31" i="2"/>
  <c r="L47" i="1" s="1"/>
  <c r="L31" i="2"/>
  <c r="M47" i="1" s="1"/>
  <c r="M31" i="2"/>
  <c r="N31" i="2"/>
  <c r="O31" i="2"/>
  <c r="P47" i="1" s="1"/>
  <c r="P31" i="2"/>
  <c r="Q47" i="1" s="1"/>
  <c r="Q31" i="2"/>
  <c r="D30" i="1"/>
  <c r="D32" i="2"/>
  <c r="D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F47" i="1"/>
  <c r="E47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D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37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D42" i="1"/>
  <c r="H31" i="3"/>
  <c r="L31" i="3"/>
  <c r="P31" i="3"/>
  <c r="D23" i="3"/>
  <c r="D31" i="3" s="1"/>
  <c r="F30" i="3"/>
  <c r="G30" i="3"/>
  <c r="H48" i="1" s="1"/>
  <c r="H30" i="3"/>
  <c r="I30" i="3"/>
  <c r="J30" i="3"/>
  <c r="K30" i="3"/>
  <c r="L30" i="3"/>
  <c r="M30" i="3"/>
  <c r="N30" i="3"/>
  <c r="O30" i="3"/>
  <c r="P48" i="1" s="1"/>
  <c r="P30" i="3"/>
  <c r="Q48" i="1" s="1"/>
  <c r="Q30" i="3"/>
  <c r="E31" i="3"/>
  <c r="F31" i="3"/>
  <c r="G31" i="3"/>
  <c r="I31" i="3"/>
  <c r="J31" i="3"/>
  <c r="K31" i="3"/>
  <c r="M31" i="3"/>
  <c r="N31" i="3"/>
  <c r="O31" i="3"/>
  <c r="Q31" i="3"/>
  <c r="D30" i="3"/>
  <c r="E48" i="1" s="1"/>
  <c r="F7" i="3"/>
  <c r="G7" i="3"/>
  <c r="H7" i="3"/>
  <c r="I7" i="3"/>
  <c r="J7" i="3"/>
  <c r="K7" i="3"/>
  <c r="L7" i="3"/>
  <c r="M7" i="3"/>
  <c r="N7" i="3"/>
  <c r="O7" i="3"/>
  <c r="P7" i="3"/>
  <c r="Q7" i="3"/>
  <c r="E7" i="3"/>
  <c r="E5" i="3"/>
  <c r="F5" i="3"/>
  <c r="G5" i="3"/>
  <c r="H5" i="3"/>
  <c r="I5" i="3"/>
  <c r="J5" i="3"/>
  <c r="K48" i="1" s="1"/>
  <c r="K5" i="3"/>
  <c r="L5" i="3"/>
  <c r="M5" i="3"/>
  <c r="N5" i="3"/>
  <c r="O48" i="1" s="1"/>
  <c r="O5" i="3"/>
  <c r="P5" i="3"/>
  <c r="Q5" i="3"/>
  <c r="H47" i="1"/>
  <c r="F49" i="1"/>
  <c r="G49" i="1"/>
  <c r="H49" i="1"/>
  <c r="I49" i="1"/>
  <c r="J49" i="1"/>
  <c r="K49" i="1"/>
  <c r="L49" i="1"/>
  <c r="M49" i="1"/>
  <c r="N49" i="1"/>
  <c r="O49" i="1"/>
  <c r="P49" i="1"/>
  <c r="Q49" i="1"/>
  <c r="K50" i="1"/>
  <c r="E49" i="1"/>
  <c r="P50" i="1"/>
  <c r="O50" i="1"/>
  <c r="N50" i="1"/>
  <c r="L50" i="1"/>
  <c r="J50" i="1"/>
  <c r="H50" i="1"/>
  <c r="G50" i="1"/>
  <c r="F50" i="1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L48" i="1"/>
  <c r="I48" i="1"/>
  <c r="G47" i="1"/>
  <c r="J47" i="1"/>
  <c r="K47" i="1"/>
  <c r="N47" i="1"/>
  <c r="O47" i="1"/>
  <c r="D63" i="1"/>
  <c r="Q71" i="1"/>
  <c r="J71" i="1"/>
  <c r="K71" i="1"/>
  <c r="L71" i="1"/>
  <c r="N71" i="1"/>
  <c r="O71" i="1"/>
  <c r="P71" i="1"/>
  <c r="I71" i="1"/>
  <c r="N48" i="1" l="1"/>
  <c r="J48" i="1"/>
  <c r="F48" i="1"/>
  <c r="M48" i="1"/>
  <c r="G48" i="1"/>
  <c r="G13" i="1"/>
  <c r="H13" i="1"/>
  <c r="F13" i="1"/>
</calcChain>
</file>

<file path=xl/sharedStrings.xml><?xml version="1.0" encoding="utf-8"?>
<sst xmlns="http://schemas.openxmlformats.org/spreadsheetml/2006/main" count="220" uniqueCount="87">
  <si>
    <t>Mês</t>
  </si>
  <si>
    <t>NET</t>
  </si>
  <si>
    <t>Celular</t>
  </si>
  <si>
    <t>Luz</t>
  </si>
  <si>
    <t>Condominio</t>
  </si>
  <si>
    <t>IPTU</t>
  </si>
  <si>
    <t>IPVA</t>
  </si>
  <si>
    <t>Combustivel</t>
  </si>
  <si>
    <t>Cartão Visa Bradesco</t>
  </si>
  <si>
    <t>Cartão Nubank</t>
  </si>
  <si>
    <t>Cartão Santander</t>
  </si>
  <si>
    <t>Taxas Bancarias</t>
  </si>
  <si>
    <t>Juros</t>
  </si>
  <si>
    <t>Cartão Submarino</t>
  </si>
  <si>
    <t>Licencimento</t>
  </si>
  <si>
    <t>DPVAT</t>
  </si>
  <si>
    <t>Mercado</t>
  </si>
  <si>
    <t>Bilhete único</t>
  </si>
  <si>
    <t>Jantares/Comida Fora</t>
  </si>
  <si>
    <t>DigitalOcean</t>
  </si>
  <si>
    <t>Spotify</t>
  </si>
  <si>
    <t>Netflix</t>
  </si>
  <si>
    <t>Receita</t>
  </si>
  <si>
    <t>Sálario</t>
  </si>
  <si>
    <t>Férias</t>
  </si>
  <si>
    <t>Freelas e Outros</t>
  </si>
  <si>
    <t>Insvestimetos</t>
  </si>
  <si>
    <t>Saldo</t>
  </si>
  <si>
    <t>Multas</t>
  </si>
  <si>
    <t>Financimento Carro</t>
  </si>
  <si>
    <t>Academia</t>
  </si>
  <si>
    <t>Reinstituição IR</t>
  </si>
  <si>
    <t>Despesas</t>
  </si>
  <si>
    <t>Domésticas</t>
  </si>
  <si>
    <t>Carro</t>
  </si>
  <si>
    <t>Seguro</t>
  </si>
  <si>
    <t>Compras</t>
  </si>
  <si>
    <t>Saúde</t>
  </si>
  <si>
    <t>Entreterimento</t>
  </si>
  <si>
    <t>Trabalho</t>
  </si>
  <si>
    <t>Banco</t>
  </si>
  <si>
    <t>All nigth</t>
  </si>
  <si>
    <t>Outros</t>
  </si>
  <si>
    <t>Presentes</t>
  </si>
  <si>
    <t>Ocasionais</t>
  </si>
  <si>
    <t>Renovação da Carta</t>
  </si>
  <si>
    <t>Farmácia</t>
  </si>
  <si>
    <t>Atraso Condomio</t>
  </si>
  <si>
    <t>IPTU Atrasado</t>
  </si>
  <si>
    <t>Casa Cabeçada</t>
  </si>
  <si>
    <t>Curso Marcos</t>
  </si>
  <si>
    <t>Compras Cabeçada</t>
  </si>
  <si>
    <t>Valor da Fatura</t>
  </si>
  <si>
    <t>Geral</t>
  </si>
  <si>
    <t>Anuidade</t>
  </si>
  <si>
    <t>Tenis</t>
  </si>
  <si>
    <t>Google Storage</t>
  </si>
  <si>
    <t>Alura</t>
  </si>
  <si>
    <t>Limite</t>
  </si>
  <si>
    <t>Vem na fatura mas não computador no total, outras categorias</t>
  </si>
  <si>
    <t>Aliexpress</t>
  </si>
  <si>
    <t>Valor  Total da Fatura</t>
  </si>
  <si>
    <t>Newsdemon</t>
  </si>
  <si>
    <t>Não ser contada</t>
  </si>
  <si>
    <t>Placa de Video</t>
  </si>
  <si>
    <t>Monitor</t>
  </si>
  <si>
    <t>Liquitificador</t>
  </si>
  <si>
    <t>Raspberry</t>
  </si>
  <si>
    <t>USB Hub</t>
  </si>
  <si>
    <t>Não computadas</t>
  </si>
  <si>
    <t>NZBGeek</t>
  </si>
  <si>
    <t>Emprestimo</t>
  </si>
  <si>
    <t>Viagem</t>
  </si>
  <si>
    <t>Total de gastos</t>
  </si>
  <si>
    <t>Nome</t>
  </si>
  <si>
    <t>Data</t>
  </si>
  <si>
    <t>Valor</t>
  </si>
  <si>
    <t>Categoria</t>
  </si>
  <si>
    <t>Teste</t>
  </si>
  <si>
    <t>T1</t>
  </si>
  <si>
    <t>T2</t>
  </si>
  <si>
    <t>T3</t>
  </si>
  <si>
    <t>T4</t>
  </si>
  <si>
    <t>Somas</t>
  </si>
  <si>
    <t>Meta</t>
  </si>
  <si>
    <t>Real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</si>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</sst>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6847A"/>
        <bgColor indexed="64"/>
      </patternFill>
    </fill>
    <fill>
      <patternFill patternType="solid">
        <fgColor rgb="FFCC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44" fontId="0" fillId="3" borderId="0" xfId="1" applyFont="1" applyFill="1"/>
    <xf numFmtId="44" fontId="0" fillId="0" borderId="0" xfId="1" applyFont="1"/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44" fontId="0" fillId="0" borderId="0" xfId="0" applyNumberFormat="1"/>
    <xf numFmtId="44" fontId="2" fillId="4" borderId="2" xfId="1" applyFont="1" applyFill="1" applyBorder="1"/>
    <xf numFmtId="0" fontId="2" fillId="2" borderId="3" xfId="0" applyFont="1" applyFill="1" applyBorder="1"/>
    <xf numFmtId="0" fontId="2" fillId="0" borderId="3" xfId="0" applyFont="1" applyBorder="1"/>
    <xf numFmtId="44" fontId="2" fillId="0" borderId="3" xfId="1" applyFont="1" applyBorder="1"/>
    <xf numFmtId="14" fontId="0" fillId="0" borderId="0" xfId="0" applyNumberFormat="1"/>
    <xf numFmtId="44" fontId="3" fillId="0" borderId="0" xfId="1" applyFont="1"/>
    <xf numFmtId="0" fontId="0" fillId="5" borderId="0" xfId="0" applyFill="1"/>
    <xf numFmtId="0" fontId="2" fillId="0" borderId="3" xfId="0" applyFont="1" applyBorder="1"/>
    <xf numFmtId="0" fontId="0" fillId="3" borderId="0" xfId="0" applyFill="1"/>
    <xf numFmtId="0" fontId="0" fillId="0" borderId="0" xfId="0"/>
    <xf numFmtId="44" fontId="2" fillId="4" borderId="2" xfId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7" fontId="0" fillId="0" borderId="4" xfId="0" applyNumberFormat="1" applyBorder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CC3300"/>
      <color rgb="FFE684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workbookViewId="0">
      <pane ySplit="1" topLeftCell="A44" activePane="bottomLeft" state="frozen"/>
      <selection pane="bottomLeft" activeCell="D77" sqref="D77"/>
    </sheetView>
  </sheetViews>
  <sheetFormatPr defaultRowHeight="15" x14ac:dyDescent="0.25"/>
  <cols>
    <col min="1" max="1" width="5.85546875" customWidth="1"/>
    <col min="2" max="2" width="25.5703125" customWidth="1"/>
    <col min="3" max="11" width="12.140625" bestFit="1" customWidth="1"/>
    <col min="12" max="12" width="14.85546875" customWidth="1"/>
    <col min="13" max="15" width="12.140625" bestFit="1" customWidth="1"/>
    <col min="16" max="16" width="15" customWidth="1"/>
    <col min="17" max="17" width="15.28515625" customWidth="1"/>
    <col min="18" max="27" width="12.140625" bestFit="1" customWidth="1"/>
    <col min="28" max="29" width="13.28515625" bestFit="1" customWidth="1"/>
  </cols>
  <sheetData>
    <row r="1" spans="1:29" x14ac:dyDescent="0.25">
      <c r="A1" s="6"/>
      <c r="B1" s="7" t="s">
        <v>0</v>
      </c>
      <c r="C1" s="8">
        <v>42644</v>
      </c>
      <c r="D1" s="8">
        <v>42675</v>
      </c>
      <c r="E1" s="8">
        <v>42705</v>
      </c>
      <c r="F1" s="8">
        <v>42736</v>
      </c>
      <c r="G1" s="8">
        <v>42767</v>
      </c>
      <c r="H1" s="8">
        <v>42795</v>
      </c>
      <c r="I1" s="8">
        <v>42826</v>
      </c>
      <c r="J1" s="8">
        <v>42856</v>
      </c>
      <c r="K1" s="8">
        <v>42887</v>
      </c>
      <c r="L1" s="8">
        <v>42917</v>
      </c>
      <c r="M1" s="8">
        <v>42948</v>
      </c>
      <c r="N1" s="8">
        <v>42979</v>
      </c>
      <c r="O1" s="8">
        <v>43009</v>
      </c>
      <c r="P1" s="8">
        <v>43040</v>
      </c>
      <c r="Q1" s="8">
        <v>43070</v>
      </c>
      <c r="R1" s="8">
        <v>43101</v>
      </c>
      <c r="S1" s="8">
        <v>43132</v>
      </c>
      <c r="T1" s="8">
        <v>43160</v>
      </c>
      <c r="U1" s="8">
        <v>43191</v>
      </c>
      <c r="V1" s="8">
        <v>43221</v>
      </c>
      <c r="W1" s="8">
        <v>43252</v>
      </c>
      <c r="X1" s="8">
        <v>43282</v>
      </c>
      <c r="Y1" s="8">
        <v>43313</v>
      </c>
      <c r="Z1" s="8">
        <v>43344</v>
      </c>
      <c r="AA1" s="8">
        <v>43374</v>
      </c>
      <c r="AB1" s="8">
        <v>43405</v>
      </c>
      <c r="AC1" s="8">
        <v>43435</v>
      </c>
    </row>
    <row r="2" spans="1:29" x14ac:dyDescent="0.25">
      <c r="A2" s="18" t="s">
        <v>32</v>
      </c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1" t="s">
        <v>33</v>
      </c>
      <c r="B3" s="2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9" x14ac:dyDescent="0.25">
      <c r="B4" t="s">
        <v>1</v>
      </c>
      <c r="D4" s="3">
        <v>111.49</v>
      </c>
      <c r="E4" s="3">
        <v>111.49</v>
      </c>
      <c r="F4" s="3">
        <v>111.49</v>
      </c>
      <c r="G4" s="3">
        <v>111.49</v>
      </c>
      <c r="H4" s="3">
        <v>111.49</v>
      </c>
      <c r="I4" s="3">
        <v>111.49</v>
      </c>
      <c r="J4" s="3">
        <v>111.49</v>
      </c>
      <c r="K4" s="3">
        <v>111.49</v>
      </c>
      <c r="L4" s="3">
        <v>111.49</v>
      </c>
      <c r="M4" s="3">
        <v>111.49</v>
      </c>
      <c r="N4" s="3">
        <v>111.49</v>
      </c>
      <c r="O4" s="3">
        <v>111.49</v>
      </c>
      <c r="P4" s="3">
        <v>111.49</v>
      </c>
      <c r="Q4" s="3">
        <v>111.49</v>
      </c>
    </row>
    <row r="5" spans="1:29" x14ac:dyDescent="0.25">
      <c r="B5" t="s">
        <v>2</v>
      </c>
      <c r="D5" s="3">
        <v>399.68</v>
      </c>
      <c r="E5" s="3">
        <f>399.68+93.53</f>
        <v>493.21000000000004</v>
      </c>
      <c r="F5" s="3">
        <v>399.68</v>
      </c>
      <c r="G5" s="3">
        <v>399.68</v>
      </c>
      <c r="H5" s="3">
        <v>399.68</v>
      </c>
      <c r="I5" s="3">
        <v>399.68</v>
      </c>
      <c r="J5" s="3">
        <v>399.68</v>
      </c>
      <c r="K5" s="3">
        <v>399.68</v>
      </c>
      <c r="L5" s="3">
        <v>399.68</v>
      </c>
      <c r="M5" s="3">
        <v>399.68</v>
      </c>
      <c r="N5" s="3">
        <v>399.68</v>
      </c>
      <c r="O5" s="3">
        <v>399.68</v>
      </c>
      <c r="P5" s="3">
        <v>399.68</v>
      </c>
      <c r="Q5" s="3">
        <v>399.68</v>
      </c>
    </row>
    <row r="6" spans="1:29" x14ac:dyDescent="0.25">
      <c r="B6" t="s">
        <v>3</v>
      </c>
      <c r="D6" s="3">
        <v>80</v>
      </c>
      <c r="E6" s="3">
        <v>80</v>
      </c>
      <c r="F6" s="3">
        <v>80</v>
      </c>
      <c r="G6" s="3">
        <v>80</v>
      </c>
      <c r="H6" s="3">
        <v>80</v>
      </c>
      <c r="I6" s="3">
        <v>80</v>
      </c>
      <c r="J6" s="3">
        <v>80</v>
      </c>
      <c r="K6" s="3">
        <v>80</v>
      </c>
      <c r="L6" s="3">
        <v>80</v>
      </c>
      <c r="M6" s="3">
        <v>80</v>
      </c>
      <c r="N6" s="3">
        <v>80</v>
      </c>
      <c r="O6" s="3">
        <v>80</v>
      </c>
      <c r="P6" s="3">
        <v>80</v>
      </c>
      <c r="Q6" s="3">
        <v>80</v>
      </c>
    </row>
    <row r="7" spans="1:29" x14ac:dyDescent="0.25">
      <c r="B7" t="s">
        <v>4</v>
      </c>
      <c r="D7" s="3">
        <v>432.2</v>
      </c>
      <c r="E7" s="3">
        <v>422.89</v>
      </c>
      <c r="F7" s="3">
        <v>422.89</v>
      </c>
      <c r="G7" s="3">
        <v>422.89</v>
      </c>
      <c r="H7" s="3">
        <v>422.89</v>
      </c>
      <c r="I7" s="3">
        <v>422.89</v>
      </c>
      <c r="J7" s="3">
        <v>422.89</v>
      </c>
      <c r="K7" s="3">
        <v>422.89</v>
      </c>
      <c r="L7" s="3">
        <v>422.89</v>
      </c>
      <c r="M7" s="3">
        <v>422.89</v>
      </c>
      <c r="N7" s="3">
        <v>422.89</v>
      </c>
      <c r="O7" s="3">
        <v>422.89</v>
      </c>
      <c r="P7" s="3">
        <v>422.89</v>
      </c>
      <c r="Q7" s="3">
        <v>422.89</v>
      </c>
    </row>
    <row r="8" spans="1:29" x14ac:dyDescent="0.25">
      <c r="B8" t="s">
        <v>5</v>
      </c>
      <c r="D8" s="3">
        <v>83.09</v>
      </c>
      <c r="E8" s="3"/>
      <c r="F8" s="3"/>
      <c r="G8" s="3">
        <v>83.09</v>
      </c>
      <c r="H8" s="3">
        <v>83.09</v>
      </c>
      <c r="I8" s="3">
        <v>83.09</v>
      </c>
      <c r="J8" s="3">
        <v>83.09</v>
      </c>
      <c r="K8" s="3">
        <v>83.09</v>
      </c>
      <c r="L8" s="3">
        <v>83.09</v>
      </c>
      <c r="M8" s="3">
        <v>83.09</v>
      </c>
      <c r="N8" s="3">
        <v>83.09</v>
      </c>
      <c r="O8" s="3">
        <v>83.09</v>
      </c>
      <c r="P8" s="3">
        <v>83.09</v>
      </c>
      <c r="Q8" s="3">
        <v>83.09</v>
      </c>
    </row>
    <row r="9" spans="1:29" x14ac:dyDescent="0.25">
      <c r="B9" t="s">
        <v>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9" x14ac:dyDescent="0.25">
      <c r="B10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9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9" x14ac:dyDescent="0.25">
      <c r="A12" s="19" t="s">
        <v>34</v>
      </c>
      <c r="B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9" x14ac:dyDescent="0.25">
      <c r="B13" t="s">
        <v>6</v>
      </c>
      <c r="F13" s="3">
        <f>1482.5/3</f>
        <v>494.16666666666669</v>
      </c>
      <c r="G13" s="3">
        <f t="shared" ref="G13:H13" si="0">1482.5/3</f>
        <v>494.16666666666669</v>
      </c>
      <c r="H13" s="3">
        <f t="shared" si="0"/>
        <v>494.16666666666669</v>
      </c>
      <c r="I13" s="3"/>
      <c r="J13" s="3"/>
      <c r="K13" s="3"/>
      <c r="L13" s="3"/>
      <c r="M13" s="3"/>
      <c r="N13" s="3"/>
      <c r="O13" s="3"/>
      <c r="P13" s="3"/>
      <c r="Q13" s="3"/>
    </row>
    <row r="14" spans="1:29" x14ac:dyDescent="0.25">
      <c r="B14" t="s">
        <v>14</v>
      </c>
      <c r="E14" s="3">
        <v>150</v>
      </c>
      <c r="F14" s="3"/>
      <c r="G14" s="3"/>
      <c r="H14" s="3"/>
      <c r="I14" s="3"/>
      <c r="J14" s="3"/>
      <c r="L14" s="3">
        <v>100</v>
      </c>
      <c r="M14" s="3"/>
      <c r="N14" s="3"/>
      <c r="O14" s="3"/>
      <c r="P14" s="3"/>
      <c r="Q14" s="3"/>
    </row>
    <row r="15" spans="1:29" x14ac:dyDescent="0.25">
      <c r="B15" t="s">
        <v>15</v>
      </c>
      <c r="D15" s="3"/>
      <c r="F15" s="3"/>
      <c r="G15" s="3">
        <v>110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9" x14ac:dyDescent="0.25">
      <c r="B16" t="s">
        <v>29</v>
      </c>
      <c r="D16" s="3">
        <v>508.79</v>
      </c>
      <c r="E16" s="3">
        <v>508.79</v>
      </c>
      <c r="F16" s="3">
        <v>508.79</v>
      </c>
      <c r="G16" s="3">
        <v>508.79</v>
      </c>
      <c r="H16" s="3">
        <v>508.79</v>
      </c>
      <c r="I16" s="3">
        <v>508.79</v>
      </c>
      <c r="J16" s="3">
        <v>508.79</v>
      </c>
      <c r="K16" s="3">
        <v>508.79</v>
      </c>
      <c r="L16" s="3"/>
      <c r="M16" s="3"/>
      <c r="N16" s="3"/>
      <c r="O16" s="3"/>
      <c r="P16" s="3"/>
      <c r="Q16" s="3"/>
    </row>
    <row r="17" spans="1:20" x14ac:dyDescent="0.25">
      <c r="B17" t="s">
        <v>7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</row>
    <row r="18" spans="1:20" x14ac:dyDescent="0.25">
      <c r="B18" t="s">
        <v>28</v>
      </c>
      <c r="E18" s="3">
        <v>1191.22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0" x14ac:dyDescent="0.25">
      <c r="B19" t="s">
        <v>35</v>
      </c>
      <c r="E19" s="3">
        <v>403.67</v>
      </c>
      <c r="F19" s="3">
        <v>403.67</v>
      </c>
      <c r="G19" s="3">
        <v>403.67</v>
      </c>
      <c r="H19" s="3">
        <v>403.67</v>
      </c>
      <c r="I19" s="3"/>
      <c r="J19" s="3"/>
      <c r="K19" s="3"/>
      <c r="L19" s="3"/>
      <c r="M19" s="3"/>
      <c r="N19" s="3"/>
      <c r="O19" s="3"/>
      <c r="P19" s="3"/>
      <c r="Q19" s="3">
        <v>403.67</v>
      </c>
      <c r="R19" s="3">
        <v>403.67</v>
      </c>
      <c r="S19" s="3">
        <v>403.67</v>
      </c>
      <c r="T19" s="3">
        <v>403.67</v>
      </c>
    </row>
    <row r="20" spans="1:20" x14ac:dyDescent="0.25">
      <c r="B20" t="s">
        <v>45</v>
      </c>
      <c r="E20" s="3">
        <v>160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0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0" x14ac:dyDescent="0.25">
      <c r="A22" s="19" t="s">
        <v>36</v>
      </c>
      <c r="B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0" x14ac:dyDescent="0.25">
      <c r="B23" t="s">
        <v>16</v>
      </c>
      <c r="D23" s="3">
        <v>800</v>
      </c>
      <c r="E23" s="3">
        <v>800</v>
      </c>
      <c r="F23" s="3">
        <v>800</v>
      </c>
      <c r="G23" s="3">
        <v>800</v>
      </c>
      <c r="H23" s="3">
        <v>800</v>
      </c>
      <c r="I23" s="3">
        <v>800</v>
      </c>
      <c r="J23" s="3">
        <v>800</v>
      </c>
      <c r="K23" s="3">
        <v>800</v>
      </c>
      <c r="L23" s="3">
        <v>800</v>
      </c>
      <c r="M23" s="3">
        <v>800</v>
      </c>
      <c r="N23" s="3">
        <v>800</v>
      </c>
      <c r="O23" s="3">
        <v>800</v>
      </c>
      <c r="P23" s="3">
        <v>800</v>
      </c>
      <c r="Q23" s="3">
        <v>800</v>
      </c>
    </row>
    <row r="24" spans="1:20" x14ac:dyDescent="0.25">
      <c r="B24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0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0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0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0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0" x14ac:dyDescent="0.25">
      <c r="A29" s="19" t="s">
        <v>37</v>
      </c>
      <c r="B29" s="1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0" x14ac:dyDescent="0.25">
      <c r="B30" t="s">
        <v>30</v>
      </c>
      <c r="D30" s="3">
        <f>'Bradesco Visa'!D20</f>
        <v>129.9</v>
      </c>
      <c r="E30" s="3">
        <v>129.9</v>
      </c>
      <c r="F30" s="3">
        <v>129.9</v>
      </c>
      <c r="G30" s="3">
        <v>129.9</v>
      </c>
      <c r="H30" s="3">
        <v>129.9</v>
      </c>
      <c r="I30" s="3">
        <v>129.9</v>
      </c>
      <c r="J30" s="3">
        <v>129.9</v>
      </c>
      <c r="K30" s="3">
        <v>129.9</v>
      </c>
      <c r="L30" s="3">
        <v>129.9</v>
      </c>
      <c r="M30" s="3">
        <v>129.9</v>
      </c>
      <c r="N30" s="3">
        <v>129.9</v>
      </c>
      <c r="O30" s="3">
        <v>129.9</v>
      </c>
      <c r="P30" s="3">
        <v>129.9</v>
      </c>
      <c r="Q30" s="3">
        <v>129.9</v>
      </c>
    </row>
    <row r="31" spans="1:20" x14ac:dyDescent="0.25">
      <c r="B31" t="s">
        <v>46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0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9" t="s">
        <v>38</v>
      </c>
      <c r="B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B36" t="s">
        <v>20</v>
      </c>
      <c r="D36" s="3">
        <f>Nubank!D25</f>
        <v>22.35</v>
      </c>
      <c r="E36" s="3">
        <f>Nubank!E25</f>
        <v>22.35</v>
      </c>
      <c r="F36" s="3">
        <f>Nubank!F25</f>
        <v>22.35</v>
      </c>
      <c r="G36" s="3">
        <f>Nubank!G25</f>
        <v>26.9</v>
      </c>
      <c r="H36" s="3">
        <f>Nubank!H25</f>
        <v>26.9</v>
      </c>
      <c r="I36" s="3">
        <f>Nubank!I25</f>
        <v>26.9</v>
      </c>
      <c r="J36" s="3">
        <f>Nubank!J25</f>
        <v>26.9</v>
      </c>
      <c r="K36" s="3">
        <f>Nubank!K25</f>
        <v>26.9</v>
      </c>
      <c r="L36" s="3">
        <f>Nubank!L25</f>
        <v>26.9</v>
      </c>
      <c r="M36" s="3">
        <f>Nubank!M25</f>
        <v>26.9</v>
      </c>
      <c r="N36" s="3">
        <f>Nubank!N25</f>
        <v>26.9</v>
      </c>
      <c r="O36" s="3">
        <f>Nubank!O25</f>
        <v>26.9</v>
      </c>
      <c r="P36" s="3">
        <f>Nubank!P25</f>
        <v>26.9</v>
      </c>
      <c r="Q36" s="3">
        <f>Nubank!Q25</f>
        <v>26.9</v>
      </c>
    </row>
    <row r="37" spans="1:17" x14ac:dyDescent="0.25">
      <c r="B37" t="s">
        <v>21</v>
      </c>
      <c r="D37" s="3">
        <f>Nubank!D24</f>
        <v>22.9</v>
      </c>
      <c r="E37" s="3">
        <f>Nubank!E24</f>
        <v>22.9</v>
      </c>
      <c r="F37" s="3">
        <f>Nubank!F24</f>
        <v>22.9</v>
      </c>
      <c r="G37" s="3">
        <f>Nubank!G24</f>
        <v>22.9</v>
      </c>
      <c r="H37" s="3">
        <f>Nubank!H24</f>
        <v>22.9</v>
      </c>
      <c r="I37" s="3">
        <f>Nubank!I24</f>
        <v>22.9</v>
      </c>
      <c r="J37" s="3">
        <f>Nubank!J24</f>
        <v>22.9</v>
      </c>
      <c r="K37" s="3">
        <f>Nubank!K24</f>
        <v>22.9</v>
      </c>
      <c r="L37" s="3">
        <f>Nubank!L24</f>
        <v>22.9</v>
      </c>
      <c r="M37" s="3">
        <f>Nubank!M24</f>
        <v>22.9</v>
      </c>
      <c r="N37" s="3">
        <f>Nubank!N24</f>
        <v>22.9</v>
      </c>
      <c r="O37" s="3">
        <f>Nubank!O24</f>
        <v>22.9</v>
      </c>
      <c r="P37" s="3">
        <f>Nubank!P24</f>
        <v>22.9</v>
      </c>
      <c r="Q37" s="3">
        <f>Nubank!Q24</f>
        <v>22.9</v>
      </c>
    </row>
    <row r="38" spans="1:17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9" t="s">
        <v>39</v>
      </c>
      <c r="B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B41" t="s">
        <v>17</v>
      </c>
      <c r="D41" s="3">
        <v>150</v>
      </c>
      <c r="E41" s="3">
        <v>150</v>
      </c>
      <c r="F41" s="3">
        <v>150</v>
      </c>
      <c r="G41" s="3">
        <v>150</v>
      </c>
      <c r="H41" s="3">
        <v>150</v>
      </c>
      <c r="I41" s="3">
        <v>150</v>
      </c>
      <c r="J41" s="3">
        <v>150</v>
      </c>
      <c r="K41" s="3">
        <v>150</v>
      </c>
      <c r="L41" s="3">
        <v>150</v>
      </c>
      <c r="M41" s="3">
        <v>150</v>
      </c>
      <c r="N41" s="3">
        <v>150</v>
      </c>
      <c r="O41" s="3">
        <v>150</v>
      </c>
      <c r="P41" s="3">
        <v>150</v>
      </c>
      <c r="Q41" s="3">
        <v>150</v>
      </c>
    </row>
    <row r="42" spans="1:17" x14ac:dyDescent="0.25">
      <c r="B42" t="s">
        <v>19</v>
      </c>
      <c r="D42" s="3">
        <f>Nubank!D23</f>
        <v>55.099999999999994</v>
      </c>
      <c r="E42" s="3">
        <f>Nubank!E23</f>
        <v>34.5</v>
      </c>
      <c r="F42" s="3">
        <f>Nubank!F23</f>
        <v>34.5</v>
      </c>
      <c r="G42" s="3">
        <f>Nubank!G23</f>
        <v>34.5</v>
      </c>
      <c r="H42" s="3">
        <f>Nubank!H23</f>
        <v>34.5</v>
      </c>
      <c r="I42" s="3">
        <f>Nubank!I23</f>
        <v>34.5</v>
      </c>
      <c r="J42" s="3">
        <f>Nubank!J23</f>
        <v>34.5</v>
      </c>
      <c r="K42" s="3">
        <f>Nubank!K23</f>
        <v>34.5</v>
      </c>
      <c r="L42" s="3">
        <f>Nubank!L23</f>
        <v>34.5</v>
      </c>
      <c r="M42" s="3">
        <f>Nubank!M23</f>
        <v>34.5</v>
      </c>
      <c r="N42" s="3">
        <f>Nubank!N23</f>
        <v>34.5</v>
      </c>
      <c r="O42" s="3">
        <f>Nubank!O23</f>
        <v>34.5</v>
      </c>
      <c r="P42" s="3">
        <f>Nubank!P23</f>
        <v>34.5</v>
      </c>
      <c r="Q42" s="3">
        <f>Nubank!Q23</f>
        <v>34.5</v>
      </c>
    </row>
    <row r="43" spans="1:17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9" t="s">
        <v>40</v>
      </c>
      <c r="B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B46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B47" t="s">
        <v>8</v>
      </c>
      <c r="D47" s="3"/>
      <c r="E47" s="3">
        <f>'Bradesco Visa'!D31</f>
        <v>488.04</v>
      </c>
      <c r="F47" s="3">
        <f>'Bradesco Visa'!E31</f>
        <v>437.97</v>
      </c>
      <c r="G47" s="3">
        <f>'Bradesco Visa'!F31</f>
        <v>305.97000000000003</v>
      </c>
      <c r="H47" s="3">
        <f>'Bradesco Visa'!G31</f>
        <v>305.97000000000003</v>
      </c>
      <c r="I47" s="3">
        <f>'Bradesco Visa'!H31</f>
        <v>305.97000000000003</v>
      </c>
      <c r="J47" s="3">
        <f>'Bradesco Visa'!I31</f>
        <v>305.97000000000003</v>
      </c>
      <c r="K47" s="3">
        <f>'Bradesco Visa'!J31</f>
        <v>305.97000000000003</v>
      </c>
      <c r="L47" s="3">
        <f>'Bradesco Visa'!K31</f>
        <v>305.97000000000003</v>
      </c>
      <c r="M47" s="3">
        <f>'Bradesco Visa'!L31</f>
        <v>22.91</v>
      </c>
      <c r="N47" s="3">
        <f>'Bradesco Visa'!M31</f>
        <v>22.91</v>
      </c>
      <c r="O47" s="3">
        <f>'Bradesco Visa'!N31</f>
        <v>22.91</v>
      </c>
      <c r="P47" s="3">
        <f>'Bradesco Visa'!O31</f>
        <v>22.91</v>
      </c>
      <c r="Q47" s="3">
        <f>'Bradesco Visa'!P31</f>
        <v>22.91</v>
      </c>
    </row>
    <row r="48" spans="1:17" x14ac:dyDescent="0.25">
      <c r="B48" t="s">
        <v>9</v>
      </c>
      <c r="D48" s="3"/>
      <c r="E48" s="3">
        <f>Nubank!D30</f>
        <v>156.69999999999999</v>
      </c>
      <c r="F48" s="3">
        <f>Nubank!E30</f>
        <v>225.84</v>
      </c>
      <c r="G48" s="3">
        <f>Nubank!F30</f>
        <v>204.84</v>
      </c>
      <c r="H48" s="3">
        <f>Nubank!G30</f>
        <v>204.84</v>
      </c>
      <c r="I48" s="3">
        <f>Nubank!H30</f>
        <v>204.84</v>
      </c>
      <c r="J48" s="3">
        <f>Nubank!I30</f>
        <v>204.84</v>
      </c>
      <c r="K48" s="3">
        <f>Nubank!J30</f>
        <v>138.13999999999999</v>
      </c>
      <c r="L48" s="3">
        <f>Nubank!K30</f>
        <v>138.13999999999999</v>
      </c>
      <c r="M48" s="3">
        <f>Nubank!L30</f>
        <v>138.13999999999999</v>
      </c>
      <c r="N48" s="3">
        <f>Nubank!M30</f>
        <v>138.13999999999999</v>
      </c>
      <c r="O48" s="3">
        <f>Nubank!N30</f>
        <v>48.14</v>
      </c>
      <c r="P48" s="3">
        <f>Nubank!O30</f>
        <v>48.14</v>
      </c>
      <c r="Q48" s="3">
        <f>Nubank!P30</f>
        <v>48.14</v>
      </c>
    </row>
    <row r="49" spans="1:28" x14ac:dyDescent="0.25">
      <c r="B49" t="s">
        <v>10</v>
      </c>
      <c r="D49" s="3"/>
      <c r="E49" s="3">
        <f>Santander!D67</f>
        <v>0</v>
      </c>
      <c r="F49" s="3">
        <f>Santander!E67</f>
        <v>0</v>
      </c>
      <c r="G49" s="3">
        <f>Santander!F67</f>
        <v>0</v>
      </c>
      <c r="H49" s="3">
        <f>Santander!G67</f>
        <v>0</v>
      </c>
      <c r="I49" s="3">
        <f>Santander!H67</f>
        <v>0</v>
      </c>
      <c r="J49" s="3">
        <f>Santander!I67</f>
        <v>0</v>
      </c>
      <c r="K49" s="3">
        <f>Santander!J67</f>
        <v>0</v>
      </c>
      <c r="L49" s="3">
        <f>Santander!K67</f>
        <v>0</v>
      </c>
      <c r="M49" s="3">
        <f>Santander!L67</f>
        <v>0</v>
      </c>
      <c r="N49" s="3">
        <f>Santander!M67</f>
        <v>0</v>
      </c>
      <c r="O49" s="3">
        <f>Santander!N67</f>
        <v>0</v>
      </c>
      <c r="P49" s="3">
        <f>Santander!O67</f>
        <v>0</v>
      </c>
      <c r="Q49" s="3">
        <f>Santander!P67</f>
        <v>0</v>
      </c>
    </row>
    <row r="50" spans="1:28" x14ac:dyDescent="0.25">
      <c r="B50" t="s">
        <v>13</v>
      </c>
      <c r="D50" s="3"/>
      <c r="E50" s="3">
        <f>Submarino!D28</f>
        <v>-2.2799999999999998</v>
      </c>
      <c r="F50" s="3">
        <f>Submarino!E28</f>
        <v>31.4</v>
      </c>
      <c r="G50" s="3">
        <f>Submarino!F28</f>
        <v>31.4</v>
      </c>
      <c r="H50" s="3">
        <f>Submarino!G28</f>
        <v>0</v>
      </c>
      <c r="I50" s="3">
        <f>Submarino!H28</f>
        <v>0</v>
      </c>
      <c r="J50" s="3">
        <f>Submarino!I28</f>
        <v>0</v>
      </c>
      <c r="K50" s="3">
        <f>Submarino!J28</f>
        <v>0</v>
      </c>
      <c r="L50" s="3">
        <f>Submarino!K28</f>
        <v>0</v>
      </c>
      <c r="M50" s="3">
        <f>Submarino!L28</f>
        <v>0</v>
      </c>
      <c r="N50" s="3">
        <f>Submarino!M28</f>
        <v>0</v>
      </c>
      <c r="O50" s="3">
        <f>Submarino!N28</f>
        <v>0</v>
      </c>
      <c r="P50" s="3">
        <f>Submarino!O28</f>
        <v>0</v>
      </c>
      <c r="Q50" s="3">
        <f>Submarino!P28</f>
        <v>0</v>
      </c>
    </row>
    <row r="51" spans="1:28" x14ac:dyDescent="0.25">
      <c r="B51" t="s">
        <v>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28" x14ac:dyDescent="0.25">
      <c r="B52" t="s">
        <v>71</v>
      </c>
      <c r="D52" s="3"/>
      <c r="E52" s="3">
        <v>513.74</v>
      </c>
      <c r="F52" s="3">
        <v>513.74</v>
      </c>
      <c r="G52" s="3">
        <v>513.74</v>
      </c>
      <c r="H52" s="3">
        <v>513.74</v>
      </c>
      <c r="I52" s="3">
        <v>513.74</v>
      </c>
      <c r="J52" s="3">
        <v>513.74</v>
      </c>
      <c r="K52" s="3">
        <v>513.74</v>
      </c>
      <c r="L52" s="3">
        <v>513.74</v>
      </c>
      <c r="M52" s="3">
        <v>513.74</v>
      </c>
      <c r="N52" s="3">
        <v>513.74</v>
      </c>
      <c r="O52" s="3">
        <v>513.74</v>
      </c>
      <c r="P52" s="3">
        <v>513.74</v>
      </c>
      <c r="Q52" s="3">
        <v>513.74</v>
      </c>
      <c r="R52" s="3">
        <v>513.74</v>
      </c>
      <c r="S52" s="3">
        <v>513.74</v>
      </c>
      <c r="T52" s="3">
        <v>513.74</v>
      </c>
      <c r="U52" s="3">
        <v>513.74</v>
      </c>
      <c r="V52" s="3">
        <v>513.74</v>
      </c>
      <c r="W52" s="3">
        <v>513.74</v>
      </c>
      <c r="X52" s="3">
        <v>513.74</v>
      </c>
      <c r="Y52" s="3">
        <v>513.74</v>
      </c>
      <c r="Z52" s="3">
        <v>513.74</v>
      </c>
      <c r="AA52" s="3">
        <v>513.74</v>
      </c>
      <c r="AB52" s="3">
        <v>513.74</v>
      </c>
    </row>
    <row r="53" spans="1:28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28" x14ac:dyDescent="0.25">
      <c r="A54" s="19" t="s">
        <v>41</v>
      </c>
      <c r="B54" s="1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28" x14ac:dyDescent="0.25">
      <c r="B55" t="s">
        <v>18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28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28" x14ac:dyDescent="0.25">
      <c r="A57" t="s">
        <v>42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28" x14ac:dyDescent="0.25">
      <c r="B58" t="s">
        <v>26</v>
      </c>
      <c r="E58" s="3">
        <v>500</v>
      </c>
      <c r="F58" s="3"/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</row>
    <row r="59" spans="1:28" x14ac:dyDescent="0.25">
      <c r="B59" t="s">
        <v>44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28" x14ac:dyDescent="0.25">
      <c r="B60" t="s">
        <v>50</v>
      </c>
      <c r="D60" s="3">
        <v>200</v>
      </c>
      <c r="E60" s="3">
        <v>200</v>
      </c>
      <c r="F60" s="3">
        <v>200</v>
      </c>
      <c r="G60" s="3">
        <v>200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28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28" ht="14.25" customHeight="1" x14ac:dyDescent="0.25">
      <c r="A62" s="19" t="s">
        <v>24</v>
      </c>
      <c r="B62" s="1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28" ht="14.25" customHeight="1" x14ac:dyDescent="0.25">
      <c r="B63" t="s">
        <v>49</v>
      </c>
      <c r="D63" s="3">
        <f>284.22*2</f>
        <v>568.44000000000005</v>
      </c>
      <c r="E63" s="3">
        <v>284.22000000000003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28" ht="14.25" customHeight="1" x14ac:dyDescent="0.25">
      <c r="B64" t="s">
        <v>51</v>
      </c>
      <c r="D64" s="3"/>
      <c r="E64" s="3"/>
      <c r="F64" s="3">
        <v>600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29" s="5" customFormat="1" ht="14.25" customHeight="1" x14ac:dyDescent="0.25">
      <c r="B65" s="5" t="s">
        <v>72</v>
      </c>
      <c r="D65" s="3"/>
      <c r="E65" s="3"/>
      <c r="F65" s="3">
        <v>400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29" s="5" customFormat="1" ht="14.25" customHeight="1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29" s="5" customFormat="1" ht="14.25" customHeight="1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29" s="10" customFormat="1" x14ac:dyDescent="0.25">
      <c r="A68" s="20" t="s">
        <v>73</v>
      </c>
      <c r="B68" s="20"/>
      <c r="C68" s="10">
        <f>SUM(C3:C67)</f>
        <v>0</v>
      </c>
      <c r="D68" s="10">
        <f t="shared" ref="D68:AC68" si="1">SUM(D3:D67)</f>
        <v>3863.94</v>
      </c>
      <c r="E68" s="10">
        <f t="shared" si="1"/>
        <v>7121.34</v>
      </c>
      <c r="F68" s="10">
        <f t="shared" si="1"/>
        <v>6289.286666666666</v>
      </c>
      <c r="G68" s="10">
        <f t="shared" si="1"/>
        <v>5833.9266666666672</v>
      </c>
      <c r="H68" s="10">
        <f t="shared" si="1"/>
        <v>5492.5266666666676</v>
      </c>
      <c r="I68" s="10">
        <f t="shared" si="1"/>
        <v>4594.6900000000005</v>
      </c>
      <c r="J68" s="10">
        <f t="shared" si="1"/>
        <v>4594.6900000000005</v>
      </c>
      <c r="K68" s="10">
        <f t="shared" si="1"/>
        <v>4527.9900000000007</v>
      </c>
      <c r="L68" s="10">
        <f t="shared" si="1"/>
        <v>4119.2000000000007</v>
      </c>
      <c r="M68" s="10">
        <f t="shared" si="1"/>
        <v>3736.1400000000003</v>
      </c>
      <c r="N68" s="10">
        <f t="shared" si="1"/>
        <v>3736.1400000000003</v>
      </c>
      <c r="O68" s="10">
        <f t="shared" si="1"/>
        <v>3646.1400000000003</v>
      </c>
      <c r="P68" s="10">
        <f t="shared" si="1"/>
        <v>3646.1400000000003</v>
      </c>
      <c r="Q68" s="10">
        <f t="shared" si="1"/>
        <v>4049.8100000000004</v>
      </c>
      <c r="R68" s="10">
        <f t="shared" si="1"/>
        <v>917.41000000000008</v>
      </c>
      <c r="S68" s="10">
        <f t="shared" si="1"/>
        <v>917.41000000000008</v>
      </c>
      <c r="T68" s="10">
        <f t="shared" si="1"/>
        <v>917.41000000000008</v>
      </c>
      <c r="U68" s="10">
        <f t="shared" si="1"/>
        <v>513.74</v>
      </c>
      <c r="V68" s="10">
        <f t="shared" si="1"/>
        <v>513.74</v>
      </c>
      <c r="W68" s="10">
        <f t="shared" si="1"/>
        <v>513.74</v>
      </c>
      <c r="X68" s="10">
        <f t="shared" si="1"/>
        <v>513.74</v>
      </c>
      <c r="Y68" s="10">
        <f t="shared" si="1"/>
        <v>513.74</v>
      </c>
      <c r="Z68" s="10">
        <f t="shared" si="1"/>
        <v>513.74</v>
      </c>
      <c r="AA68" s="10">
        <f t="shared" si="1"/>
        <v>513.74</v>
      </c>
      <c r="AB68" s="10">
        <f t="shared" si="1"/>
        <v>513.74</v>
      </c>
      <c r="AC68" s="10">
        <f t="shared" si="1"/>
        <v>0</v>
      </c>
    </row>
    <row r="70" spans="1:29" s="12" customFormat="1" ht="15.75" thickBot="1" x14ac:dyDescent="0.3">
      <c r="A70" s="11" t="s">
        <v>22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25">
      <c r="B71" t="s">
        <v>23</v>
      </c>
      <c r="D71" s="3">
        <v>6700</v>
      </c>
      <c r="E71" s="3">
        <v>7000</v>
      </c>
      <c r="F71" s="3">
        <v>7000</v>
      </c>
      <c r="G71" s="3">
        <v>7000</v>
      </c>
      <c r="H71" s="3">
        <v>7000</v>
      </c>
      <c r="I71" s="3">
        <f>7000*1.08</f>
        <v>7560.0000000000009</v>
      </c>
      <c r="J71" s="3">
        <f t="shared" ref="J71:T71" si="2">7000*1.08</f>
        <v>7560.0000000000009</v>
      </c>
      <c r="K71" s="3">
        <f t="shared" si="2"/>
        <v>7560.0000000000009</v>
      </c>
      <c r="L71" s="3">
        <f t="shared" si="2"/>
        <v>7560.0000000000009</v>
      </c>
      <c r="M71" s="3"/>
      <c r="N71" s="3">
        <f t="shared" si="2"/>
        <v>7560.0000000000009</v>
      </c>
      <c r="O71" s="3">
        <f t="shared" si="2"/>
        <v>7560.0000000000009</v>
      </c>
      <c r="P71" s="3">
        <f t="shared" si="2"/>
        <v>7560.0000000000009</v>
      </c>
      <c r="Q71" s="3">
        <f t="shared" si="2"/>
        <v>7560.0000000000009</v>
      </c>
      <c r="R71" s="3">
        <f t="shared" si="2"/>
        <v>7560.0000000000009</v>
      </c>
      <c r="S71" s="3">
        <f t="shared" si="2"/>
        <v>7560.0000000000009</v>
      </c>
      <c r="T71" s="3">
        <f t="shared" si="2"/>
        <v>7560.0000000000009</v>
      </c>
      <c r="U71" s="3">
        <f>7560*1.08</f>
        <v>8164.8</v>
      </c>
      <c r="V71" s="3">
        <f t="shared" ref="V71:AC71" si="3">7560*1.08</f>
        <v>8164.8</v>
      </c>
      <c r="W71" s="3">
        <f t="shared" si="3"/>
        <v>8164.8</v>
      </c>
      <c r="X71" s="3">
        <f t="shared" si="3"/>
        <v>8164.8</v>
      </c>
      <c r="Y71" s="3">
        <f t="shared" si="3"/>
        <v>8164.8</v>
      </c>
      <c r="Z71" s="3">
        <f t="shared" si="3"/>
        <v>8164.8</v>
      </c>
      <c r="AA71" s="3">
        <f t="shared" si="3"/>
        <v>8164.8</v>
      </c>
      <c r="AB71" s="3">
        <f t="shared" si="3"/>
        <v>8164.8</v>
      </c>
      <c r="AC71" s="3">
        <f t="shared" si="3"/>
        <v>8164.8</v>
      </c>
    </row>
    <row r="72" spans="1:29" x14ac:dyDescent="0.25">
      <c r="B72" s="1">
        <v>13</v>
      </c>
      <c r="D72" s="3"/>
      <c r="E72" s="3">
        <v>2502.9699999999998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4914</v>
      </c>
      <c r="Q72" s="3">
        <v>2666.77</v>
      </c>
      <c r="AB72" s="3">
        <v>4914</v>
      </c>
      <c r="AC72" s="3">
        <v>2666.77</v>
      </c>
    </row>
    <row r="73" spans="1:29" x14ac:dyDescent="0.25">
      <c r="B73" t="s">
        <v>24</v>
      </c>
      <c r="D73" s="3"/>
      <c r="E73" s="3"/>
      <c r="F73" s="3"/>
      <c r="G73" s="3"/>
      <c r="H73" s="3"/>
      <c r="I73" s="3"/>
      <c r="J73" s="3"/>
      <c r="K73" s="3"/>
      <c r="L73" s="3">
        <v>9300</v>
      </c>
      <c r="M73" s="3"/>
      <c r="N73" s="3"/>
      <c r="O73" s="3"/>
      <c r="P73" s="3"/>
      <c r="Q73" s="3"/>
      <c r="AB73" s="3"/>
      <c r="AC73" s="3"/>
    </row>
    <row r="74" spans="1:29" x14ac:dyDescent="0.25">
      <c r="B74" t="s">
        <v>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AB74" s="3"/>
      <c r="AC74" s="3"/>
    </row>
    <row r="75" spans="1:29" x14ac:dyDescent="0.25">
      <c r="B75" t="s">
        <v>31</v>
      </c>
      <c r="D75" s="3"/>
      <c r="E75" s="3">
        <v>3100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3100</v>
      </c>
      <c r="AB75" s="3"/>
      <c r="AC75" s="3">
        <v>3100</v>
      </c>
    </row>
    <row r="76" spans="1:29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29" s="12" customFormat="1" ht="15.75" thickBot="1" x14ac:dyDescent="0.3">
      <c r="A77" s="17" t="s">
        <v>27</v>
      </c>
      <c r="B77" s="17"/>
      <c r="C77" s="13">
        <f t="shared" ref="C77:D77" si="4">SUM(C71:C75)-C68</f>
        <v>0</v>
      </c>
      <c r="D77" s="13">
        <f t="shared" si="4"/>
        <v>2836.06</v>
      </c>
      <c r="E77" s="13">
        <f>SUM(E71:E75)-E68</f>
        <v>5481.6299999999992</v>
      </c>
      <c r="F77" s="13">
        <f t="shared" ref="F77:AC77" si="5">SUM(F71:F75)-F68</f>
        <v>710.71333333333405</v>
      </c>
      <c r="G77" s="13">
        <f t="shared" si="5"/>
        <v>1166.0733333333328</v>
      </c>
      <c r="H77" s="13">
        <f t="shared" si="5"/>
        <v>1507.4733333333324</v>
      </c>
      <c r="I77" s="13">
        <f t="shared" si="5"/>
        <v>2965.3100000000004</v>
      </c>
      <c r="J77" s="13">
        <f t="shared" si="5"/>
        <v>2965.3100000000004</v>
      </c>
      <c r="K77" s="13">
        <f t="shared" si="5"/>
        <v>3032.01</v>
      </c>
      <c r="L77" s="13">
        <f t="shared" si="5"/>
        <v>12740.8</v>
      </c>
      <c r="M77" s="13">
        <f t="shared" si="5"/>
        <v>-3736.1400000000003</v>
      </c>
      <c r="N77" s="13">
        <f t="shared" si="5"/>
        <v>3823.8600000000006</v>
      </c>
      <c r="O77" s="13">
        <f t="shared" si="5"/>
        <v>3913.8600000000006</v>
      </c>
      <c r="P77" s="13">
        <f t="shared" si="5"/>
        <v>8827.86</v>
      </c>
      <c r="Q77" s="13">
        <f t="shared" si="5"/>
        <v>9276.9599999999991</v>
      </c>
      <c r="R77" s="13">
        <f t="shared" si="5"/>
        <v>6642.5900000000011</v>
      </c>
      <c r="S77" s="13">
        <f t="shared" si="5"/>
        <v>6642.5900000000011</v>
      </c>
      <c r="T77" s="13">
        <f t="shared" si="5"/>
        <v>6642.5900000000011</v>
      </c>
      <c r="U77" s="13">
        <f t="shared" si="5"/>
        <v>7651.06</v>
      </c>
      <c r="V77" s="13">
        <f t="shared" si="5"/>
        <v>7651.06</v>
      </c>
      <c r="W77" s="13">
        <f t="shared" si="5"/>
        <v>7651.06</v>
      </c>
      <c r="X77" s="13">
        <f t="shared" si="5"/>
        <v>7651.06</v>
      </c>
      <c r="Y77" s="13">
        <f t="shared" si="5"/>
        <v>7651.06</v>
      </c>
      <c r="Z77" s="13">
        <f t="shared" si="5"/>
        <v>7651.06</v>
      </c>
      <c r="AA77" s="13">
        <f t="shared" si="5"/>
        <v>7651.06</v>
      </c>
      <c r="AB77" s="13">
        <f t="shared" si="5"/>
        <v>12565.06</v>
      </c>
      <c r="AC77" s="13">
        <f t="shared" si="5"/>
        <v>13931.57</v>
      </c>
    </row>
  </sheetData>
  <mergeCells count="12">
    <mergeCell ref="A77:B77"/>
    <mergeCell ref="A2:B2"/>
    <mergeCell ref="A22:B22"/>
    <mergeCell ref="A29:B29"/>
    <mergeCell ref="A35:B35"/>
    <mergeCell ref="A68:B68"/>
    <mergeCell ref="A40:B40"/>
    <mergeCell ref="A45:B45"/>
    <mergeCell ref="A54:B54"/>
    <mergeCell ref="A62:B62"/>
    <mergeCell ref="A3:B3"/>
    <mergeCell ref="A12:B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ySplit="1" topLeftCell="A2" activePane="bottomLeft" state="frozen"/>
      <selection pane="bottomLeft" activeCell="D20" sqref="D20:O20"/>
    </sheetView>
  </sheetViews>
  <sheetFormatPr defaultRowHeight="15" x14ac:dyDescent="0.25"/>
  <cols>
    <col min="1" max="1" width="5.42578125" customWidth="1"/>
    <col min="2" max="2" width="20.42578125" bestFit="1" customWidth="1"/>
    <col min="3" max="3" width="6.85546875" bestFit="1" customWidth="1"/>
    <col min="4" max="4" width="10.5703125" bestFit="1" customWidth="1"/>
    <col min="5" max="5" width="12.140625" bestFit="1" customWidth="1"/>
    <col min="6" max="17" width="10.5703125" bestFit="1" customWidth="1"/>
  </cols>
  <sheetData>
    <row r="1" spans="1:17" x14ac:dyDescent="0.25">
      <c r="A1" s="6"/>
      <c r="B1" s="7" t="s">
        <v>0</v>
      </c>
      <c r="C1" s="8">
        <v>42644</v>
      </c>
      <c r="D1" s="8">
        <v>42675</v>
      </c>
      <c r="E1" s="8">
        <v>42705</v>
      </c>
      <c r="F1" s="8">
        <v>42736</v>
      </c>
      <c r="G1" s="8">
        <v>42767</v>
      </c>
      <c r="H1" s="8">
        <v>42795</v>
      </c>
      <c r="I1" s="8">
        <v>42826</v>
      </c>
      <c r="J1" s="8">
        <v>42856</v>
      </c>
      <c r="K1" s="8">
        <v>42887</v>
      </c>
      <c r="L1" s="8">
        <v>42917</v>
      </c>
      <c r="M1" s="8">
        <v>42948</v>
      </c>
      <c r="N1" s="8">
        <v>42979</v>
      </c>
      <c r="O1" s="8">
        <v>43009</v>
      </c>
      <c r="P1" s="8">
        <v>43040</v>
      </c>
      <c r="Q1" s="8">
        <v>43070</v>
      </c>
    </row>
    <row r="2" spans="1:17" x14ac:dyDescent="0.25">
      <c r="A2" s="18" t="s">
        <v>32</v>
      </c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1" t="s">
        <v>53</v>
      </c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/>
      <c r="B4" s="1" t="s">
        <v>64</v>
      </c>
      <c r="C4" s="3"/>
      <c r="D4" s="3">
        <v>128.5</v>
      </c>
      <c r="E4" s="3">
        <v>128.5</v>
      </c>
      <c r="F4" s="3">
        <v>128.5</v>
      </c>
      <c r="G4" s="3">
        <v>128.5</v>
      </c>
      <c r="H4" s="3">
        <v>128.5</v>
      </c>
      <c r="I4" s="3">
        <v>128.5</v>
      </c>
      <c r="J4" s="3">
        <v>128.5</v>
      </c>
      <c r="K4" s="3">
        <v>128.5</v>
      </c>
      <c r="L4" s="3"/>
      <c r="M4" s="3"/>
      <c r="N4" s="3"/>
      <c r="O4" s="3"/>
      <c r="P4" s="3"/>
    </row>
    <row r="5" spans="1:17" x14ac:dyDescent="0.25">
      <c r="A5" s="1"/>
      <c r="B5" s="1" t="s">
        <v>65</v>
      </c>
      <c r="C5" s="3"/>
      <c r="D5" s="3">
        <v>154.56</v>
      </c>
      <c r="E5" s="3">
        <v>154.56</v>
      </c>
      <c r="F5" s="3">
        <v>154.56</v>
      </c>
      <c r="G5" s="3">
        <v>154.56</v>
      </c>
      <c r="H5" s="3">
        <v>154.56</v>
      </c>
      <c r="I5" s="3">
        <v>154.56</v>
      </c>
      <c r="J5" s="3">
        <v>154.56</v>
      </c>
      <c r="K5" s="3">
        <v>154.56</v>
      </c>
      <c r="L5" s="3"/>
      <c r="M5" s="3"/>
      <c r="N5" s="3"/>
      <c r="O5" s="3"/>
      <c r="P5" s="3"/>
    </row>
    <row r="6" spans="1:17" x14ac:dyDescent="0.25">
      <c r="A6" s="1"/>
      <c r="B6" s="1" t="s">
        <v>66</v>
      </c>
      <c r="C6" s="3"/>
      <c r="D6" s="3">
        <v>38.69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7" x14ac:dyDescent="0.25">
      <c r="A7" s="1"/>
      <c r="B7" s="1" t="s">
        <v>67</v>
      </c>
      <c r="C7" s="3"/>
      <c r="D7" s="3">
        <v>131.97999999999999</v>
      </c>
      <c r="E7" s="3">
        <v>132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x14ac:dyDescent="0.25">
      <c r="A8" s="1"/>
      <c r="B8" s="1" t="s">
        <v>68</v>
      </c>
      <c r="C8" s="3"/>
      <c r="D8" s="3">
        <v>11.4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7" x14ac:dyDescent="0.25">
      <c r="A9" s="1"/>
      <c r="B9" s="1" t="s">
        <v>54</v>
      </c>
      <c r="C9" s="3"/>
      <c r="D9" s="3">
        <v>22.91</v>
      </c>
      <c r="E9" s="3">
        <v>22.91</v>
      </c>
      <c r="F9" s="3">
        <v>22.91</v>
      </c>
      <c r="G9" s="3">
        <v>22.91</v>
      </c>
      <c r="H9" s="3">
        <v>22.91</v>
      </c>
      <c r="I9" s="3">
        <v>22.91</v>
      </c>
      <c r="J9" s="3">
        <v>22.91</v>
      </c>
      <c r="K9" s="3">
        <v>22.91</v>
      </c>
      <c r="L9" s="3">
        <v>22.91</v>
      </c>
      <c r="M9" s="3">
        <v>22.91</v>
      </c>
      <c r="N9" s="3">
        <v>22.91</v>
      </c>
      <c r="O9" s="3">
        <v>22.91</v>
      </c>
      <c r="P9" s="3">
        <v>22.91</v>
      </c>
    </row>
    <row r="10" spans="1:17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9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9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9" x14ac:dyDescent="0.25">
      <c r="A19" s="19" t="s">
        <v>63</v>
      </c>
      <c r="B19" s="1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9" x14ac:dyDescent="0.25">
      <c r="B20" t="s">
        <v>30</v>
      </c>
      <c r="C20" s="3"/>
      <c r="D20" s="3">
        <v>129.9</v>
      </c>
      <c r="E20" s="3">
        <v>129.9</v>
      </c>
      <c r="F20" s="3">
        <v>129.9</v>
      </c>
      <c r="G20" s="3">
        <v>129.9</v>
      </c>
      <c r="H20" s="3">
        <v>129.9</v>
      </c>
      <c r="I20" s="3">
        <v>129.9</v>
      </c>
      <c r="J20" s="3">
        <v>129.9</v>
      </c>
      <c r="K20" s="3">
        <v>129.9</v>
      </c>
      <c r="L20" s="3">
        <v>129.9</v>
      </c>
      <c r="M20" s="3">
        <v>129.9</v>
      </c>
      <c r="N20" s="3">
        <v>129.9</v>
      </c>
      <c r="O20" s="3">
        <v>129.9</v>
      </c>
      <c r="P20" s="3"/>
      <c r="Q20" s="3"/>
    </row>
    <row r="21" spans="1:19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9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9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9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9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9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9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9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9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9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9" x14ac:dyDescent="0.25">
      <c r="A31" t="s">
        <v>52</v>
      </c>
      <c r="D31" s="9">
        <f>SUM(D3:D17)</f>
        <v>488.04</v>
      </c>
      <c r="E31" s="9">
        <f t="shared" ref="E31:Q31" si="0">SUM(E3:E17)</f>
        <v>437.97</v>
      </c>
      <c r="F31" s="9">
        <f t="shared" si="0"/>
        <v>305.97000000000003</v>
      </c>
      <c r="G31" s="9">
        <f t="shared" si="0"/>
        <v>305.97000000000003</v>
      </c>
      <c r="H31" s="9">
        <f t="shared" si="0"/>
        <v>305.97000000000003</v>
      </c>
      <c r="I31" s="9">
        <f t="shared" si="0"/>
        <v>305.97000000000003</v>
      </c>
      <c r="J31" s="9">
        <f t="shared" si="0"/>
        <v>305.97000000000003</v>
      </c>
      <c r="K31" s="9">
        <f t="shared" si="0"/>
        <v>305.97000000000003</v>
      </c>
      <c r="L31" s="9">
        <f t="shared" si="0"/>
        <v>22.91</v>
      </c>
      <c r="M31" s="9">
        <f t="shared" si="0"/>
        <v>22.91</v>
      </c>
      <c r="N31" s="9">
        <f t="shared" si="0"/>
        <v>22.91</v>
      </c>
      <c r="O31" s="9">
        <f t="shared" si="0"/>
        <v>22.91</v>
      </c>
      <c r="P31" s="9">
        <f t="shared" si="0"/>
        <v>22.91</v>
      </c>
      <c r="Q31" s="9">
        <f t="shared" si="0"/>
        <v>0</v>
      </c>
      <c r="R31" s="9"/>
      <c r="S31" s="9"/>
    </row>
    <row r="32" spans="1:19" x14ac:dyDescent="0.25">
      <c r="A32" t="s">
        <v>61</v>
      </c>
      <c r="D32" s="9">
        <f>SUM(D3:D29)</f>
        <v>617.94000000000005</v>
      </c>
      <c r="E32" s="9">
        <f t="shared" ref="E32:Q32" si="1">SUM(E3:E29)</f>
        <v>567.87</v>
      </c>
      <c r="F32" s="9">
        <f t="shared" si="1"/>
        <v>435.87</v>
      </c>
      <c r="G32" s="9">
        <f t="shared" si="1"/>
        <v>435.87</v>
      </c>
      <c r="H32" s="9">
        <f t="shared" si="1"/>
        <v>435.87</v>
      </c>
      <c r="I32" s="9">
        <f t="shared" si="1"/>
        <v>435.87</v>
      </c>
      <c r="J32" s="9">
        <f t="shared" si="1"/>
        <v>435.87</v>
      </c>
      <c r="K32" s="9">
        <f t="shared" si="1"/>
        <v>435.87</v>
      </c>
      <c r="L32" s="9">
        <f t="shared" si="1"/>
        <v>152.81</v>
      </c>
      <c r="M32" s="9">
        <f t="shared" si="1"/>
        <v>152.81</v>
      </c>
      <c r="N32" s="9">
        <f t="shared" si="1"/>
        <v>152.81</v>
      </c>
      <c r="O32" s="9">
        <f t="shared" si="1"/>
        <v>152.81</v>
      </c>
      <c r="P32" s="9">
        <f t="shared" si="1"/>
        <v>22.91</v>
      </c>
      <c r="Q32" s="9">
        <f t="shared" si="1"/>
        <v>0</v>
      </c>
    </row>
  </sheetData>
  <mergeCells count="3">
    <mergeCell ref="A2:B2"/>
    <mergeCell ref="A3:B3"/>
    <mergeCell ref="A19:B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4.85546875" customWidth="1"/>
    <col min="2" max="2" width="31.140625" customWidth="1"/>
    <col min="3" max="3" width="8.7109375" customWidth="1"/>
    <col min="4" max="4" width="10.5703125" bestFit="1" customWidth="1"/>
    <col min="5" max="5" width="12.140625" bestFit="1" customWidth="1"/>
    <col min="6" max="17" width="10.5703125" bestFit="1" customWidth="1"/>
  </cols>
  <sheetData>
    <row r="1" spans="1:17" x14ac:dyDescent="0.25">
      <c r="A1" s="6"/>
      <c r="B1" s="7" t="s">
        <v>0</v>
      </c>
      <c r="C1" s="8">
        <v>42644</v>
      </c>
      <c r="D1" s="8">
        <v>42675</v>
      </c>
      <c r="E1" s="8">
        <v>42705</v>
      </c>
      <c r="F1" s="8">
        <v>42736</v>
      </c>
      <c r="G1" s="8">
        <v>42767</v>
      </c>
      <c r="H1" s="8">
        <v>42795</v>
      </c>
      <c r="I1" s="8">
        <v>42826</v>
      </c>
      <c r="J1" s="8">
        <v>42856</v>
      </c>
      <c r="K1" s="8">
        <v>42887</v>
      </c>
      <c r="L1" s="8">
        <v>42917</v>
      </c>
      <c r="M1" s="8">
        <v>42948</v>
      </c>
      <c r="N1" s="8">
        <v>42979</v>
      </c>
      <c r="O1" s="8">
        <v>43009</v>
      </c>
      <c r="P1" s="8">
        <v>43040</v>
      </c>
      <c r="Q1" s="8">
        <v>43070</v>
      </c>
    </row>
    <row r="2" spans="1:17" x14ac:dyDescent="0.25">
      <c r="A2" s="18" t="s">
        <v>32</v>
      </c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1" t="s">
        <v>53</v>
      </c>
      <c r="B3" s="2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B4" t="s">
        <v>55</v>
      </c>
      <c r="D4" s="3">
        <v>66.7</v>
      </c>
      <c r="E4" s="3">
        <v>66.7</v>
      </c>
      <c r="F4" s="3">
        <v>66.7</v>
      </c>
      <c r="G4" s="3">
        <v>66.7</v>
      </c>
      <c r="H4" s="3">
        <v>66.7</v>
      </c>
      <c r="I4" s="3">
        <v>66.7</v>
      </c>
      <c r="K4" s="3"/>
      <c r="L4" s="3"/>
      <c r="M4" s="3"/>
      <c r="N4" s="3"/>
      <c r="O4" s="3"/>
      <c r="P4" s="3"/>
      <c r="Q4" s="3"/>
    </row>
    <row r="5" spans="1:17" x14ac:dyDescent="0.25">
      <c r="B5" t="s">
        <v>56</v>
      </c>
      <c r="D5" s="3"/>
      <c r="E5" s="3">
        <f t="shared" ref="E5:Q5" si="0">6.63+0.42</f>
        <v>7.05</v>
      </c>
      <c r="F5" s="3">
        <f t="shared" si="0"/>
        <v>7.05</v>
      </c>
      <c r="G5" s="3">
        <f t="shared" si="0"/>
        <v>7.05</v>
      </c>
      <c r="H5" s="3">
        <f t="shared" si="0"/>
        <v>7.05</v>
      </c>
      <c r="I5" s="3">
        <f t="shared" si="0"/>
        <v>7.05</v>
      </c>
      <c r="J5" s="3">
        <f t="shared" si="0"/>
        <v>7.05</v>
      </c>
      <c r="K5" s="3">
        <f t="shared" si="0"/>
        <v>7.05</v>
      </c>
      <c r="L5" s="3">
        <f t="shared" si="0"/>
        <v>7.05</v>
      </c>
      <c r="M5" s="3">
        <f t="shared" si="0"/>
        <v>7.05</v>
      </c>
      <c r="N5" s="3">
        <f t="shared" si="0"/>
        <v>7.05</v>
      </c>
      <c r="O5" s="3">
        <f t="shared" si="0"/>
        <v>7.05</v>
      </c>
      <c r="P5" s="3">
        <f t="shared" si="0"/>
        <v>7.05</v>
      </c>
      <c r="Q5" s="3">
        <f t="shared" si="0"/>
        <v>7.05</v>
      </c>
    </row>
    <row r="6" spans="1:17" x14ac:dyDescent="0.25">
      <c r="B6" t="s">
        <v>57</v>
      </c>
      <c r="D6" s="3">
        <v>90</v>
      </c>
      <c r="E6" s="3">
        <v>90</v>
      </c>
      <c r="F6" s="3">
        <v>90</v>
      </c>
      <c r="G6" s="3">
        <v>90</v>
      </c>
      <c r="H6" s="3">
        <v>90</v>
      </c>
      <c r="I6" s="3">
        <v>90</v>
      </c>
      <c r="J6" s="3">
        <v>90</v>
      </c>
      <c r="K6" s="3">
        <v>90</v>
      </c>
      <c r="L6" s="3">
        <v>90</v>
      </c>
      <c r="M6" s="3">
        <v>90</v>
      </c>
      <c r="N6" s="3"/>
      <c r="O6" s="3"/>
      <c r="P6" s="3"/>
      <c r="Q6" s="3"/>
    </row>
    <row r="7" spans="1:17" x14ac:dyDescent="0.25">
      <c r="B7" t="s">
        <v>62</v>
      </c>
      <c r="D7" s="3"/>
      <c r="E7" s="3">
        <f>2.46+38.63</f>
        <v>41.09</v>
      </c>
      <c r="F7" s="3">
        <f t="shared" ref="F7:Q7" si="1">2.46+38.63</f>
        <v>41.09</v>
      </c>
      <c r="G7" s="3">
        <f t="shared" si="1"/>
        <v>41.09</v>
      </c>
      <c r="H7" s="3">
        <f t="shared" si="1"/>
        <v>41.09</v>
      </c>
      <c r="I7" s="3">
        <f t="shared" si="1"/>
        <v>41.09</v>
      </c>
      <c r="J7" s="3">
        <f t="shared" si="1"/>
        <v>41.09</v>
      </c>
      <c r="K7" s="3">
        <f t="shared" si="1"/>
        <v>41.09</v>
      </c>
      <c r="L7" s="3">
        <f t="shared" si="1"/>
        <v>41.09</v>
      </c>
      <c r="M7" s="3">
        <f t="shared" si="1"/>
        <v>41.09</v>
      </c>
      <c r="N7" s="3">
        <f t="shared" si="1"/>
        <v>41.09</v>
      </c>
      <c r="O7" s="3">
        <f t="shared" si="1"/>
        <v>41.09</v>
      </c>
      <c r="P7" s="3">
        <f t="shared" si="1"/>
        <v>41.09</v>
      </c>
      <c r="Q7" s="3">
        <f t="shared" si="1"/>
        <v>41.09</v>
      </c>
    </row>
    <row r="8" spans="1:17" x14ac:dyDescent="0.25">
      <c r="B8" t="s">
        <v>70</v>
      </c>
      <c r="D8" s="3"/>
      <c r="E8" s="3">
        <f>6*3.5</f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9" t="s">
        <v>42</v>
      </c>
      <c r="B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B13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B14" t="s">
        <v>60</v>
      </c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</row>
    <row r="15" spans="1:17" x14ac:dyDescent="0.25"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9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9" x14ac:dyDescent="0.2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9" x14ac:dyDescent="0.25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9" x14ac:dyDescent="0.25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9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9" ht="33.75" customHeight="1" x14ac:dyDescent="0.25">
      <c r="A22" s="22" t="s">
        <v>59</v>
      </c>
      <c r="B22" s="2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9" x14ac:dyDescent="0.25">
      <c r="B23" t="s">
        <v>19</v>
      </c>
      <c r="D23" s="3">
        <f>51.8+3.3</f>
        <v>55.099999999999994</v>
      </c>
      <c r="E23" s="3">
        <v>34.5</v>
      </c>
      <c r="F23" s="3">
        <v>34.5</v>
      </c>
      <c r="G23" s="3">
        <v>34.5</v>
      </c>
      <c r="H23" s="3">
        <v>34.5</v>
      </c>
      <c r="I23" s="3">
        <v>34.5</v>
      </c>
      <c r="J23" s="3">
        <v>34.5</v>
      </c>
      <c r="K23" s="3">
        <v>34.5</v>
      </c>
      <c r="L23" s="3">
        <v>34.5</v>
      </c>
      <c r="M23" s="3">
        <v>34.5</v>
      </c>
      <c r="N23" s="3">
        <v>34.5</v>
      </c>
      <c r="O23" s="3">
        <v>34.5</v>
      </c>
      <c r="P23" s="3">
        <v>34.5</v>
      </c>
      <c r="Q23" s="3">
        <v>34.5</v>
      </c>
    </row>
    <row r="24" spans="1:19" x14ac:dyDescent="0.25">
      <c r="B24" t="s">
        <v>21</v>
      </c>
      <c r="D24" s="3">
        <v>22.9</v>
      </c>
      <c r="E24" s="3">
        <v>22.9</v>
      </c>
      <c r="F24" s="3">
        <v>22.9</v>
      </c>
      <c r="G24" s="3">
        <v>22.9</v>
      </c>
      <c r="H24" s="3">
        <v>22.9</v>
      </c>
      <c r="I24" s="3">
        <v>22.9</v>
      </c>
      <c r="J24" s="3">
        <v>22.9</v>
      </c>
      <c r="K24" s="3">
        <v>22.9</v>
      </c>
      <c r="L24" s="3">
        <v>22.9</v>
      </c>
      <c r="M24" s="3">
        <v>22.9</v>
      </c>
      <c r="N24" s="3">
        <v>22.9</v>
      </c>
      <c r="O24" s="3">
        <v>22.9</v>
      </c>
      <c r="P24" s="3">
        <v>22.9</v>
      </c>
      <c r="Q24" s="3">
        <v>22.9</v>
      </c>
    </row>
    <row r="25" spans="1:19" x14ac:dyDescent="0.25">
      <c r="B25" t="s">
        <v>20</v>
      </c>
      <c r="D25" s="3">
        <v>22.35</v>
      </c>
      <c r="E25" s="3">
        <v>22.35</v>
      </c>
      <c r="F25" s="3">
        <v>22.35</v>
      </c>
      <c r="G25" s="3">
        <v>26.9</v>
      </c>
      <c r="H25" s="3">
        <v>26.9</v>
      </c>
      <c r="I25" s="3">
        <v>26.9</v>
      </c>
      <c r="J25" s="3">
        <v>26.9</v>
      </c>
      <c r="K25" s="3">
        <v>26.9</v>
      </c>
      <c r="L25" s="3">
        <v>26.9</v>
      </c>
      <c r="M25" s="3">
        <v>26.9</v>
      </c>
      <c r="N25" s="3">
        <v>26.9</v>
      </c>
      <c r="O25" s="3">
        <v>26.9</v>
      </c>
      <c r="P25" s="3">
        <v>26.9</v>
      </c>
      <c r="Q25" s="3">
        <v>26.9</v>
      </c>
    </row>
    <row r="26" spans="1:19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9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9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9" x14ac:dyDescent="0.25">
      <c r="A29" s="19"/>
      <c r="B29" s="1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9" x14ac:dyDescent="0.25">
      <c r="A30" t="s">
        <v>52</v>
      </c>
      <c r="D30" s="9">
        <f>SUM(D4:D21)</f>
        <v>156.69999999999999</v>
      </c>
      <c r="E30" s="9">
        <f t="shared" ref="E30:Q30" si="2">SUM(E4:E21)</f>
        <v>225.84</v>
      </c>
      <c r="F30" s="9">
        <f t="shared" si="2"/>
        <v>204.84</v>
      </c>
      <c r="G30" s="9">
        <f t="shared" si="2"/>
        <v>204.84</v>
      </c>
      <c r="H30" s="9">
        <f t="shared" si="2"/>
        <v>204.84</v>
      </c>
      <c r="I30" s="9">
        <f t="shared" si="2"/>
        <v>204.84</v>
      </c>
      <c r="J30" s="9">
        <f t="shared" si="2"/>
        <v>138.13999999999999</v>
      </c>
      <c r="K30" s="9">
        <f t="shared" si="2"/>
        <v>138.13999999999999</v>
      </c>
      <c r="L30" s="9">
        <f t="shared" si="2"/>
        <v>138.13999999999999</v>
      </c>
      <c r="M30" s="9">
        <f t="shared" si="2"/>
        <v>138.13999999999999</v>
      </c>
      <c r="N30" s="9">
        <f t="shared" si="2"/>
        <v>48.14</v>
      </c>
      <c r="O30" s="9">
        <f t="shared" si="2"/>
        <v>48.14</v>
      </c>
      <c r="P30" s="9">
        <f t="shared" si="2"/>
        <v>48.14</v>
      </c>
      <c r="Q30" s="9">
        <f t="shared" si="2"/>
        <v>48.14</v>
      </c>
    </row>
    <row r="31" spans="1:19" x14ac:dyDescent="0.25">
      <c r="A31" t="s">
        <v>61</v>
      </c>
      <c r="D31" s="9">
        <f>SUM(D4:D29)</f>
        <v>257.05</v>
      </c>
      <c r="E31" s="9">
        <f t="shared" ref="E31:Q31" si="3">SUM(E4:E29)</f>
        <v>305.59000000000003</v>
      </c>
      <c r="F31" s="9">
        <f t="shared" si="3"/>
        <v>284.59000000000003</v>
      </c>
      <c r="G31" s="9">
        <f t="shared" si="3"/>
        <v>289.14</v>
      </c>
      <c r="H31" s="9">
        <f t="shared" si="3"/>
        <v>289.14</v>
      </c>
      <c r="I31" s="9">
        <f t="shared" si="3"/>
        <v>289.14</v>
      </c>
      <c r="J31" s="9">
        <f t="shared" si="3"/>
        <v>222.44</v>
      </c>
      <c r="K31" s="9">
        <f t="shared" si="3"/>
        <v>222.44</v>
      </c>
      <c r="L31" s="9">
        <f t="shared" si="3"/>
        <v>222.44</v>
      </c>
      <c r="M31" s="9">
        <f t="shared" si="3"/>
        <v>222.44</v>
      </c>
      <c r="N31" s="9">
        <f t="shared" si="3"/>
        <v>132.44</v>
      </c>
      <c r="O31" s="9">
        <f t="shared" si="3"/>
        <v>132.44</v>
      </c>
      <c r="P31" s="9">
        <f t="shared" si="3"/>
        <v>132.44</v>
      </c>
      <c r="Q31" s="9">
        <f t="shared" si="3"/>
        <v>132.44</v>
      </c>
      <c r="R31" s="9"/>
      <c r="S31" s="9"/>
    </row>
    <row r="33" spans="1:1" x14ac:dyDescent="0.25">
      <c r="A33" t="s">
        <v>58</v>
      </c>
    </row>
  </sheetData>
  <mergeCells count="5">
    <mergeCell ref="A2:B2"/>
    <mergeCell ref="A3:B3"/>
    <mergeCell ref="A12:B12"/>
    <mergeCell ref="A22:B22"/>
    <mergeCell ref="A29:B2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>
      <pane ySplit="1" topLeftCell="A14" activePane="bottomLeft" state="frozen"/>
      <selection pane="bottomLeft" activeCell="D67" sqref="D67"/>
    </sheetView>
  </sheetViews>
  <sheetFormatPr defaultRowHeight="15" x14ac:dyDescent="0.25"/>
  <cols>
    <col min="1" max="1" width="18" customWidth="1"/>
    <col min="2" max="2" width="20.42578125" bestFit="1" customWidth="1"/>
    <col min="3" max="3" width="6.85546875" bestFit="1" customWidth="1"/>
    <col min="4" max="4" width="10.5703125" bestFit="1" customWidth="1"/>
    <col min="5" max="5" width="12.140625" bestFit="1" customWidth="1"/>
    <col min="6" max="17" width="10.5703125" bestFit="1" customWidth="1"/>
  </cols>
  <sheetData>
    <row r="1" spans="1:17" x14ac:dyDescent="0.25">
      <c r="A1" s="6"/>
      <c r="B1" s="7" t="s">
        <v>0</v>
      </c>
      <c r="C1" s="8">
        <v>42644</v>
      </c>
      <c r="D1" s="8">
        <v>42675</v>
      </c>
      <c r="E1" s="8">
        <v>42705</v>
      </c>
      <c r="F1" s="8">
        <v>42736</v>
      </c>
      <c r="G1" s="8">
        <v>42767</v>
      </c>
      <c r="H1" s="8">
        <v>42795</v>
      </c>
      <c r="I1" s="8">
        <v>42826</v>
      </c>
      <c r="J1" s="8">
        <v>42856</v>
      </c>
      <c r="K1" s="8">
        <v>42887</v>
      </c>
      <c r="L1" s="8">
        <v>42917</v>
      </c>
      <c r="M1" s="8">
        <v>42948</v>
      </c>
      <c r="N1" s="8">
        <v>42979</v>
      </c>
      <c r="O1" s="8">
        <v>43009</v>
      </c>
      <c r="P1" s="8">
        <v>43040</v>
      </c>
      <c r="Q1" s="8">
        <v>43070</v>
      </c>
    </row>
    <row r="2" spans="1:17" x14ac:dyDescent="0.25">
      <c r="A2" s="18" t="s">
        <v>32</v>
      </c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1" t="s">
        <v>33</v>
      </c>
      <c r="B3" s="2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B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B5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B6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B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B8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B9" t="s">
        <v>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B10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9" t="s">
        <v>34</v>
      </c>
      <c r="B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B13" t="s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B14" t="s">
        <v>14</v>
      </c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</row>
    <row r="15" spans="1:17" x14ac:dyDescent="0.25">
      <c r="B15" t="s">
        <v>15</v>
      </c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B16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B17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B18" t="s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B19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B20" t="s">
        <v>45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9" t="s">
        <v>36</v>
      </c>
      <c r="B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B23" t="s">
        <v>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B24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9" t="s">
        <v>37</v>
      </c>
      <c r="B29" s="1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B30" t="s">
        <v>30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B31" t="s">
        <v>46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9" t="s">
        <v>38</v>
      </c>
      <c r="B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B36" t="s">
        <v>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B37" t="s">
        <v>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9" t="s">
        <v>39</v>
      </c>
      <c r="B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B41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B42" t="s">
        <v>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9" t="s">
        <v>40</v>
      </c>
      <c r="B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B46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B47" t="s">
        <v>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B48" t="s">
        <v>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B49" t="s">
        <v>10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B50" t="s">
        <v>13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B51" t="s">
        <v>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9" t="s">
        <v>41</v>
      </c>
      <c r="B54" s="1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B55" t="s">
        <v>18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t="s">
        <v>42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B58" t="s">
        <v>26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B59" t="s">
        <v>44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B60" t="s">
        <v>50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9" t="s">
        <v>24</v>
      </c>
      <c r="B62" s="1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B63" t="s">
        <v>49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B64" t="s">
        <v>51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7" spans="1:19" x14ac:dyDescent="0.25">
      <c r="A67" t="s">
        <v>52</v>
      </c>
      <c r="D67" s="9">
        <f>SUM(D3:D65)</f>
        <v>0</v>
      </c>
      <c r="E67" s="9">
        <f t="shared" ref="E67:Q67" si="0">SUM(E3:E65)</f>
        <v>0</v>
      </c>
      <c r="F67" s="9">
        <f t="shared" si="0"/>
        <v>0</v>
      </c>
      <c r="G67" s="9">
        <f t="shared" si="0"/>
        <v>0</v>
      </c>
      <c r="H67" s="9">
        <f t="shared" si="0"/>
        <v>0</v>
      </c>
      <c r="I67" s="9">
        <f t="shared" si="0"/>
        <v>0</v>
      </c>
      <c r="J67" s="9">
        <f t="shared" si="0"/>
        <v>0</v>
      </c>
      <c r="K67" s="9">
        <f t="shared" si="0"/>
        <v>0</v>
      </c>
      <c r="L67" s="9">
        <f t="shared" si="0"/>
        <v>0</v>
      </c>
      <c r="M67" s="9">
        <f t="shared" si="0"/>
        <v>0</v>
      </c>
      <c r="N67" s="9">
        <f t="shared" si="0"/>
        <v>0</v>
      </c>
      <c r="O67" s="9">
        <f t="shared" si="0"/>
        <v>0</v>
      </c>
      <c r="P67" s="9">
        <f t="shared" si="0"/>
        <v>0</v>
      </c>
      <c r="Q67" s="9">
        <f t="shared" si="0"/>
        <v>0</v>
      </c>
      <c r="R67" s="9"/>
      <c r="S67" s="9"/>
    </row>
  </sheetData>
  <mergeCells count="10">
    <mergeCell ref="A40:B40"/>
    <mergeCell ref="A45:B45"/>
    <mergeCell ref="A54:B54"/>
    <mergeCell ref="A62:B62"/>
    <mergeCell ref="A2:B2"/>
    <mergeCell ref="A3:B3"/>
    <mergeCell ref="A12:B12"/>
    <mergeCell ref="A22:B22"/>
    <mergeCell ref="A29:B29"/>
    <mergeCell ref="A35:B3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5" customWidth="1"/>
    <col min="2" max="2" width="20.42578125" bestFit="1" customWidth="1"/>
    <col min="3" max="3" width="6.85546875" bestFit="1" customWidth="1"/>
    <col min="4" max="4" width="10.5703125" bestFit="1" customWidth="1"/>
    <col min="5" max="5" width="12.140625" bestFit="1" customWidth="1"/>
    <col min="6" max="17" width="10.5703125" bestFit="1" customWidth="1"/>
  </cols>
  <sheetData>
    <row r="1" spans="1:17" x14ac:dyDescent="0.25">
      <c r="A1" s="6"/>
      <c r="B1" s="7" t="s">
        <v>0</v>
      </c>
      <c r="C1" s="8">
        <v>42644</v>
      </c>
      <c r="D1" s="8">
        <v>42675</v>
      </c>
      <c r="E1" s="8">
        <v>42705</v>
      </c>
      <c r="F1" s="8">
        <v>42736</v>
      </c>
      <c r="G1" s="8">
        <v>42767</v>
      </c>
      <c r="H1" s="8">
        <v>42795</v>
      </c>
      <c r="I1" s="8">
        <v>42826</v>
      </c>
      <c r="J1" s="8">
        <v>42856</v>
      </c>
      <c r="K1" s="8">
        <v>42887</v>
      </c>
      <c r="L1" s="8">
        <v>42917</v>
      </c>
      <c r="M1" s="8">
        <v>42948</v>
      </c>
      <c r="N1" s="8">
        <v>42979</v>
      </c>
      <c r="O1" s="8">
        <v>43009</v>
      </c>
      <c r="P1" s="8">
        <v>43040</v>
      </c>
      <c r="Q1" s="8">
        <v>43070</v>
      </c>
    </row>
    <row r="2" spans="1:17" x14ac:dyDescent="0.25">
      <c r="A2" s="18" t="s">
        <v>32</v>
      </c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1" t="s">
        <v>53</v>
      </c>
      <c r="B3" s="2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B4" t="s">
        <v>54</v>
      </c>
      <c r="D4" s="3">
        <v>-2.2799999999999998</v>
      </c>
      <c r="E4" s="3">
        <v>31.4</v>
      </c>
      <c r="F4" s="3">
        <v>31.4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9" x14ac:dyDescent="0.25">
      <c r="A17" s="19" t="s">
        <v>69</v>
      </c>
      <c r="B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9" x14ac:dyDescent="0.25">
      <c r="E19" s="3"/>
      <c r="F19" s="3"/>
      <c r="G19" s="3"/>
      <c r="H19" s="3"/>
      <c r="I19" s="3"/>
      <c r="J19" s="3"/>
      <c r="L19" s="3"/>
      <c r="M19" s="3"/>
      <c r="N19" s="3"/>
      <c r="O19" s="3"/>
      <c r="P19" s="3"/>
      <c r="Q19" s="3"/>
    </row>
    <row r="20" spans="1:19" x14ac:dyDescent="0.25">
      <c r="D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9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9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9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9" x14ac:dyDescent="0.2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9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9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9" x14ac:dyDescent="0.25">
      <c r="A27" s="19"/>
      <c r="B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9" x14ac:dyDescent="0.25">
      <c r="A28" t="s">
        <v>52</v>
      </c>
      <c r="D28" s="9">
        <f>SUM(D3:D16)</f>
        <v>-2.2799999999999998</v>
      </c>
      <c r="E28" s="9">
        <f t="shared" ref="E28:Q28" si="0">SUM(E3:E16)</f>
        <v>31.4</v>
      </c>
      <c r="F28" s="9">
        <f t="shared" si="0"/>
        <v>31.4</v>
      </c>
      <c r="G28" s="9">
        <f t="shared" si="0"/>
        <v>0</v>
      </c>
      <c r="H28" s="9">
        <f t="shared" si="0"/>
        <v>0</v>
      </c>
      <c r="I28" s="9">
        <f t="shared" si="0"/>
        <v>0</v>
      </c>
      <c r="J28" s="9">
        <f t="shared" si="0"/>
        <v>0</v>
      </c>
      <c r="K28" s="9">
        <f t="shared" si="0"/>
        <v>0</v>
      </c>
      <c r="L28" s="9">
        <f t="shared" si="0"/>
        <v>0</v>
      </c>
      <c r="M28" s="9">
        <f t="shared" si="0"/>
        <v>0</v>
      </c>
      <c r="N28" s="9">
        <f t="shared" si="0"/>
        <v>0</v>
      </c>
      <c r="O28" s="9">
        <f t="shared" si="0"/>
        <v>0</v>
      </c>
      <c r="P28" s="9">
        <f t="shared" si="0"/>
        <v>0</v>
      </c>
      <c r="Q28" s="9">
        <f t="shared" si="0"/>
        <v>0</v>
      </c>
      <c r="R28" s="9"/>
      <c r="S28" s="9"/>
    </row>
    <row r="29" spans="1:19" x14ac:dyDescent="0.25">
      <c r="A29" t="s">
        <v>61</v>
      </c>
      <c r="D29" s="9">
        <f>SUM(D3:D26)</f>
        <v>-2.2799999999999998</v>
      </c>
      <c r="E29" s="9">
        <f t="shared" ref="E29:Q29" si="1">SUM(E3:E26)</f>
        <v>31.4</v>
      </c>
      <c r="F29" s="9">
        <f t="shared" si="1"/>
        <v>31.4</v>
      </c>
      <c r="G29" s="9">
        <f t="shared" si="1"/>
        <v>0</v>
      </c>
      <c r="H29" s="9">
        <f t="shared" si="1"/>
        <v>0</v>
      </c>
      <c r="I29" s="9">
        <f t="shared" si="1"/>
        <v>0</v>
      </c>
      <c r="J29" s="9">
        <f t="shared" si="1"/>
        <v>0</v>
      </c>
      <c r="K29" s="9">
        <f t="shared" si="1"/>
        <v>0</v>
      </c>
      <c r="L29" s="9">
        <f t="shared" si="1"/>
        <v>0</v>
      </c>
      <c r="M29" s="9">
        <f t="shared" si="1"/>
        <v>0</v>
      </c>
      <c r="N29" s="9">
        <f t="shared" si="1"/>
        <v>0</v>
      </c>
      <c r="O29" s="9">
        <f t="shared" si="1"/>
        <v>0</v>
      </c>
      <c r="P29" s="9">
        <f t="shared" si="1"/>
        <v>0</v>
      </c>
      <c r="Q29" s="9">
        <f t="shared" si="1"/>
        <v>0</v>
      </c>
    </row>
  </sheetData>
  <mergeCells count="4">
    <mergeCell ref="A2:B2"/>
    <mergeCell ref="A3:B3"/>
    <mergeCell ref="A17:B17"/>
    <mergeCell ref="A27:B2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:D8"/>
    </sheetView>
  </sheetViews>
  <sheetFormatPr defaultRowHeight="15" x14ac:dyDescent="0.25"/>
  <cols>
    <col min="1" max="1" width="25" customWidth="1"/>
    <col min="2" max="2" width="15" style="14" customWidth="1"/>
    <col min="3" max="3" width="18" style="3" customWidth="1"/>
    <col min="4" max="4" width="18.140625" customWidth="1"/>
    <col min="6" max="6" width="11.85546875" bestFit="1" customWidth="1"/>
  </cols>
  <sheetData>
    <row r="1" spans="1:4" x14ac:dyDescent="0.25">
      <c r="A1" t="s">
        <v>74</v>
      </c>
      <c r="B1" s="14" t="s">
        <v>75</v>
      </c>
      <c r="C1" s="3" t="s">
        <v>76</v>
      </c>
      <c r="D1" t="s">
        <v>77</v>
      </c>
    </row>
    <row r="2" spans="1:4" x14ac:dyDescent="0.25">
      <c r="A2" t="s">
        <v>78</v>
      </c>
      <c r="B2" s="14">
        <v>42705</v>
      </c>
      <c r="C2" s="3">
        <v>50</v>
      </c>
      <c r="D2" t="s">
        <v>79</v>
      </c>
    </row>
    <row r="3" spans="1:4" x14ac:dyDescent="0.25">
      <c r="A3" s="5" t="s">
        <v>78</v>
      </c>
      <c r="B3" s="14">
        <v>42705</v>
      </c>
      <c r="C3" s="3">
        <v>50</v>
      </c>
      <c r="D3" t="s">
        <v>79</v>
      </c>
    </row>
    <row r="4" spans="1:4" x14ac:dyDescent="0.25">
      <c r="A4" s="5" t="s">
        <v>78</v>
      </c>
      <c r="B4" s="14">
        <v>42705</v>
      </c>
      <c r="C4" s="3">
        <v>50</v>
      </c>
      <c r="D4" t="s">
        <v>80</v>
      </c>
    </row>
    <row r="5" spans="1:4" x14ac:dyDescent="0.25">
      <c r="A5" s="5" t="s">
        <v>78</v>
      </c>
      <c r="B5" s="14">
        <v>42705</v>
      </c>
      <c r="C5" s="3">
        <v>50</v>
      </c>
      <c r="D5" t="s">
        <v>81</v>
      </c>
    </row>
    <row r="6" spans="1:4" x14ac:dyDescent="0.25">
      <c r="A6" s="5" t="s">
        <v>78</v>
      </c>
      <c r="B6" s="14">
        <v>42707</v>
      </c>
      <c r="C6" s="3">
        <v>50</v>
      </c>
      <c r="D6" t="s">
        <v>79</v>
      </c>
    </row>
    <row r="7" spans="1:4" x14ac:dyDescent="0.25">
      <c r="A7" s="5" t="s">
        <v>78</v>
      </c>
      <c r="B7" s="14">
        <v>42705</v>
      </c>
      <c r="C7" s="3">
        <v>50</v>
      </c>
      <c r="D7" t="s">
        <v>82</v>
      </c>
    </row>
    <row r="8" spans="1:4" x14ac:dyDescent="0.25">
      <c r="A8" s="5" t="s">
        <v>78</v>
      </c>
      <c r="B8" s="14">
        <v>42705</v>
      </c>
      <c r="C8" s="3">
        <v>50</v>
      </c>
    </row>
    <row r="9" spans="1:4" x14ac:dyDescent="0.25">
      <c r="A9" s="5" t="s">
        <v>78</v>
      </c>
      <c r="B9" s="14">
        <v>42705</v>
      </c>
      <c r="C9" s="3">
        <v>50</v>
      </c>
    </row>
    <row r="17" spans="5:6" x14ac:dyDescent="0.25">
      <c r="E17" t="s">
        <v>83</v>
      </c>
      <c r="F17" s="3">
        <f>SUMIFS(C2:C9,D2:D9,"T1")</f>
        <v>150</v>
      </c>
    </row>
    <row r="18" spans="5:6" ht="16.5" x14ac:dyDescent="0.3">
      <c r="F18" s="15">
        <f>SUMIFS(C2:C9,D2:D9,"T1",B2:B9,"&gt;=01/12/2016",B2:B9,"&lt;=02/12/2016")</f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31" sqref="D31"/>
    </sheetView>
  </sheetViews>
  <sheetFormatPr defaultRowHeight="15" x14ac:dyDescent="0.25"/>
  <cols>
    <col min="1" max="1" width="5.85546875" style="5" customWidth="1"/>
    <col min="2" max="2" width="25.5703125" style="5" customWidth="1"/>
    <col min="3" max="3" width="14.7109375" customWidth="1"/>
    <col min="4" max="4" width="15.42578125" customWidth="1"/>
    <col min="5" max="5" width="14" customWidth="1"/>
  </cols>
  <sheetData>
    <row r="1" spans="1:5" x14ac:dyDescent="0.25">
      <c r="A1" s="6"/>
      <c r="B1" s="7" t="s">
        <v>0</v>
      </c>
      <c r="C1" s="23">
        <v>42705</v>
      </c>
      <c r="D1" s="24"/>
      <c r="E1" s="24"/>
    </row>
    <row r="2" spans="1:5" x14ac:dyDescent="0.25">
      <c r="A2" s="16" t="s">
        <v>32</v>
      </c>
      <c r="B2" s="16"/>
      <c r="C2" s="16" t="s">
        <v>84</v>
      </c>
      <c r="D2" s="16" t="s">
        <v>85</v>
      </c>
      <c r="E2" s="16" t="s">
        <v>86</v>
      </c>
    </row>
    <row r="3" spans="1:5" x14ac:dyDescent="0.25">
      <c r="A3" s="21" t="s">
        <v>33</v>
      </c>
      <c r="B3" s="21"/>
    </row>
    <row r="4" spans="1:5" x14ac:dyDescent="0.25">
      <c r="B4" s="5" t="s">
        <v>1</v>
      </c>
    </row>
    <row r="5" spans="1:5" x14ac:dyDescent="0.25">
      <c r="B5" s="5" t="s">
        <v>2</v>
      </c>
    </row>
    <row r="6" spans="1:5" x14ac:dyDescent="0.25">
      <c r="B6" s="5" t="s">
        <v>3</v>
      </c>
    </row>
    <row r="7" spans="1:5" x14ac:dyDescent="0.25">
      <c r="B7" s="5" t="s">
        <v>4</v>
      </c>
    </row>
    <row r="8" spans="1:5" x14ac:dyDescent="0.25">
      <c r="B8" s="5" t="s">
        <v>5</v>
      </c>
    </row>
    <row r="9" spans="1:5" x14ac:dyDescent="0.25">
      <c r="B9" s="5" t="s">
        <v>47</v>
      </c>
    </row>
    <row r="10" spans="1:5" x14ac:dyDescent="0.25">
      <c r="B10" s="5" t="s">
        <v>48</v>
      </c>
    </row>
    <row r="12" spans="1:5" x14ac:dyDescent="0.25">
      <c r="A12" s="19" t="s">
        <v>34</v>
      </c>
      <c r="B12" s="19"/>
    </row>
    <row r="13" spans="1:5" x14ac:dyDescent="0.25">
      <c r="B13" s="5" t="s">
        <v>6</v>
      </c>
    </row>
    <row r="14" spans="1:5" x14ac:dyDescent="0.25">
      <c r="B14" s="5" t="s">
        <v>14</v>
      </c>
    </row>
    <row r="15" spans="1:5" x14ac:dyDescent="0.25">
      <c r="B15" s="5" t="s">
        <v>15</v>
      </c>
    </row>
    <row r="16" spans="1:5" x14ac:dyDescent="0.25">
      <c r="B16" s="5" t="s">
        <v>29</v>
      </c>
    </row>
    <row r="17" spans="1:3" x14ac:dyDescent="0.25">
      <c r="B17" s="5" t="s">
        <v>7</v>
      </c>
    </row>
    <row r="18" spans="1:3" x14ac:dyDescent="0.25">
      <c r="B18" s="5" t="s">
        <v>28</v>
      </c>
    </row>
    <row r="19" spans="1:3" x14ac:dyDescent="0.25">
      <c r="B19" s="5" t="s">
        <v>35</v>
      </c>
    </row>
    <row r="20" spans="1:3" x14ac:dyDescent="0.25">
      <c r="B20" s="5" t="s">
        <v>45</v>
      </c>
    </row>
    <row r="22" spans="1:3" x14ac:dyDescent="0.25">
      <c r="A22" s="19" t="s">
        <v>36</v>
      </c>
      <c r="B22" s="19"/>
    </row>
    <row r="23" spans="1:3" x14ac:dyDescent="0.25">
      <c r="B23" s="5" t="s">
        <v>16</v>
      </c>
    </row>
    <row r="24" spans="1:3" x14ac:dyDescent="0.25">
      <c r="B24" s="5" t="s">
        <v>43</v>
      </c>
    </row>
    <row r="29" spans="1:3" x14ac:dyDescent="0.25">
      <c r="A29" s="19" t="s">
        <v>37</v>
      </c>
      <c r="B29" s="19"/>
    </row>
    <row r="30" spans="1:3" x14ac:dyDescent="0.25">
      <c r="B30" s="5" t="s">
        <v>30</v>
      </c>
    </row>
    <row r="31" spans="1:3" x14ac:dyDescent="0.25">
      <c r="B31" s="5" t="s">
        <v>46</v>
      </c>
      <c r="C31">
        <v>100</v>
      </c>
    </row>
    <row r="35" spans="1:2" x14ac:dyDescent="0.25">
      <c r="A35" s="19" t="s">
        <v>38</v>
      </c>
      <c r="B35" s="19"/>
    </row>
    <row r="36" spans="1:2" x14ac:dyDescent="0.25">
      <c r="B36" s="5" t="s">
        <v>20</v>
      </c>
    </row>
    <row r="37" spans="1:2" x14ac:dyDescent="0.25">
      <c r="B37" s="5" t="s">
        <v>21</v>
      </c>
    </row>
    <row r="40" spans="1:2" x14ac:dyDescent="0.25">
      <c r="A40" s="19" t="s">
        <v>39</v>
      </c>
      <c r="B40" s="19"/>
    </row>
    <row r="41" spans="1:2" x14ac:dyDescent="0.25">
      <c r="B41" s="5" t="s">
        <v>17</v>
      </c>
    </row>
    <row r="42" spans="1:2" x14ac:dyDescent="0.25">
      <c r="B42" s="5" t="s">
        <v>19</v>
      </c>
    </row>
    <row r="45" spans="1:2" x14ac:dyDescent="0.25">
      <c r="A45" s="19" t="s">
        <v>40</v>
      </c>
      <c r="B45" s="19"/>
    </row>
    <row r="46" spans="1:2" x14ac:dyDescent="0.25">
      <c r="B46" s="5" t="s">
        <v>12</v>
      </c>
    </row>
    <row r="47" spans="1:2" x14ac:dyDescent="0.25">
      <c r="B47" s="5" t="s">
        <v>8</v>
      </c>
    </row>
    <row r="48" spans="1:2" x14ac:dyDescent="0.25">
      <c r="B48" s="5" t="s">
        <v>9</v>
      </c>
    </row>
    <row r="49" spans="1:2" x14ac:dyDescent="0.25">
      <c r="B49" s="5" t="s">
        <v>10</v>
      </c>
    </row>
    <row r="50" spans="1:2" x14ac:dyDescent="0.25">
      <c r="B50" s="5" t="s">
        <v>13</v>
      </c>
    </row>
    <row r="51" spans="1:2" x14ac:dyDescent="0.25">
      <c r="B51" s="5" t="s">
        <v>11</v>
      </c>
    </row>
    <row r="52" spans="1:2" x14ac:dyDescent="0.25">
      <c r="B52" s="5" t="s">
        <v>71</v>
      </c>
    </row>
    <row r="54" spans="1:2" x14ac:dyDescent="0.25">
      <c r="A54" s="19" t="s">
        <v>41</v>
      </c>
      <c r="B54" s="19"/>
    </row>
    <row r="55" spans="1:2" x14ac:dyDescent="0.25">
      <c r="B55" s="5" t="s">
        <v>18</v>
      </c>
    </row>
    <row r="57" spans="1:2" x14ac:dyDescent="0.25">
      <c r="A57" s="5" t="s">
        <v>42</v>
      </c>
    </row>
    <row r="58" spans="1:2" x14ac:dyDescent="0.25">
      <c r="B58" s="5" t="s">
        <v>26</v>
      </c>
    </row>
    <row r="59" spans="1:2" x14ac:dyDescent="0.25">
      <c r="B59" s="5" t="s">
        <v>44</v>
      </c>
    </row>
    <row r="60" spans="1:2" x14ac:dyDescent="0.25">
      <c r="B60" s="5" t="s">
        <v>50</v>
      </c>
    </row>
    <row r="62" spans="1:2" x14ac:dyDescent="0.25">
      <c r="A62" s="19" t="s">
        <v>24</v>
      </c>
      <c r="B62" s="19"/>
    </row>
    <row r="63" spans="1:2" x14ac:dyDescent="0.25">
      <c r="B63" s="5" t="s">
        <v>49</v>
      </c>
    </row>
    <row r="64" spans="1:2" x14ac:dyDescent="0.25">
      <c r="B64" s="5" t="s">
        <v>51</v>
      </c>
    </row>
    <row r="65" spans="1:2" x14ac:dyDescent="0.25">
      <c r="B65" s="5" t="s">
        <v>72</v>
      </c>
    </row>
    <row r="68" spans="1:2" x14ac:dyDescent="0.25">
      <c r="A68" s="20" t="s">
        <v>73</v>
      </c>
      <c r="B68" s="20"/>
    </row>
    <row r="70" spans="1:2" ht="15.75" thickBot="1" x14ac:dyDescent="0.3">
      <c r="A70" s="11" t="s">
        <v>22</v>
      </c>
      <c r="B70" s="11"/>
    </row>
    <row r="71" spans="1:2" x14ac:dyDescent="0.25">
      <c r="B71" s="5" t="s">
        <v>23</v>
      </c>
    </row>
    <row r="72" spans="1:2" x14ac:dyDescent="0.25">
      <c r="B72" s="4">
        <v>13</v>
      </c>
    </row>
    <row r="73" spans="1:2" x14ac:dyDescent="0.25">
      <c r="B73" s="5" t="s">
        <v>24</v>
      </c>
    </row>
    <row r="74" spans="1:2" x14ac:dyDescent="0.25">
      <c r="B74" s="5" t="s">
        <v>25</v>
      </c>
    </row>
    <row r="75" spans="1:2" x14ac:dyDescent="0.25">
      <c r="B75" s="5" t="s">
        <v>31</v>
      </c>
    </row>
    <row r="77" spans="1:2" ht="15.75" thickBot="1" x14ac:dyDescent="0.3">
      <c r="A77" s="17" t="s">
        <v>27</v>
      </c>
      <c r="B77" s="17"/>
    </row>
  </sheetData>
  <mergeCells count="12">
    <mergeCell ref="A68:B68"/>
    <mergeCell ref="A77:B77"/>
    <mergeCell ref="A3:B3"/>
    <mergeCell ref="A12:B12"/>
    <mergeCell ref="A22:B22"/>
    <mergeCell ref="A29:B29"/>
    <mergeCell ref="A35:B35"/>
    <mergeCell ref="C1:E1"/>
    <mergeCell ref="A40:B40"/>
    <mergeCell ref="A45:B45"/>
    <mergeCell ref="A54:B54"/>
    <mergeCell ref="A62:B6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Anual</vt:lpstr>
      <vt:lpstr>Bradesco Visa</vt:lpstr>
      <vt:lpstr>Nubank</vt:lpstr>
      <vt:lpstr>Santander</vt:lpstr>
      <vt:lpstr>Submarino</vt:lpstr>
      <vt:lpstr>CC-Bradesco</vt:lpstr>
      <vt:lpstr>CC-Santander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2016-11-14T16:32:24Z</dcterms:created>
  <dcterms:modified xsi:type="dcterms:W3CDTF">2016-11-20T16:52:19Z</dcterms:modified>
</cp:coreProperties>
</file>