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DEBkiss results\Post defense work\Manuscript\Revisions\"/>
    </mc:Choice>
  </mc:AlternateContent>
  <xr:revisionPtr revIDLastSave="0" documentId="13_ncr:1_{0386C662-A0E2-40B8-852F-2382F43D078A}" xr6:coauthVersionLast="47" xr6:coauthVersionMax="47" xr10:uidLastSave="{00000000-0000-0000-0000-000000000000}"/>
  <bookViews>
    <workbookView xWindow="28680" yWindow="-120" windowWidth="29040" windowHeight="15720" activeTab="1" xr2:uid="{9EA7AA9D-6F7D-4C59-BBE7-A919ABA744E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M7" i="2" s="1"/>
  <c r="L5" i="2"/>
  <c r="M5" i="2" s="1"/>
  <c r="L6" i="2"/>
  <c r="M6" i="2" s="1"/>
  <c r="L8" i="2"/>
  <c r="M8" i="2" s="1"/>
  <c r="L9" i="2"/>
  <c r="M9" i="2"/>
  <c r="L10" i="2"/>
  <c r="M10" i="2" s="1"/>
  <c r="L11" i="2"/>
  <c r="M11" i="2"/>
  <c r="L12" i="2"/>
  <c r="M12" i="2" s="1"/>
  <c r="L4" i="2"/>
  <c r="M4" i="2" s="1"/>
  <c r="K5" i="2"/>
  <c r="K6" i="2"/>
  <c r="K8" i="2"/>
  <c r="K9" i="2"/>
  <c r="K11" i="2"/>
  <c r="K12" i="2"/>
  <c r="Q23" i="2"/>
  <c r="Q22" i="2"/>
  <c r="P22" i="2"/>
  <c r="P23" i="2"/>
  <c r="O22" i="2"/>
  <c r="O23" i="2"/>
  <c r="N22" i="2"/>
  <c r="N23" i="2"/>
  <c r="Q31" i="2"/>
  <c r="Q30" i="2"/>
  <c r="Q29" i="2"/>
  <c r="Q28" i="2"/>
  <c r="P31" i="2"/>
  <c r="O31" i="2"/>
  <c r="N31" i="2"/>
  <c r="I5" i="2"/>
  <c r="I6" i="2"/>
  <c r="I8" i="2"/>
  <c r="I9" i="2"/>
  <c r="I11" i="2"/>
  <c r="I12" i="2"/>
  <c r="H5" i="2"/>
  <c r="H6" i="2"/>
  <c r="H7" i="2"/>
  <c r="I7" i="2" s="1"/>
  <c r="H8" i="2"/>
  <c r="H9" i="2"/>
  <c r="H10" i="2"/>
  <c r="P21" i="2" s="1"/>
  <c r="P24" i="2" s="1"/>
  <c r="H11" i="2"/>
  <c r="H12" i="2"/>
  <c r="H4" i="2"/>
  <c r="I4" i="2" s="1"/>
  <c r="J5" i="2"/>
  <c r="J6" i="2"/>
  <c r="J7" i="2"/>
  <c r="K7" i="2" s="1"/>
  <c r="J8" i="2"/>
  <c r="J9" i="2"/>
  <c r="J10" i="2"/>
  <c r="K10" i="2" s="1"/>
  <c r="J11" i="2"/>
  <c r="J12" i="2"/>
  <c r="J4" i="2"/>
  <c r="K4" i="2" s="1"/>
  <c r="S4" i="1"/>
  <c r="S5" i="1"/>
  <c r="S7" i="1"/>
  <c r="S8" i="1"/>
  <c r="S9" i="1"/>
  <c r="S10" i="1"/>
  <c r="S11" i="1"/>
  <c r="S3" i="1"/>
  <c r="R4" i="1"/>
  <c r="R5" i="1"/>
  <c r="R6" i="1"/>
  <c r="S6" i="1" s="1"/>
  <c r="R7" i="1"/>
  <c r="R8" i="1"/>
  <c r="R9" i="1"/>
  <c r="R10" i="1"/>
  <c r="R11" i="1"/>
  <c r="R3" i="1"/>
  <c r="I10" i="2" l="1"/>
  <c r="N21" i="2"/>
  <c r="N24" i="2" s="1"/>
  <c r="K13" i="2"/>
  <c r="M13" i="2"/>
  <c r="O21" i="2"/>
  <c r="L13" i="2"/>
  <c r="J13" i="2"/>
  <c r="H13" i="2"/>
  <c r="I13" i="2"/>
  <c r="Q21" i="2" l="1"/>
  <c r="Q24" i="2"/>
  <c r="O24" i="2"/>
</calcChain>
</file>

<file path=xl/sharedStrings.xml><?xml version="1.0" encoding="utf-8"?>
<sst xmlns="http://schemas.openxmlformats.org/spreadsheetml/2006/main" count="65" uniqueCount="45">
  <si>
    <t>7dph</t>
  </si>
  <si>
    <t>25C</t>
  </si>
  <si>
    <t>21C</t>
  </si>
  <si>
    <t>28C</t>
  </si>
  <si>
    <t>age</t>
  </si>
  <si>
    <t>mass</t>
  </si>
  <si>
    <t>14dph</t>
  </si>
  <si>
    <t>21dph</t>
  </si>
  <si>
    <t xml:space="preserve">Based on the bar plot of growth rate and the part of the results that says 67% and 100% food levels were not significantly different, the fourth circle may be two circles that </t>
  </si>
  <si>
    <t xml:space="preserve">perfectly overlap. Can't be sure though. </t>
  </si>
  <si>
    <t xml:space="preserve">For 28C in Exp 1 (7dph) there were only four visible data points, but no statement that one of the feeding levels couldn't be used. </t>
  </si>
  <si>
    <t>Age</t>
  </si>
  <si>
    <t>Temp</t>
  </si>
  <si>
    <t>Mass(t=0)</t>
  </si>
  <si>
    <t>Mass(t=7)</t>
  </si>
  <si>
    <t>(-)ΔMass</t>
  </si>
  <si>
    <t>JV (mg/d)</t>
  </si>
  <si>
    <t>Days</t>
  </si>
  <si>
    <t>Mass</t>
  </si>
  <si>
    <t>7dph/21C</t>
  </si>
  <si>
    <t>14dph/21C</t>
  </si>
  <si>
    <t>21dph/21C</t>
  </si>
  <si>
    <t>7dph/25C</t>
  </si>
  <si>
    <t>14dph/25C</t>
  </si>
  <si>
    <t>21dph/25C</t>
  </si>
  <si>
    <t>7dph/28C</t>
  </si>
  <si>
    <t>14dph/28C</t>
  </si>
  <si>
    <t>21dph/28C</t>
  </si>
  <si>
    <t>k_M0 (mg/mg fish *day)</t>
  </si>
  <si>
    <t>avg:</t>
  </si>
  <si>
    <t>This is less than half of the initial value I have been using (0.015)</t>
  </si>
  <si>
    <t>sJM (mg/mm^3 * day)</t>
  </si>
  <si>
    <t>k_M0 if linear</t>
  </si>
  <si>
    <t xml:space="preserve">The maintenance rates are pretty similar regardless of assuming linear or exponential it seems. </t>
  </si>
  <si>
    <t>EXPONENTIAL</t>
  </si>
  <si>
    <t>LINEAR</t>
  </si>
  <si>
    <t>sJM from Exponential</t>
  </si>
  <si>
    <t>sJM from Linear</t>
  </si>
  <si>
    <t>avg</t>
  </si>
  <si>
    <t>k_M0 from Exponential</t>
  </si>
  <si>
    <t xml:space="preserve">k_M0 from Linear </t>
  </si>
  <si>
    <t>(-)JV (mg/d)</t>
  </si>
  <si>
    <t>sJM from Linear using dv=0.4</t>
  </si>
  <si>
    <t>sJM from Exponential using dv=0.4</t>
  </si>
  <si>
    <t>linear using initial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</si>
</sst>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1" xfId="0" applyNumberFormat="1" applyBorder="1"/>
    <xf numFmtId="10" fontId="0" fillId="0" borderId="1" xfId="0" applyNumberFormat="1" applyBorder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9A"/>
      <color rgb="FFFF9FC6"/>
      <color rgb="FFC00069"/>
      <color rgb="FFDE0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lost in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653168353955755E-2"/>
                  <c:y val="-1.0276449495180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02039745031871E-2"/>
                  <c:y val="0.12870699571832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Sheet1!$N$3:$N$5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1.7184125141535E-2</c:v>
                </c:pt>
                <c:pt idx="1">
                  <c:v>0.16219302168472904</c:v>
                </c:pt>
                <c:pt idx="2">
                  <c:v>0.53470603347384005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F-4335-BFA6-4EFD9236B1B4}"/>
            </c:ext>
          </c:extLst>
        </c:ser>
        <c:ser>
          <c:idx val="1"/>
          <c:order val="1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020397450318711"/>
                  <c:y val="0.24903309000210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56905386826647"/>
                  <c:y val="6.990194991160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Sheet1!$N$6:$N$8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Sheet1!$R$6:$R$8</c:f>
              <c:numCache>
                <c:formatCode>General</c:formatCode>
                <c:ptCount val="3"/>
                <c:pt idx="0">
                  <c:v>5.7160279551270607E-2</c:v>
                </c:pt>
                <c:pt idx="1">
                  <c:v>0.50324937914497403</c:v>
                </c:pt>
                <c:pt idx="2">
                  <c:v>1.4293652530519401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F-4335-BFA6-4EFD9236B1B4}"/>
            </c:ext>
          </c:extLst>
        </c:ser>
        <c:ser>
          <c:idx val="2"/>
          <c:order val="2"/>
          <c:tx>
            <c:v>28C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97612798400197E-2"/>
                  <c:y val="-9.9649246412549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963729533808274E-2"/>
                  <c:y val="0.13374954062805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Sheet1!$N$9:$N$11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Sheet1!$R$9:$R$11</c:f>
              <c:numCache>
                <c:formatCode>General</c:formatCode>
                <c:ptCount val="3"/>
                <c:pt idx="0">
                  <c:v>4.561500328268199E-2</c:v>
                </c:pt>
                <c:pt idx="1">
                  <c:v>0.88072923109126999</c:v>
                </c:pt>
                <c:pt idx="2">
                  <c:v>1.3528644966078898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F-4335-BFA6-4EFD9236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50688"/>
        <c:axId val="1696752352"/>
      </c:scatterChart>
      <c:valAx>
        <c:axId val="1696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2352"/>
        <c:crosses val="autoZero"/>
        <c:crossBetween val="midCat"/>
      </c:valAx>
      <c:valAx>
        <c:axId val="1696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weight loss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lost in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Sheet1!$N$3:$N$5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1.7184125141535E-2</c:v>
                </c:pt>
                <c:pt idx="1">
                  <c:v>0.16219302168472904</c:v>
                </c:pt>
                <c:pt idx="2">
                  <c:v>0.53470603347384005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0-4423-A1EA-91DC113F7895}"/>
            </c:ext>
          </c:extLst>
        </c:ser>
        <c:ser>
          <c:idx val="1"/>
          <c:order val="1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34649817148631E-2"/>
                  <c:y val="8.0382094296378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Sheet1!$N$6:$N$8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Sheet1!$R$6:$R$8</c:f>
              <c:numCache>
                <c:formatCode>General</c:formatCode>
                <c:ptCount val="3"/>
                <c:pt idx="0">
                  <c:v>5.7160279551270607E-2</c:v>
                </c:pt>
                <c:pt idx="1">
                  <c:v>0.50324937914497403</c:v>
                </c:pt>
                <c:pt idx="2">
                  <c:v>1.4293652530519401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0-4423-A1EA-91DC113F7895}"/>
            </c:ext>
          </c:extLst>
        </c:ser>
        <c:ser>
          <c:idx val="2"/>
          <c:order val="2"/>
          <c:tx>
            <c:v>28C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Sheet1!$N$9:$N$11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Sheet1!$R$9:$R$11</c:f>
              <c:numCache>
                <c:formatCode>General</c:formatCode>
                <c:ptCount val="3"/>
                <c:pt idx="0">
                  <c:v>4.561500328268199E-2</c:v>
                </c:pt>
                <c:pt idx="1">
                  <c:v>0.88072923109126999</c:v>
                </c:pt>
                <c:pt idx="2">
                  <c:v>1.3528644966078898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20-4423-A1EA-91DC113F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50688"/>
        <c:axId val="1696752352"/>
      </c:scatterChart>
      <c:valAx>
        <c:axId val="1696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2352"/>
        <c:crosses val="autoZero"/>
        <c:crossBetween val="midCat"/>
      </c:valAx>
      <c:valAx>
        <c:axId val="1696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weight loss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Sheet1!$W$3</c:f>
              <c:strCache>
                <c:ptCount val="1"/>
                <c:pt idx="0">
                  <c:v>7dph/21C</c:v>
                </c:pt>
              </c:strCache>
            </c:strRef>
          </c:tx>
          <c:spPr>
            <a:ln w="19050" cap="rnd">
              <a:solidFill>
                <a:srgbClr val="FF9FC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9FC6"/>
              </a:solidFill>
              <a:ln w="9525">
                <a:solidFill>
                  <a:srgbClr val="FF9FC6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Sheet1!$X$3:$Y$3</c:f>
              <c:numCache>
                <c:formatCode>General</c:formatCode>
                <c:ptCount val="2"/>
                <c:pt idx="0">
                  <c:v>0.157302301683206</c:v>
                </c:pt>
                <c:pt idx="1">
                  <c:v>0.140118176541671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F-45C7-8065-30DA9BEA4074}"/>
            </c:ext>
          </c:extLst>
        </c:ser>
        <c:ser>
          <c:idx val="0"/>
          <c:order val="1"/>
          <c:tx>
            <c:strRef>
              <c:f>Sheet1!$W$4</c:f>
              <c:strCache>
                <c:ptCount val="1"/>
                <c:pt idx="0">
                  <c:v>14dph/21C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9FC6"/>
              </a:solidFill>
              <a:ln w="9525">
                <a:solidFill>
                  <a:srgbClr val="FF9FC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B5F-45C7-8065-30DA9BEA4074}"/>
              </c:ext>
            </c:extLst>
          </c:dPt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Sheet1!$X$4:$Y$4</c:f>
              <c:numCache>
                <c:formatCode>General</c:formatCode>
                <c:ptCount val="2"/>
                <c:pt idx="0">
                  <c:v>0.60186304080991804</c:v>
                </c:pt>
                <c:pt idx="1">
                  <c:v>0.43967001912518899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F-45C7-8065-30DA9BEA4074}"/>
            </c:ext>
          </c:extLst>
        </c:ser>
        <c:ser>
          <c:idx val="1"/>
          <c:order val="2"/>
          <c:tx>
            <c:strRef>
              <c:f>Sheet1!$W$5</c:f>
              <c:strCache>
                <c:ptCount val="1"/>
                <c:pt idx="0">
                  <c:v>21dph/21C</c:v>
                </c:pt>
              </c:strCache>
            </c:strRef>
          </c:tx>
          <c:spPr>
            <a:ln w="19050" cap="rnd">
              <a:solidFill>
                <a:srgbClr val="C00069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69"/>
              </a:solidFill>
              <a:ln w="9525">
                <a:solidFill>
                  <a:srgbClr val="C00069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Sheet1!$X$5:$Y$5</c:f>
              <c:numCache>
                <c:formatCode>General</c:formatCode>
                <c:ptCount val="2"/>
                <c:pt idx="0">
                  <c:v>1.61875220034825</c:v>
                </c:pt>
                <c:pt idx="1">
                  <c:v>1.0840461668744099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F-45C7-8065-30DA9BEA4074}"/>
            </c:ext>
          </c:extLst>
        </c:ser>
        <c:ser>
          <c:idx val="3"/>
          <c:order val="3"/>
          <c:tx>
            <c:strRef>
              <c:f>Sheet1!$W$6</c:f>
              <c:strCache>
                <c:ptCount val="1"/>
                <c:pt idx="0">
                  <c:v>7dph/25C</c:v>
                </c:pt>
              </c:strCache>
            </c:strRef>
          </c:tx>
          <c:spPr>
            <a:ln w="19050" cap="rnd">
              <a:solidFill>
                <a:srgbClr val="FF479A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479A"/>
              </a:solidFill>
              <a:ln w="9525">
                <a:solidFill>
                  <a:srgbClr val="FF479A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Sheet1!$X$6:$Y$6</c:f>
              <c:numCache>
                <c:formatCode>General</c:formatCode>
                <c:ptCount val="2"/>
                <c:pt idx="0">
                  <c:v>0.15718812144970801</c:v>
                </c:pt>
                <c:pt idx="1">
                  <c:v>9.8727841898437405E-2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5F-45C7-8065-30DA9BEA4074}"/>
            </c:ext>
          </c:extLst>
        </c:ser>
        <c:ser>
          <c:idx val="4"/>
          <c:order val="4"/>
          <c:tx>
            <c:strRef>
              <c:f>Sheet1!$W$7</c:f>
              <c:strCache>
                <c:ptCount val="1"/>
                <c:pt idx="0">
                  <c:v>14dph/25C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479A"/>
              </a:solidFill>
              <a:ln w="9525">
                <a:solidFill>
                  <a:srgbClr val="FF479A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Sheet1!$X$7:$Y$7</c:f>
              <c:numCache>
                <c:formatCode>General</c:formatCode>
                <c:ptCount val="2"/>
                <c:pt idx="0">
                  <c:v>1.1103076205790801</c:v>
                </c:pt>
                <c:pt idx="1">
                  <c:v>0.60705824143410603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F-45C7-8065-30DA9BEA4074}"/>
            </c:ext>
          </c:extLst>
        </c:ser>
        <c:ser>
          <c:idx val="5"/>
          <c:order val="5"/>
          <c:tx>
            <c:strRef>
              <c:f>Sheet1!$W$8</c:f>
              <c:strCache>
                <c:ptCount val="1"/>
                <c:pt idx="0">
                  <c:v>21dph/25C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Sheet1!$X$8:$Y$8</c:f>
              <c:numCache>
                <c:formatCode>General</c:formatCode>
                <c:ptCount val="2"/>
                <c:pt idx="0">
                  <c:v>3.5976098271120902</c:v>
                </c:pt>
                <c:pt idx="1">
                  <c:v>2.1682445740601501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5F-45C7-8065-30DA9BEA4074}"/>
            </c:ext>
          </c:extLst>
        </c:ser>
        <c:ser>
          <c:idx val="6"/>
          <c:order val="6"/>
          <c:tx>
            <c:strRef>
              <c:f>Sheet1!$W$9</c:f>
              <c:strCache>
                <c:ptCount val="1"/>
                <c:pt idx="0">
                  <c:v>7dph/28C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Sheet1!$X$9:$Y$9</c:f>
              <c:numCache>
                <c:formatCode>General</c:formatCode>
                <c:ptCount val="2"/>
                <c:pt idx="0">
                  <c:v>0.157302301683207</c:v>
                </c:pt>
                <c:pt idx="1">
                  <c:v>0.11168729840052501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5F-45C7-8065-30DA9BEA4074}"/>
            </c:ext>
          </c:extLst>
        </c:ser>
        <c:ser>
          <c:idx val="7"/>
          <c:order val="7"/>
          <c:tx>
            <c:strRef>
              <c:f>Sheet1!$W$10</c:f>
              <c:strCache>
                <c:ptCount val="1"/>
                <c:pt idx="0">
                  <c:v>14dph/28C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Sheet1!$X$10:$Y$10</c:f>
              <c:numCache>
                <c:formatCode>General</c:formatCode>
                <c:ptCount val="2"/>
                <c:pt idx="0">
                  <c:v>1.6551756948342899</c:v>
                </c:pt>
                <c:pt idx="1">
                  <c:v>0.77444646374301995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5F-45C7-8065-30DA9BEA4074}"/>
            </c:ext>
          </c:extLst>
        </c:ser>
        <c:ser>
          <c:idx val="8"/>
          <c:order val="8"/>
          <c:tx>
            <c:strRef>
              <c:f>Sheet1!$W$11</c:f>
              <c:strCache>
                <c:ptCount val="1"/>
                <c:pt idx="0">
                  <c:v>21dph/28C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Sheet1!$X$11:$Y$11</c:f>
              <c:numCache>
                <c:formatCode>General</c:formatCode>
                <c:ptCount val="2"/>
                <c:pt idx="0">
                  <c:v>4.15132686946344</c:v>
                </c:pt>
                <c:pt idx="1">
                  <c:v>2.7984623728555502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5F-45C7-8065-30DA9BEA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49680"/>
        <c:axId val="1799052592"/>
      </c:scatterChart>
      <c:valAx>
        <c:axId val="1799049680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52592"/>
        <c:crosses val="autoZero"/>
        <c:crossBetween val="midCat"/>
      </c:valAx>
      <c:valAx>
        <c:axId val="1799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4968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7dph Starting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7dph/21C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Sheet1!$X$3:$Y$3</c:f>
              <c:numCache>
                <c:formatCode>General</c:formatCode>
                <c:ptCount val="2"/>
                <c:pt idx="0">
                  <c:v>0.157302301683206</c:v>
                </c:pt>
                <c:pt idx="1">
                  <c:v>0.140118176541671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4-4AE6-81F0-DE9B785F581E}"/>
            </c:ext>
          </c:extLst>
        </c:ser>
        <c:ser>
          <c:idx val="1"/>
          <c:order val="1"/>
          <c:tx>
            <c:strRef>
              <c:f>Sheet1!$W$6</c:f>
              <c:strCache>
                <c:ptCount val="1"/>
                <c:pt idx="0">
                  <c:v>7dph/25C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Sheet1!$X$6:$Y$6</c:f>
              <c:numCache>
                <c:formatCode>General</c:formatCode>
                <c:ptCount val="2"/>
                <c:pt idx="0">
                  <c:v>0.15718812144970801</c:v>
                </c:pt>
                <c:pt idx="1">
                  <c:v>9.8727841898437405E-2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4-4AE6-81F0-DE9B785F581E}"/>
            </c:ext>
          </c:extLst>
        </c:ser>
        <c:ser>
          <c:idx val="2"/>
          <c:order val="2"/>
          <c:tx>
            <c:strRef>
              <c:f>Sheet1!$W$9</c:f>
              <c:strCache>
                <c:ptCount val="1"/>
                <c:pt idx="0">
                  <c:v>7dph/28C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Sheet1!$X$9:$Y$9</c:f>
              <c:numCache>
                <c:formatCode>General</c:formatCode>
                <c:ptCount val="2"/>
                <c:pt idx="0">
                  <c:v>0.157302301683207</c:v>
                </c:pt>
                <c:pt idx="1">
                  <c:v>0.11168729840052501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4-4AE6-81F0-DE9B785F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0688"/>
        <c:axId val="1859261520"/>
      </c:scatterChart>
      <c:valAx>
        <c:axId val="18592606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post hatching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520"/>
        <c:crosses val="autoZero"/>
        <c:crossBetween val="midCat"/>
      </c:valAx>
      <c:valAx>
        <c:axId val="185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14dph Starting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14dph/21C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Sheet1!$X$4:$Y$4</c:f>
              <c:numCache>
                <c:formatCode>General</c:formatCode>
                <c:ptCount val="2"/>
                <c:pt idx="0">
                  <c:v>0.60186304080991804</c:v>
                </c:pt>
                <c:pt idx="1">
                  <c:v>0.43967001912518899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C-4D76-8884-586BAB393D83}"/>
            </c:ext>
          </c:extLst>
        </c:ser>
        <c:ser>
          <c:idx val="1"/>
          <c:order val="1"/>
          <c:tx>
            <c:strRef>
              <c:f>Sheet1!$W$7</c:f>
              <c:strCache>
                <c:ptCount val="1"/>
                <c:pt idx="0">
                  <c:v>14dph/25C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Sheet1!$X$7:$Y$7</c:f>
              <c:numCache>
                <c:formatCode>General</c:formatCode>
                <c:ptCount val="2"/>
                <c:pt idx="0">
                  <c:v>1.1103076205790801</c:v>
                </c:pt>
                <c:pt idx="1">
                  <c:v>0.60705824143410603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C-4D76-8884-586BAB393D83}"/>
            </c:ext>
          </c:extLst>
        </c:ser>
        <c:ser>
          <c:idx val="2"/>
          <c:order val="2"/>
          <c:tx>
            <c:strRef>
              <c:f>Sheet1!$W$10</c:f>
              <c:strCache>
                <c:ptCount val="1"/>
                <c:pt idx="0">
                  <c:v>14dph/28C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Sheet1!$X$10:$Y$10</c:f>
              <c:numCache>
                <c:formatCode>General</c:formatCode>
                <c:ptCount val="2"/>
                <c:pt idx="0">
                  <c:v>1.6551756948342899</c:v>
                </c:pt>
                <c:pt idx="1">
                  <c:v>0.77444646374301995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C-4D76-8884-586BAB39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0688"/>
        <c:axId val="1859261520"/>
      </c:scatterChart>
      <c:valAx>
        <c:axId val="18592606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post hatching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520"/>
        <c:crosses val="autoZero"/>
        <c:crossBetween val="midCat"/>
      </c:valAx>
      <c:valAx>
        <c:axId val="185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21dph Starting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21dph/21C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Sheet1!$X$5:$Y$5</c:f>
              <c:numCache>
                <c:formatCode>General</c:formatCode>
                <c:ptCount val="2"/>
                <c:pt idx="0">
                  <c:v>1.61875220034825</c:v>
                </c:pt>
                <c:pt idx="1">
                  <c:v>1.0840461668744099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2-4E4C-8399-9C5394EC6344}"/>
            </c:ext>
          </c:extLst>
        </c:ser>
        <c:ser>
          <c:idx val="1"/>
          <c:order val="1"/>
          <c:tx>
            <c:strRef>
              <c:f>Sheet1!$W$8</c:f>
              <c:strCache>
                <c:ptCount val="1"/>
                <c:pt idx="0">
                  <c:v>21dph/25C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Sheet1!$X$8:$Y$8</c:f>
              <c:numCache>
                <c:formatCode>General</c:formatCode>
                <c:ptCount val="2"/>
                <c:pt idx="0">
                  <c:v>3.5976098271120902</c:v>
                </c:pt>
                <c:pt idx="1">
                  <c:v>2.1682445740601501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2-4E4C-8399-9C5394EC6344}"/>
            </c:ext>
          </c:extLst>
        </c:ser>
        <c:ser>
          <c:idx val="2"/>
          <c:order val="2"/>
          <c:tx>
            <c:strRef>
              <c:f>Sheet1!$W$11</c:f>
              <c:strCache>
                <c:ptCount val="1"/>
                <c:pt idx="0">
                  <c:v>21dph/28C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Sheet1!$X$11:$Y$11</c:f>
              <c:numCache>
                <c:formatCode>General</c:formatCode>
                <c:ptCount val="2"/>
                <c:pt idx="0">
                  <c:v>4.15132686946344</c:v>
                </c:pt>
                <c:pt idx="1">
                  <c:v>2.7984623728555502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2-4E4C-8399-9C5394EC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0688"/>
        <c:axId val="1859261520"/>
      </c:scatterChart>
      <c:valAx>
        <c:axId val="18592606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post hatching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520"/>
        <c:crosses val="autoZero"/>
        <c:crossBetween val="midCat"/>
      </c:valAx>
      <c:valAx>
        <c:axId val="185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35</xdr:row>
      <xdr:rowOff>148590</xdr:rowOff>
    </xdr:from>
    <xdr:to>
      <xdr:col>26</xdr:col>
      <xdr:colOff>213360</xdr:colOff>
      <xdr:row>60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C80C1-421C-D1EC-BD66-AB8683292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40</xdr:col>
      <xdr:colOff>76200</xdr:colOff>
      <xdr:row>59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4013-2E62-48AA-8F31-E5A05E95F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494919</xdr:colOff>
      <xdr:row>9</xdr:row>
      <xdr:rowOff>144945</xdr:rowOff>
    </xdr:from>
    <xdr:to>
      <xdr:col>18</xdr:col>
      <xdr:colOff>131503</xdr:colOff>
      <xdr:row>29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7CD47-D0CA-B12C-056C-5417E0FD4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358140</xdr:colOff>
      <xdr:row>12</xdr:row>
      <xdr:rowOff>95250</xdr:rowOff>
    </xdr:from>
    <xdr:to>
      <xdr:col>18</xdr:col>
      <xdr:colOff>563880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5D8AFF-83DA-4EE4-69BF-027E31AD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175260</xdr:colOff>
      <xdr:row>12</xdr:row>
      <xdr:rowOff>68580</xdr:rowOff>
    </xdr:from>
    <xdr:to>
      <xdr:col>25</xdr:col>
      <xdr:colOff>381000</xdr:colOff>
      <xdr:row>31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C1B24-38BF-4724-9CA6-C8521E92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13</xdr:row>
      <xdr:rowOff>0</xdr:rowOff>
    </xdr:from>
    <xdr:to>
      <xdr:col>33</xdr:col>
      <xdr:colOff>205740</xdr:colOff>
      <xdr:row>32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2784E-58AC-4CE5-AB18-E04CC4C47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9659-9DED-4A3B-B694-0BEDBC416E1D}">
  <dimension ref="A1:Y24"/>
  <sheetViews>
    <sheetView zoomScaleNormal="100" workbookViewId="0">
      <selection activeCell="Q6" sqref="Q6"/>
    </sheetView>
  </sheetViews>
  <sheetFormatPr defaultRowHeight="14.5" x14ac:dyDescent="0.35"/>
  <sheetData>
    <row r="1" spans="1:25" x14ac:dyDescent="0.35">
      <c r="A1" s="1"/>
      <c r="B1" t="s">
        <v>2</v>
      </c>
      <c r="D1" s="1"/>
      <c r="E1" t="s">
        <v>1</v>
      </c>
      <c r="G1" s="1"/>
      <c r="H1" t="s">
        <v>3</v>
      </c>
      <c r="I1" s="1"/>
    </row>
    <row r="2" spans="1:25" x14ac:dyDescent="0.35">
      <c r="A2" s="1"/>
      <c r="B2" t="s">
        <v>4</v>
      </c>
      <c r="C2" s="5" t="s">
        <v>5</v>
      </c>
      <c r="D2" s="1"/>
      <c r="E2" t="s">
        <v>4</v>
      </c>
      <c r="F2" s="5" t="s">
        <v>5</v>
      </c>
      <c r="G2" s="1"/>
      <c r="H2" t="s">
        <v>4</v>
      </c>
      <c r="I2" s="1" t="s">
        <v>5</v>
      </c>
      <c r="N2" t="s">
        <v>11</v>
      </c>
      <c r="O2" t="s">
        <v>12</v>
      </c>
      <c r="P2" t="s">
        <v>13</v>
      </c>
      <c r="Q2" t="s">
        <v>14</v>
      </c>
      <c r="R2" s="8" t="s">
        <v>15</v>
      </c>
      <c r="S2" s="8" t="s">
        <v>16</v>
      </c>
      <c r="W2" t="s">
        <v>17</v>
      </c>
      <c r="X2">
        <v>0</v>
      </c>
      <c r="Y2">
        <v>7</v>
      </c>
    </row>
    <row r="3" spans="1:25" x14ac:dyDescent="0.35">
      <c r="A3" s="2" t="s">
        <v>0</v>
      </c>
      <c r="B3" s="3">
        <v>7.0001887145525803</v>
      </c>
      <c r="C3" s="3">
        <v>0.157302301683206</v>
      </c>
      <c r="D3" s="2"/>
      <c r="E3" s="3">
        <v>6.9928510487137201</v>
      </c>
      <c r="F3" s="3">
        <v>0.15718812144970801</v>
      </c>
      <c r="G3" s="2"/>
      <c r="H3" s="3">
        <v>7.0001887145525803</v>
      </c>
      <c r="I3" s="2">
        <v>0.157302301683207</v>
      </c>
      <c r="N3">
        <v>7</v>
      </c>
      <c r="O3">
        <v>21</v>
      </c>
      <c r="P3">
        <v>0.157302301683206</v>
      </c>
      <c r="Q3">
        <v>0.140118176541671</v>
      </c>
      <c r="R3">
        <f>P3-Q3</f>
        <v>1.7184125141535E-2</v>
      </c>
      <c r="S3">
        <f>R3/7</f>
        <v>2.4548750202192859E-3</v>
      </c>
      <c r="V3" t="s">
        <v>18</v>
      </c>
      <c r="W3" t="s">
        <v>19</v>
      </c>
      <c r="X3">
        <v>0.157302301683206</v>
      </c>
      <c r="Y3">
        <v>0.140118176541671</v>
      </c>
    </row>
    <row r="4" spans="1:25" x14ac:dyDescent="0.35">
      <c r="A4" s="6">
        <v>0</v>
      </c>
      <c r="B4">
        <v>9.9792033391374897</v>
      </c>
      <c r="C4">
        <v>0.140118176541671</v>
      </c>
      <c r="D4" s="1"/>
      <c r="E4">
        <v>10.2359661392174</v>
      </c>
      <c r="F4">
        <v>0.1000278418984374</v>
      </c>
      <c r="G4" s="1"/>
      <c r="H4">
        <v>10.4854578785946</v>
      </c>
      <c r="I4" s="1">
        <v>0.11168729840052501</v>
      </c>
      <c r="N4">
        <v>14</v>
      </c>
      <c r="O4">
        <v>21</v>
      </c>
      <c r="P4">
        <v>0.60186304080991804</v>
      </c>
      <c r="Q4">
        <v>0.43967001912518899</v>
      </c>
      <c r="R4">
        <f t="shared" ref="R4:R11" si="0">P4-Q4</f>
        <v>0.16219302168472904</v>
      </c>
      <c r="S4">
        <f t="shared" ref="S4:S11" si="1">R4/7</f>
        <v>2.3170431669247007E-2</v>
      </c>
      <c r="W4" t="s">
        <v>20</v>
      </c>
      <c r="X4">
        <v>0.60186304080991804</v>
      </c>
      <c r="Y4">
        <v>0.43967001912518899</v>
      </c>
    </row>
    <row r="5" spans="1:25" x14ac:dyDescent="0.35">
      <c r="A5" s="7">
        <v>0.16700000000000001</v>
      </c>
      <c r="B5">
        <v>9.9793032468418001</v>
      </c>
      <c r="C5">
        <v>0.22181413360990501</v>
      </c>
      <c r="D5" s="1"/>
      <c r="E5">
        <v>10.236121551201901</v>
      </c>
      <c r="F5">
        <v>0.22581044178235299</v>
      </c>
      <c r="G5" s="1"/>
      <c r="H5">
        <v>10.4857465008515</v>
      </c>
      <c r="I5" s="1">
        <v>0.34769784104208501</v>
      </c>
      <c r="N5">
        <v>21</v>
      </c>
      <c r="O5">
        <v>21</v>
      </c>
      <c r="P5">
        <v>1.61875220034825</v>
      </c>
      <c r="Q5">
        <v>1.0840461668744099</v>
      </c>
      <c r="R5">
        <f t="shared" si="0"/>
        <v>0.53470603347384005</v>
      </c>
      <c r="S5">
        <f t="shared" si="1"/>
        <v>7.6386576210548576E-2</v>
      </c>
      <c r="W5" t="s">
        <v>21</v>
      </c>
      <c r="X5">
        <v>1.61875220034825</v>
      </c>
      <c r="Y5">
        <v>1.0840461668744099</v>
      </c>
    </row>
    <row r="6" spans="1:25" x14ac:dyDescent="0.35">
      <c r="A6" s="7">
        <v>0.33300000000000002</v>
      </c>
      <c r="B6">
        <v>9.9794031545461106</v>
      </c>
      <c r="C6">
        <v>0.303510090678136</v>
      </c>
      <c r="D6" s="1"/>
      <c r="E6">
        <v>10.236354669178599</v>
      </c>
      <c r="F6">
        <v>0.41643434160822601</v>
      </c>
      <c r="G6" s="1"/>
      <c r="H6">
        <v>10.4861128291007</v>
      </c>
      <c r="I6" s="1">
        <v>0.64724968362560098</v>
      </c>
      <c r="N6">
        <v>7</v>
      </c>
      <c r="O6">
        <v>25</v>
      </c>
      <c r="P6">
        <v>0.15718812144970801</v>
      </c>
      <c r="Q6">
        <v>0.1000278418984374</v>
      </c>
      <c r="R6">
        <f t="shared" si="0"/>
        <v>5.7160279551270607E-2</v>
      </c>
      <c r="S6">
        <f t="shared" si="1"/>
        <v>8.1657542216100869E-3</v>
      </c>
      <c r="W6" t="s">
        <v>22</v>
      </c>
      <c r="X6">
        <v>0.15718812144970801</v>
      </c>
      <c r="Y6">
        <v>9.8727841898437405E-2</v>
      </c>
    </row>
    <row r="7" spans="1:25" x14ac:dyDescent="0.35">
      <c r="A7" s="7">
        <v>0.66700000000000004</v>
      </c>
      <c r="B7">
        <v>9.9795696673866292</v>
      </c>
      <c r="C7">
        <v>0.43967001912518799</v>
      </c>
      <c r="D7" s="1"/>
      <c r="E7">
        <v>10.2293500290208</v>
      </c>
      <c r="F7">
        <v>0.68864001826884003</v>
      </c>
      <c r="G7" s="1"/>
      <c r="H7">
        <v>10.486956494159299</v>
      </c>
      <c r="I7" s="1">
        <v>1.3371266544239999</v>
      </c>
      <c r="N7">
        <v>14</v>
      </c>
      <c r="O7">
        <v>25</v>
      </c>
      <c r="P7">
        <v>1.1103076205790801</v>
      </c>
      <c r="Q7">
        <v>0.60705824143410603</v>
      </c>
      <c r="R7">
        <f t="shared" si="0"/>
        <v>0.50324937914497403</v>
      </c>
      <c r="S7">
        <f t="shared" si="1"/>
        <v>7.189276844928201E-2</v>
      </c>
      <c r="W7" t="s">
        <v>23</v>
      </c>
      <c r="X7">
        <v>1.1103076205790801</v>
      </c>
      <c r="Y7">
        <v>0.60705824143410603</v>
      </c>
    </row>
    <row r="8" spans="1:25" x14ac:dyDescent="0.35">
      <c r="A8" s="6">
        <v>1</v>
      </c>
      <c r="B8">
        <v>9.9797139785150808</v>
      </c>
      <c r="C8" s="5">
        <v>0.55767529044596897</v>
      </c>
      <c r="D8" s="1"/>
      <c r="E8">
        <v>10.2296830547018</v>
      </c>
      <c r="F8" s="5">
        <v>0.96095987516294501</v>
      </c>
      <c r="G8" s="1"/>
      <c r="H8">
        <v>10.486956494159299</v>
      </c>
      <c r="I8" s="1">
        <v>1.3371266544239999</v>
      </c>
      <c r="N8">
        <v>21</v>
      </c>
      <c r="O8">
        <v>25</v>
      </c>
      <c r="P8">
        <v>3.5976098271120902</v>
      </c>
      <c r="Q8">
        <v>2.1682445740601501</v>
      </c>
      <c r="R8">
        <f t="shared" si="0"/>
        <v>1.4293652530519401</v>
      </c>
      <c r="S8">
        <f t="shared" si="1"/>
        <v>0.20419503615027715</v>
      </c>
      <c r="W8" t="s">
        <v>24</v>
      </c>
      <c r="X8">
        <v>3.5976098271120902</v>
      </c>
      <c r="Y8">
        <v>2.1682445740601501</v>
      </c>
    </row>
    <row r="9" spans="1:25" x14ac:dyDescent="0.35">
      <c r="A9" s="2" t="s">
        <v>6</v>
      </c>
      <c r="B9" s="3">
        <v>10.4860573248205</v>
      </c>
      <c r="C9" s="3">
        <v>0.60186304080991804</v>
      </c>
      <c r="D9" s="2"/>
      <c r="E9" s="3">
        <v>10.4940166385973</v>
      </c>
      <c r="F9" s="3">
        <v>1.1103076205790801</v>
      </c>
      <c r="G9" s="2"/>
      <c r="H9" s="3">
        <v>10.5093580216371</v>
      </c>
      <c r="I9" s="2">
        <v>1.6551756948342899</v>
      </c>
      <c r="N9">
        <v>7</v>
      </c>
      <c r="O9">
        <v>28</v>
      </c>
      <c r="P9">
        <v>0.157302301683207</v>
      </c>
      <c r="Q9">
        <v>0.11168729840052501</v>
      </c>
      <c r="R9">
        <f t="shared" si="0"/>
        <v>4.561500328268199E-2</v>
      </c>
      <c r="S9">
        <f t="shared" si="1"/>
        <v>6.5164290403831411E-3</v>
      </c>
      <c r="W9" t="s">
        <v>25</v>
      </c>
      <c r="X9">
        <v>0.157302301683207</v>
      </c>
      <c r="Y9">
        <v>0.11168729840052501</v>
      </c>
    </row>
    <row r="10" spans="1:25" x14ac:dyDescent="0.35">
      <c r="A10" s="6">
        <v>0</v>
      </c>
      <c r="B10">
        <v>13.479569667386601</v>
      </c>
      <c r="C10">
        <v>0.43967001912518899</v>
      </c>
      <c r="D10" s="1"/>
      <c r="E10">
        <v>13.736587787155299</v>
      </c>
      <c r="F10">
        <v>0.60705824143410603</v>
      </c>
      <c r="G10" s="1"/>
      <c r="H10">
        <v>13.993605906924</v>
      </c>
      <c r="I10" s="1">
        <v>0.77444646374301995</v>
      </c>
      <c r="N10">
        <v>14</v>
      </c>
      <c r="O10">
        <v>28</v>
      </c>
      <c r="P10">
        <v>1.6551756948342899</v>
      </c>
      <c r="Q10">
        <v>0.77444646374301995</v>
      </c>
      <c r="R10">
        <f t="shared" si="0"/>
        <v>0.88072923109126999</v>
      </c>
      <c r="S10">
        <f t="shared" si="1"/>
        <v>0.12581846158446713</v>
      </c>
      <c r="W10" t="s">
        <v>26</v>
      </c>
      <c r="X10">
        <v>1.6551756948342899</v>
      </c>
      <c r="Y10">
        <v>0.77444646374301995</v>
      </c>
    </row>
    <row r="11" spans="1:25" x14ac:dyDescent="0.35">
      <c r="A11" s="7">
        <v>0.16700000000000001</v>
      </c>
      <c r="B11">
        <v>13.479802785363299</v>
      </c>
      <c r="C11">
        <v>0.63029391895106601</v>
      </c>
      <c r="D11" s="1"/>
      <c r="E11">
        <v>13.7374869564941</v>
      </c>
      <c r="F11">
        <v>1.3423218550481899</v>
      </c>
      <c r="G11" s="1"/>
      <c r="H11">
        <v>13.995049018208499</v>
      </c>
      <c r="I11" s="1">
        <v>1.95449917695081</v>
      </c>
      <c r="N11">
        <v>21</v>
      </c>
      <c r="O11">
        <v>28</v>
      </c>
      <c r="P11">
        <v>4.15132686946344</v>
      </c>
      <c r="Q11">
        <v>2.7984623728555502</v>
      </c>
      <c r="R11">
        <f t="shared" si="0"/>
        <v>1.3528644966078898</v>
      </c>
      <c r="S11">
        <f t="shared" si="1"/>
        <v>0.19326635665826997</v>
      </c>
      <c r="W11" t="s">
        <v>27</v>
      </c>
      <c r="X11">
        <v>4.15132686946344</v>
      </c>
      <c r="Y11">
        <v>2.7984623728555502</v>
      </c>
    </row>
    <row r="12" spans="1:25" x14ac:dyDescent="0.35">
      <c r="A12" s="7">
        <v>0.33300000000000002</v>
      </c>
      <c r="B12">
        <v>13.480013701628</v>
      </c>
      <c r="C12">
        <v>0.80276316165066597</v>
      </c>
      <c r="D12" s="1"/>
      <c r="E12">
        <v>13.738264016416499</v>
      </c>
      <c r="F12">
        <v>1.97773485446778</v>
      </c>
      <c r="G12" s="1"/>
      <c r="H12">
        <v>13.9961369020999</v>
      </c>
      <c r="I12" s="1">
        <v>2.8440773761382299</v>
      </c>
    </row>
    <row r="13" spans="1:25" x14ac:dyDescent="0.35">
      <c r="A13" s="7">
        <v>0.66700000000000004</v>
      </c>
      <c r="B13">
        <v>13.480413332445201</v>
      </c>
      <c r="C13">
        <v>1.1295469899235899</v>
      </c>
      <c r="D13" s="1"/>
      <c r="E13">
        <v>13.747066995252</v>
      </c>
      <c r="F13">
        <v>3.1760564050353399</v>
      </c>
      <c r="G13" s="1"/>
      <c r="H13">
        <v>14.005517125449099</v>
      </c>
      <c r="I13" s="1">
        <v>4.5144200119889204</v>
      </c>
    </row>
    <row r="14" spans="1:25" x14ac:dyDescent="0.35">
      <c r="A14" s="6">
        <v>1</v>
      </c>
      <c r="B14">
        <v>13.480657551278</v>
      </c>
      <c r="C14" s="5">
        <v>1.3292482183126</v>
      </c>
      <c r="D14" s="1"/>
      <c r="E14">
        <v>13.7471780038123</v>
      </c>
      <c r="F14" s="5">
        <v>3.26682969066671</v>
      </c>
      <c r="G14" s="1"/>
      <c r="H14">
        <v>13.9991785366534</v>
      </c>
      <c r="I14" s="1">
        <v>5.3312654024377402</v>
      </c>
    </row>
    <row r="15" spans="1:25" x14ac:dyDescent="0.35">
      <c r="A15" s="2" t="s">
        <v>7</v>
      </c>
      <c r="B15" s="3">
        <v>14.001975952374099</v>
      </c>
      <c r="C15" s="3">
        <v>1.61875220034825</v>
      </c>
      <c r="D15" s="2"/>
      <c r="E15" s="3">
        <v>14.0043959389896</v>
      </c>
      <c r="F15" s="3">
        <v>3.5976098271120902</v>
      </c>
      <c r="G15" s="2"/>
      <c r="H15" s="3">
        <v>14.0050730912078</v>
      </c>
      <c r="I15" s="2">
        <v>4.15132686946344</v>
      </c>
    </row>
    <row r="16" spans="1:25" x14ac:dyDescent="0.35">
      <c r="A16" s="6">
        <v>0</v>
      </c>
      <c r="B16">
        <v>16.9730201623262</v>
      </c>
      <c r="C16">
        <v>1.0840461668744099</v>
      </c>
      <c r="D16" s="1"/>
      <c r="E16">
        <v>17.231159468554399</v>
      </c>
      <c r="F16">
        <v>2.1682445740601501</v>
      </c>
      <c r="G16" s="1"/>
      <c r="H16">
        <v>17.481406066142</v>
      </c>
      <c r="I16" s="1">
        <v>2.7984623728555502</v>
      </c>
    </row>
    <row r="17" spans="1:9" x14ac:dyDescent="0.35">
      <c r="A17" s="7">
        <v>0.16700000000000001</v>
      </c>
      <c r="B17">
        <v>16.988272738517701</v>
      </c>
      <c r="C17">
        <v>1.55629561262452</v>
      </c>
      <c r="D17" s="1"/>
      <c r="E17">
        <v>17.233279732056999</v>
      </c>
      <c r="F17">
        <v>3.9020143296193002</v>
      </c>
      <c r="G17" s="1"/>
      <c r="H17">
        <v>17.4916410554059</v>
      </c>
      <c r="I17" s="1">
        <v>5.1677593080677804</v>
      </c>
    </row>
    <row r="18" spans="1:9" x14ac:dyDescent="0.35">
      <c r="A18" s="7">
        <v>0.33300000000000002</v>
      </c>
      <c r="B18">
        <v>16.981434611200399</v>
      </c>
      <c r="C18">
        <v>1.96466121773219</v>
      </c>
      <c r="D18" s="1"/>
      <c r="E18">
        <v>17.242138215172599</v>
      </c>
      <c r="F18">
        <v>5.1457225230025596</v>
      </c>
      <c r="G18" s="1"/>
      <c r="H18">
        <v>17.5011211864594</v>
      </c>
      <c r="I18" s="1">
        <v>6.9197979009867003</v>
      </c>
    </row>
    <row r="19" spans="1:9" x14ac:dyDescent="0.35">
      <c r="A19" s="7">
        <v>0.66700000000000004</v>
      </c>
      <c r="B19">
        <v>16.982478091667598</v>
      </c>
      <c r="C19">
        <v>2.8179301026670598</v>
      </c>
      <c r="D19" s="1"/>
      <c r="E19">
        <v>17.244302882099301</v>
      </c>
      <c r="F19">
        <v>6.9158015928142502</v>
      </c>
      <c r="G19" s="1"/>
      <c r="H19">
        <v>17.511278469731099</v>
      </c>
      <c r="I19" s="1">
        <v>9.2255535362569798</v>
      </c>
    </row>
    <row r="20" spans="1:9" x14ac:dyDescent="0.35">
      <c r="A20" s="6">
        <v>1</v>
      </c>
      <c r="B20" s="5">
        <v>16.982744512212498</v>
      </c>
      <c r="C20" s="5">
        <v>3.0357859881823499</v>
      </c>
      <c r="D20" s="4"/>
      <c r="E20" s="5">
        <v>17.244491596651901</v>
      </c>
      <c r="F20" s="5">
        <v>7.0701161783875799</v>
      </c>
      <c r="G20" s="4"/>
      <c r="H20" s="5">
        <v>17.504984284359502</v>
      </c>
      <c r="I20" s="4">
        <v>10.078708240958299</v>
      </c>
    </row>
    <row r="22" spans="1:9" x14ac:dyDescent="0.35">
      <c r="A22" t="s">
        <v>10</v>
      </c>
    </row>
    <row r="23" spans="1:9" x14ac:dyDescent="0.35">
      <c r="A23" t="s">
        <v>8</v>
      </c>
    </row>
    <row r="24" spans="1:9" x14ac:dyDescent="0.35">
      <c r="A24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248B-B7FE-42AA-A695-C6D7CB134810}">
  <dimension ref="B2:Q31"/>
  <sheetViews>
    <sheetView tabSelected="1" workbookViewId="0">
      <selection activeCell="A7" sqref="A7:XFD7"/>
    </sheetView>
  </sheetViews>
  <sheetFormatPr defaultRowHeight="14.5" x14ac:dyDescent="0.35"/>
  <sheetData>
    <row r="2" spans="2:13" x14ac:dyDescent="0.35">
      <c r="H2" t="s">
        <v>34</v>
      </c>
      <c r="J2" t="s">
        <v>35</v>
      </c>
    </row>
    <row r="3" spans="2:13" x14ac:dyDescent="0.35"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41</v>
      </c>
      <c r="H3" t="s">
        <v>28</v>
      </c>
      <c r="I3" t="s">
        <v>31</v>
      </c>
      <c r="J3" t="s">
        <v>32</v>
      </c>
      <c r="L3" t="s">
        <v>44</v>
      </c>
    </row>
    <row r="4" spans="2:13" x14ac:dyDescent="0.35">
      <c r="B4">
        <v>7</v>
      </c>
      <c r="C4">
        <v>21</v>
      </c>
      <c r="D4">
        <v>0.16</v>
      </c>
      <c r="E4">
        <v>0.140118176541671</v>
      </c>
      <c r="F4">
        <v>1.7184125141535E-2</v>
      </c>
      <c r="G4">
        <v>2.4548750202192859E-3</v>
      </c>
      <c r="H4">
        <f>(LN(D4)-LN(E4))/7</f>
        <v>1.8955375791014011E-2</v>
      </c>
      <c r="I4">
        <f>H4*0.288</f>
        <v>5.4591482278120345E-3</v>
      </c>
      <c r="J4">
        <f>(D4-E4)/(AVERAGE(D4:E4)*7)</f>
        <v>1.8927613960446909E-2</v>
      </c>
      <c r="K4">
        <f>J4*0.4</f>
        <v>7.5710455841787637E-3</v>
      </c>
      <c r="L4">
        <f>(D4-E4)/(D4*7)</f>
        <v>1.7751628087793753E-2</v>
      </c>
      <c r="M4">
        <f>L4*0.4</f>
        <v>7.1006512351175013E-3</v>
      </c>
    </row>
    <row r="5" spans="2:13" x14ac:dyDescent="0.35">
      <c r="B5">
        <v>14</v>
      </c>
      <c r="C5">
        <v>21</v>
      </c>
      <c r="D5">
        <v>0.60186304080991804</v>
      </c>
      <c r="E5">
        <v>0.43967001912518899</v>
      </c>
      <c r="F5">
        <v>0.16219302168472904</v>
      </c>
      <c r="G5">
        <v>2.3170431669247007E-2</v>
      </c>
      <c r="H5">
        <f t="shared" ref="H5:H12" si="0">(LN(D5)-LN(E5))/7</f>
        <v>4.4857917634907575E-2</v>
      </c>
      <c r="I5">
        <f t="shared" ref="I5:I12" si="1">H5*0.288</f>
        <v>1.2919080278853381E-2</v>
      </c>
      <c r="J5">
        <f t="shared" ref="J5:J12" si="2">(D5-E5)/(AVERAGE(D5:E5)*7)</f>
        <v>4.4492935578426381E-2</v>
      </c>
      <c r="K5">
        <f t="shared" ref="K5:K12" si="3">J5*0.4</f>
        <v>1.7797174231370554E-2</v>
      </c>
      <c r="L5">
        <f t="shared" ref="L5:L12" si="4">(D5-E5)/(D5*7)</f>
        <v>3.8497847679875651E-2</v>
      </c>
      <c r="M5">
        <f t="shared" ref="M5:M12" si="5">L5*0.4</f>
        <v>1.5399139071950261E-2</v>
      </c>
    </row>
    <row r="6" spans="2:13" x14ac:dyDescent="0.35">
      <c r="B6">
        <v>21</v>
      </c>
      <c r="C6">
        <v>21</v>
      </c>
      <c r="D6">
        <v>1.61875220034825</v>
      </c>
      <c r="E6">
        <v>1.0840461668744099</v>
      </c>
      <c r="F6">
        <v>0.53470603347384005</v>
      </c>
      <c r="G6">
        <v>7.6386576210548576E-2</v>
      </c>
      <c r="H6">
        <f t="shared" si="0"/>
        <v>5.7279302039313036E-2</v>
      </c>
      <c r="I6">
        <f t="shared" si="1"/>
        <v>1.6496438987322153E-2</v>
      </c>
      <c r="J6">
        <f t="shared" si="2"/>
        <v>5.6524065677190601E-2</v>
      </c>
      <c r="K6">
        <f t="shared" si="3"/>
        <v>2.2609626270876242E-2</v>
      </c>
      <c r="L6">
        <f t="shared" si="4"/>
        <v>4.7188554365587998E-2</v>
      </c>
      <c r="M6">
        <f t="shared" si="5"/>
        <v>1.8875421746235202E-2</v>
      </c>
    </row>
    <row r="7" spans="2:13" s="11" customFormat="1" x14ac:dyDescent="0.35">
      <c r="B7" s="11">
        <v>7</v>
      </c>
      <c r="C7" s="11">
        <v>25</v>
      </c>
      <c r="D7" s="11">
        <v>0.16</v>
      </c>
      <c r="E7" s="11">
        <v>0.1000278418984374</v>
      </c>
      <c r="F7" s="11">
        <v>5.8460279551270602E-2</v>
      </c>
      <c r="G7" s="11">
        <v>8.3514685073243725E-3</v>
      </c>
      <c r="H7" s="11">
        <f t="shared" si="0"/>
        <v>6.7103607001819193E-2</v>
      </c>
      <c r="I7" s="11">
        <f t="shared" si="1"/>
        <v>1.9325838816523926E-2</v>
      </c>
      <c r="J7" s="11">
        <f t="shared" si="2"/>
        <v>6.589641397487267E-2</v>
      </c>
      <c r="K7" s="11">
        <f t="shared" si="3"/>
        <v>2.6358565589949069E-2</v>
      </c>
      <c r="L7" s="11">
        <f>(D7-E7)/(D7*7)</f>
        <v>5.3546569733538031E-2</v>
      </c>
      <c r="M7" s="11">
        <f t="shared" si="5"/>
        <v>2.1418627893415212E-2</v>
      </c>
    </row>
    <row r="8" spans="2:13" x14ac:dyDescent="0.35">
      <c r="B8">
        <v>14</v>
      </c>
      <c r="C8">
        <v>25</v>
      </c>
      <c r="D8">
        <v>1.1103076205790801</v>
      </c>
      <c r="E8">
        <v>0.60705824143410603</v>
      </c>
      <c r="F8">
        <v>0.50324937914497403</v>
      </c>
      <c r="G8">
        <v>7.189276844928201E-2</v>
      </c>
      <c r="H8">
        <f t="shared" si="0"/>
        <v>8.6252522209609189E-2</v>
      </c>
      <c r="I8">
        <f t="shared" si="1"/>
        <v>2.4840726396367446E-2</v>
      </c>
      <c r="J8">
        <f t="shared" si="2"/>
        <v>8.3724464354969219E-2</v>
      </c>
      <c r="K8">
        <f t="shared" si="3"/>
        <v>3.3489785741987688E-2</v>
      </c>
      <c r="L8">
        <f t="shared" si="4"/>
        <v>6.4750315243073259E-2</v>
      </c>
      <c r="M8">
        <f t="shared" si="5"/>
        <v>2.5900126097229303E-2</v>
      </c>
    </row>
    <row r="9" spans="2:13" x14ac:dyDescent="0.35">
      <c r="B9">
        <v>21</v>
      </c>
      <c r="C9">
        <v>25</v>
      </c>
      <c r="D9">
        <v>3.5976098271120902</v>
      </c>
      <c r="E9">
        <v>2.1682445740601501</v>
      </c>
      <c r="F9">
        <v>1.4293652530519401</v>
      </c>
      <c r="G9">
        <v>0.20419503615027715</v>
      </c>
      <c r="H9">
        <f t="shared" si="0"/>
        <v>7.2335971416708195E-2</v>
      </c>
      <c r="I9">
        <f t="shared" si="1"/>
        <v>2.0832759768011959E-2</v>
      </c>
      <c r="J9">
        <f t="shared" si="2"/>
        <v>7.0829064330435676E-2</v>
      </c>
      <c r="K9">
        <f t="shared" si="3"/>
        <v>2.8331625732174272E-2</v>
      </c>
      <c r="L9">
        <f t="shared" si="4"/>
        <v>5.6758527456600448E-2</v>
      </c>
      <c r="M9">
        <f t="shared" si="5"/>
        <v>2.2703410982640181E-2</v>
      </c>
    </row>
    <row r="10" spans="2:13" x14ac:dyDescent="0.35">
      <c r="B10">
        <v>7</v>
      </c>
      <c r="C10">
        <v>28</v>
      </c>
      <c r="D10">
        <v>0.16</v>
      </c>
      <c r="E10">
        <v>0.11168729840052501</v>
      </c>
      <c r="F10">
        <v>4.561500328268199E-2</v>
      </c>
      <c r="G10">
        <v>6.5164290403831411E-3</v>
      </c>
      <c r="H10">
        <f t="shared" si="0"/>
        <v>5.135297533535458E-2</v>
      </c>
      <c r="I10">
        <f t="shared" si="1"/>
        <v>1.4789656896582118E-2</v>
      </c>
      <c r="J10">
        <f t="shared" si="2"/>
        <v>5.0807045856343033E-2</v>
      </c>
      <c r="K10">
        <f t="shared" si="3"/>
        <v>2.0322818342537213E-2</v>
      </c>
      <c r="L10">
        <f t="shared" si="4"/>
        <v>4.3136340713816959E-2</v>
      </c>
      <c r="M10">
        <f t="shared" si="5"/>
        <v>1.7254536285526784E-2</v>
      </c>
    </row>
    <row r="11" spans="2:13" x14ac:dyDescent="0.35">
      <c r="B11">
        <v>14</v>
      </c>
      <c r="C11">
        <v>28</v>
      </c>
      <c r="D11">
        <v>1.6551756948342899</v>
      </c>
      <c r="E11">
        <v>0.77444646374301995</v>
      </c>
      <c r="F11">
        <v>0.88072923109126999</v>
      </c>
      <c r="G11">
        <v>0.12581846158446713</v>
      </c>
      <c r="H11">
        <f t="shared" si="0"/>
        <v>0.10850198690952728</v>
      </c>
      <c r="I11">
        <f t="shared" si="1"/>
        <v>3.1248572229943854E-2</v>
      </c>
      <c r="J11">
        <f t="shared" si="2"/>
        <v>0.10357039356122882</v>
      </c>
      <c r="K11">
        <f t="shared" si="3"/>
        <v>4.1428157424491532E-2</v>
      </c>
      <c r="L11">
        <f t="shared" si="4"/>
        <v>7.6015169856069945E-2</v>
      </c>
      <c r="M11">
        <f t="shared" si="5"/>
        <v>3.0406067942427978E-2</v>
      </c>
    </row>
    <row r="12" spans="2:13" x14ac:dyDescent="0.35">
      <c r="B12">
        <v>21</v>
      </c>
      <c r="C12">
        <v>28</v>
      </c>
      <c r="D12">
        <v>4.15132686946344</v>
      </c>
      <c r="E12">
        <v>2.7984623728555502</v>
      </c>
      <c r="F12">
        <v>1.3528644966078898</v>
      </c>
      <c r="G12">
        <v>0.19326635665826997</v>
      </c>
      <c r="H12">
        <f t="shared" si="0"/>
        <v>5.6336842418872317E-2</v>
      </c>
      <c r="I12">
        <f t="shared" si="1"/>
        <v>1.6225010616635227E-2</v>
      </c>
      <c r="J12">
        <f t="shared" si="2"/>
        <v>5.5617904347781709E-2</v>
      </c>
      <c r="K12">
        <f t="shared" si="3"/>
        <v>2.2247161739112686E-2</v>
      </c>
      <c r="L12">
        <f t="shared" si="4"/>
        <v>4.6555321403358843E-2</v>
      </c>
      <c r="M12">
        <f t="shared" si="5"/>
        <v>1.8622128561343539E-2</v>
      </c>
    </row>
    <row r="13" spans="2:13" x14ac:dyDescent="0.35">
      <c r="G13" t="s">
        <v>29</v>
      </c>
      <c r="H13">
        <f>AVERAGE(H4:H12)</f>
        <v>6.2552944528569479E-2</v>
      </c>
      <c r="I13">
        <f>AVERAGE(I4:I12)</f>
        <v>1.801524802422801E-2</v>
      </c>
      <c r="J13">
        <f>AVERAGE(J4:J12)</f>
        <v>6.1154433515743886E-2</v>
      </c>
      <c r="K13">
        <f>AVERAGE(K4:K12)</f>
        <v>2.4461773406297557E-2</v>
      </c>
      <c r="L13">
        <f t="shared" ref="L13:M13" si="6">AVERAGE(L4:L12)</f>
        <v>4.9355586059968315E-2</v>
      </c>
      <c r="M13">
        <f t="shared" si="6"/>
        <v>1.9742234423987329E-2</v>
      </c>
    </row>
    <row r="14" spans="2:13" x14ac:dyDescent="0.35">
      <c r="K14" t="s">
        <v>30</v>
      </c>
    </row>
    <row r="15" spans="2:13" x14ac:dyDescent="0.35">
      <c r="K15" t="s">
        <v>33</v>
      </c>
    </row>
    <row r="19" spans="2:17" x14ac:dyDescent="0.35">
      <c r="B19" t="s">
        <v>39</v>
      </c>
      <c r="G19" t="s">
        <v>40</v>
      </c>
      <c r="M19" t="s">
        <v>43</v>
      </c>
    </row>
    <row r="20" spans="2:17" x14ac:dyDescent="0.35">
      <c r="C20">
        <v>21</v>
      </c>
      <c r="D20">
        <v>25</v>
      </c>
      <c r="E20">
        <v>28</v>
      </c>
      <c r="F20" t="s">
        <v>38</v>
      </c>
      <c r="H20">
        <v>21</v>
      </c>
      <c r="I20">
        <v>25</v>
      </c>
      <c r="J20">
        <v>28</v>
      </c>
      <c r="K20" t="s">
        <v>38</v>
      </c>
      <c r="N20">
        <v>21</v>
      </c>
      <c r="O20">
        <v>25</v>
      </c>
      <c r="P20">
        <v>28</v>
      </c>
      <c r="Q20" t="s">
        <v>38</v>
      </c>
    </row>
    <row r="21" spans="2:17" x14ac:dyDescent="0.35">
      <c r="B21">
        <v>7</v>
      </c>
      <c r="C21" s="9">
        <v>1.6526179671850709E-2</v>
      </c>
      <c r="D21" s="9">
        <v>6.643947443981138E-2</v>
      </c>
      <c r="E21" s="9">
        <v>4.892377921619219E-2</v>
      </c>
      <c r="F21" s="9">
        <v>4.3963144442618098E-2</v>
      </c>
      <c r="G21">
        <v>7</v>
      </c>
      <c r="H21" s="9">
        <v>1.6507774009852653E-2</v>
      </c>
      <c r="I21" s="9">
        <v>6.5267272881786742E-2</v>
      </c>
      <c r="J21" s="9">
        <v>4.845115973520675E-2</v>
      </c>
      <c r="K21" s="9">
        <v>4.340873554228205E-2</v>
      </c>
      <c r="M21" s="10">
        <v>7</v>
      </c>
      <c r="N21">
        <f>H4*0.4</f>
        <v>7.582150316405605E-3</v>
      </c>
      <c r="O21">
        <f>H7*0.4</f>
        <v>2.6841442800727679E-2</v>
      </c>
      <c r="P21">
        <f>H10*0.4</f>
        <v>2.0541190134141834E-2</v>
      </c>
      <c r="Q21">
        <f>AVERAGE(N21:P21)</f>
        <v>1.8321594417091705E-2</v>
      </c>
    </row>
    <row r="22" spans="2:17" x14ac:dyDescent="0.35">
      <c r="B22">
        <v>14</v>
      </c>
      <c r="C22" s="9">
        <v>4.4857917634907575E-2</v>
      </c>
      <c r="D22" s="9">
        <v>8.6252522209609189E-2</v>
      </c>
      <c r="E22" s="9">
        <v>0.10850198690952728</v>
      </c>
      <c r="F22" s="9">
        <v>7.987080891801468E-2</v>
      </c>
      <c r="G22">
        <v>14</v>
      </c>
      <c r="H22" s="9">
        <v>4.4492935578426381E-2</v>
      </c>
      <c r="I22" s="9">
        <v>8.3724464354969219E-2</v>
      </c>
      <c r="J22" s="9">
        <v>0.10357039356122882</v>
      </c>
      <c r="K22" s="9">
        <v>7.7262597831541477E-2</v>
      </c>
      <c r="M22" s="10">
        <v>14</v>
      </c>
      <c r="N22">
        <f t="shared" ref="N22:N23" si="7">H5*0.4</f>
        <v>1.7943167053963031E-2</v>
      </c>
      <c r="O22">
        <f t="shared" ref="O22:O23" si="8">H8*0.4</f>
        <v>3.4501008883843678E-2</v>
      </c>
      <c r="P22">
        <f t="shared" ref="P22:P23" si="9">H11*0.4</f>
        <v>4.3400794763810917E-2</v>
      </c>
      <c r="Q22">
        <f>AVERAGE(N22:P22)</f>
        <v>3.1948323567205873E-2</v>
      </c>
    </row>
    <row r="23" spans="2:17" x14ac:dyDescent="0.35">
      <c r="B23">
        <v>21</v>
      </c>
      <c r="C23" s="9">
        <v>5.7279302039313036E-2</v>
      </c>
      <c r="D23" s="9">
        <v>7.2335971416708195E-2</v>
      </c>
      <c r="E23" s="9">
        <v>5.6336842418872317E-2</v>
      </c>
      <c r="F23" s="9">
        <v>6.1984038624964516E-2</v>
      </c>
      <c r="G23">
        <v>21</v>
      </c>
      <c r="H23" s="9">
        <v>5.6524065677190601E-2</v>
      </c>
      <c r="I23" s="9">
        <v>7.0829064330435676E-2</v>
      </c>
      <c r="J23" s="9">
        <v>5.5617904347781709E-2</v>
      </c>
      <c r="K23" s="9">
        <v>6.0990344785135993E-2</v>
      </c>
      <c r="M23" s="10">
        <v>21</v>
      </c>
      <c r="N23">
        <f t="shared" si="7"/>
        <v>2.2911720815725217E-2</v>
      </c>
      <c r="O23">
        <f t="shared" si="8"/>
        <v>2.8934388566683279E-2</v>
      </c>
      <c r="P23">
        <f t="shared" si="9"/>
        <v>2.253473696754893E-2</v>
      </c>
      <c r="Q23">
        <f>AVERAGE(N23:P23)</f>
        <v>2.4793615449985807E-2</v>
      </c>
    </row>
    <row r="24" spans="2:17" x14ac:dyDescent="0.35">
      <c r="B24" t="s">
        <v>38</v>
      </c>
      <c r="C24" s="9">
        <v>3.9554466448690435E-2</v>
      </c>
      <c r="D24" s="9">
        <v>7.5009322688709593E-2</v>
      </c>
      <c r="E24" s="9">
        <v>7.1254202848197265E-2</v>
      </c>
      <c r="F24" s="9">
        <v>6.1939330661865757E-2</v>
      </c>
      <c r="G24" t="s">
        <v>38</v>
      </c>
      <c r="H24" s="9">
        <v>3.9174925088489881E-2</v>
      </c>
      <c r="I24" s="9">
        <v>7.3273600522397217E-2</v>
      </c>
      <c r="J24" s="9">
        <v>6.9213152548072435E-2</v>
      </c>
      <c r="K24" s="9">
        <v>6.0553892719653168E-2</v>
      </c>
      <c r="M24" s="10" t="s">
        <v>38</v>
      </c>
      <c r="N24">
        <f>AVERAGE(N21:N23)</f>
        <v>1.6145679395364616E-2</v>
      </c>
      <c r="O24">
        <f t="shared" ref="O24:P24" si="10">AVERAGE(O21:O23)</f>
        <v>3.0092280083751546E-2</v>
      </c>
      <c r="P24">
        <f t="shared" si="10"/>
        <v>2.8825573955167227E-2</v>
      </c>
      <c r="Q24">
        <f>AVERAGE(N21:P23)</f>
        <v>2.5021177811427795E-2</v>
      </c>
    </row>
    <row r="25" spans="2:17" x14ac:dyDescent="0.35">
      <c r="M25" s="10"/>
    </row>
    <row r="26" spans="2:17" x14ac:dyDescent="0.35">
      <c r="B26" t="s">
        <v>36</v>
      </c>
      <c r="G26" t="s">
        <v>37</v>
      </c>
      <c r="M26" s="10" t="s">
        <v>42</v>
      </c>
    </row>
    <row r="27" spans="2:17" x14ac:dyDescent="0.35">
      <c r="C27">
        <v>21</v>
      </c>
      <c r="D27">
        <v>25</v>
      </c>
      <c r="E27">
        <v>28</v>
      </c>
      <c r="F27" t="s">
        <v>38</v>
      </c>
      <c r="H27">
        <v>21</v>
      </c>
      <c r="I27">
        <v>25</v>
      </c>
      <c r="J27">
        <v>28</v>
      </c>
      <c r="K27" t="s">
        <v>38</v>
      </c>
      <c r="M27" s="10"/>
      <c r="N27">
        <v>21</v>
      </c>
      <c r="O27">
        <v>25</v>
      </c>
      <c r="P27">
        <v>28</v>
      </c>
      <c r="Q27" t="s">
        <v>38</v>
      </c>
    </row>
    <row r="28" spans="2:17" x14ac:dyDescent="0.35">
      <c r="B28">
        <v>7</v>
      </c>
      <c r="C28" s="9">
        <v>4.7595397454930034E-3</v>
      </c>
      <c r="D28" s="9">
        <v>1.9134568638665677E-2</v>
      </c>
      <c r="E28" s="9">
        <v>1.409004841426335E-2</v>
      </c>
      <c r="F28" s="9">
        <v>1.2661385599474009E-2</v>
      </c>
      <c r="G28">
        <v>7</v>
      </c>
      <c r="H28" s="9">
        <v>4.7542389148375634E-3</v>
      </c>
      <c r="I28" s="9">
        <v>1.8796974589954579E-2</v>
      </c>
      <c r="J28" s="9">
        <v>1.3953934003739543E-2</v>
      </c>
      <c r="K28" s="9">
        <v>1.2501715836177228E-2</v>
      </c>
      <c r="M28" s="10">
        <v>7</v>
      </c>
      <c r="N28">
        <v>6.6031096039410615E-3</v>
      </c>
      <c r="O28">
        <v>2.61069091527147E-2</v>
      </c>
      <c r="P28">
        <v>1.9380463894082701E-2</v>
      </c>
      <c r="Q28">
        <f>AVERAGE(N28:P28)</f>
        <v>1.7363494216912818E-2</v>
      </c>
    </row>
    <row r="29" spans="2:17" x14ac:dyDescent="0.35">
      <c r="B29">
        <v>14</v>
      </c>
      <c r="C29" s="9">
        <v>1.2919080278853381E-2</v>
      </c>
      <c r="D29" s="9">
        <v>2.4840726396367446E-2</v>
      </c>
      <c r="E29" s="9">
        <v>3.1248572229943854E-2</v>
      </c>
      <c r="F29" s="9">
        <v>2.3002792968388228E-2</v>
      </c>
      <c r="G29">
        <v>14</v>
      </c>
      <c r="H29" s="9">
        <v>1.2813965446586797E-2</v>
      </c>
      <c r="I29" s="9">
        <v>2.4112645734231133E-2</v>
      </c>
      <c r="J29" s="9">
        <v>2.9828273345633899E-2</v>
      </c>
      <c r="K29" s="9">
        <v>2.2251628175483942E-2</v>
      </c>
      <c r="M29" s="10">
        <v>14</v>
      </c>
      <c r="N29">
        <v>1.7797174231370554E-2</v>
      </c>
      <c r="O29">
        <v>3.3489785741987688E-2</v>
      </c>
      <c r="P29">
        <v>4.1428157424491532E-2</v>
      </c>
      <c r="Q29">
        <f>AVERAGE(N29:P29)</f>
        <v>3.090503913261659E-2</v>
      </c>
    </row>
    <row r="30" spans="2:17" x14ac:dyDescent="0.35">
      <c r="B30">
        <v>21</v>
      </c>
      <c r="C30" s="9">
        <v>1.6496438987322153E-2</v>
      </c>
      <c r="D30" s="9">
        <v>2.0832759768011959E-2</v>
      </c>
      <c r="E30" s="9">
        <v>1.6225010616635227E-2</v>
      </c>
      <c r="F30" s="9">
        <v>1.7851403123989779E-2</v>
      </c>
      <c r="G30">
        <v>21</v>
      </c>
      <c r="H30" s="9">
        <v>1.6278930915030892E-2</v>
      </c>
      <c r="I30" s="9">
        <v>2.0398770527165475E-2</v>
      </c>
      <c r="J30" s="9">
        <v>1.6017956452161131E-2</v>
      </c>
      <c r="K30" s="9">
        <v>1.7565219298119165E-2</v>
      </c>
      <c r="M30" s="10">
        <v>21</v>
      </c>
      <c r="N30">
        <v>2.2609626270876242E-2</v>
      </c>
      <c r="O30">
        <v>2.8331625732174272E-2</v>
      </c>
      <c r="P30">
        <v>2.2247161739112686E-2</v>
      </c>
      <c r="Q30">
        <f>AVERAGE(N30:P30)</f>
        <v>2.43961379140544E-2</v>
      </c>
    </row>
    <row r="31" spans="2:17" x14ac:dyDescent="0.35">
      <c r="B31" t="s">
        <v>38</v>
      </c>
      <c r="C31" s="9">
        <v>1.1391686337222845E-2</v>
      </c>
      <c r="D31" s="9">
        <v>2.160268493434836E-2</v>
      </c>
      <c r="E31" s="9">
        <v>2.0521210420280812E-2</v>
      </c>
      <c r="F31" s="9">
        <v>1.7838527230617338E-2</v>
      </c>
      <c r="G31" t="s">
        <v>38</v>
      </c>
      <c r="H31" s="9">
        <v>1.1282378425485082E-2</v>
      </c>
      <c r="I31" s="9">
        <v>2.1102796950450396E-2</v>
      </c>
      <c r="J31" s="9">
        <v>1.9933387933844859E-2</v>
      </c>
      <c r="K31" s="9">
        <v>1.7439521103260115E-2</v>
      </c>
      <c r="M31" t="s">
        <v>38</v>
      </c>
      <c r="N31">
        <f>AVERAGE(N28:N30)</f>
        <v>1.5669970035395952E-2</v>
      </c>
      <c r="O31">
        <f>AVERAGE(O28:O30)</f>
        <v>2.9309440208958887E-2</v>
      </c>
      <c r="P31">
        <f>AVERAGE(P28:P30)</f>
        <v>2.7685261019228972E-2</v>
      </c>
      <c r="Q31">
        <f>AVERAGE(N28:P30)</f>
        <v>2.4221557087861265E-2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Schwemmer, Teresa</cp:lastModifiedBy>
  <dcterms:created xsi:type="dcterms:W3CDTF">2023-01-17T19:11:18Z</dcterms:created>
  <dcterms:modified xsi:type="dcterms:W3CDTF">2024-07-02T16:52:35Z</dcterms:modified>
</cp:coreProperties>
</file>