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A9BFCA3C-633F-6C43-8AE1-3FCB3352FA3A}" xr6:coauthVersionLast="47" xr6:coauthVersionMax="47" xr10:uidLastSave="{00000000-0000-0000-0000-000000000000}"/>
  <bookViews>
    <workbookView xWindow="1780" yWindow="8360" windowWidth="30900" windowHeight="12060" activeTab="4" xr2:uid="{D0095FC4-FA18-1D49-A5ED-7FF08BBF57F9}"/>
  </bookViews>
  <sheets>
    <sheet name="Dataset" sheetId="4" r:id="rId1"/>
    <sheet name="LightGCNvsReplica" sheetId="5" r:id="rId2"/>
    <sheet name="gowalla" sheetId="7" r:id="rId3"/>
    <sheet name="MogulGPU" sheetId="1" r:id="rId4"/>
    <sheet name="yelp2018" sheetId="2" r:id="rId5"/>
    <sheet name="amazon-boo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E33" i="4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J33" i="4"/>
  <c r="L21" i="7"/>
  <c r="L20" i="7"/>
  <c r="L19" i="7"/>
  <c r="L18" i="7"/>
  <c r="H33" i="4"/>
  <c r="G33" i="4"/>
  <c r="L11" i="7"/>
  <c r="L9" i="7"/>
  <c r="L10" i="7"/>
  <c r="L8" i="7"/>
  <c r="M13" i="5"/>
  <c r="G27" i="4"/>
  <c r="H27" i="4" s="1"/>
  <c r="I27" i="4" s="1"/>
  <c r="L27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L22" i="4"/>
  <c r="G22" i="4"/>
  <c r="Q22" i="4" s="1"/>
  <c r="G23" i="1"/>
  <c r="G22" i="1"/>
  <c r="G21" i="1"/>
  <c r="G20" i="1"/>
  <c r="R31" i="2"/>
  <c r="P22" i="4" l="1"/>
  <c r="J22" i="4"/>
  <c r="H22" i="4"/>
  <c r="I22" i="4" s="1"/>
  <c r="J27" i="4"/>
  <c r="AB18" i="1"/>
  <c r="AB17" i="1"/>
  <c r="AB16" i="1"/>
  <c r="AB15" i="1"/>
  <c r="R26" i="2"/>
  <c r="R25" i="2"/>
  <c r="X24" i="2"/>
  <c r="Y24" i="2" s="1"/>
  <c r="R24" i="2"/>
  <c r="X22" i="2"/>
  <c r="Y22" i="2" s="1"/>
  <c r="P16" i="4"/>
  <c r="Q17" i="4"/>
  <c r="Q16" i="4"/>
  <c r="Q15" i="4"/>
  <c r="P15" i="4"/>
  <c r="P17" i="4"/>
  <c r="J15" i="4"/>
  <c r="L7" i="4"/>
  <c r="J7" i="4"/>
  <c r="H7" i="4"/>
  <c r="I7" i="4" s="1"/>
  <c r="L13" i="4"/>
  <c r="J13" i="4"/>
  <c r="N13" i="4" s="1"/>
  <c r="H13" i="4"/>
  <c r="I13" i="4" s="1"/>
  <c r="L12" i="4"/>
  <c r="J12" i="4"/>
  <c r="N12" i="4" s="1"/>
  <c r="H12" i="4"/>
  <c r="I12" i="4" s="1"/>
  <c r="L11" i="4"/>
  <c r="J11" i="4"/>
  <c r="H11" i="4"/>
  <c r="I11" i="4" s="1"/>
  <c r="L17" i="4"/>
  <c r="J17" i="4"/>
  <c r="H17" i="4"/>
  <c r="I17" i="4" s="1"/>
  <c r="L15" i="4"/>
  <c r="H15" i="4"/>
  <c r="I15" i="4" s="1"/>
  <c r="L9" i="4"/>
  <c r="J9" i="4"/>
  <c r="H9" i="4"/>
  <c r="I9" i="4" s="1"/>
  <c r="L16" i="4"/>
  <c r="J16" i="4"/>
  <c r="K16" i="4" s="1"/>
  <c r="H16" i="4"/>
  <c r="I16" i="4" s="1"/>
  <c r="L6" i="4"/>
  <c r="J6" i="4"/>
  <c r="H6" i="4"/>
  <c r="I6" i="4" s="1"/>
  <c r="L10" i="4"/>
  <c r="J10" i="4"/>
  <c r="N10" i="4" s="1"/>
  <c r="H10" i="4"/>
  <c r="I10" i="4" s="1"/>
  <c r="L5" i="4"/>
  <c r="J5" i="4"/>
  <c r="H5" i="4"/>
  <c r="I5" i="4" s="1"/>
  <c r="M17" i="4" l="1"/>
  <c r="K17" i="4"/>
  <c r="N15" i="4"/>
  <c r="K15" i="4"/>
  <c r="K22" i="4"/>
  <c r="N22" i="4"/>
  <c r="M22" i="4"/>
  <c r="N27" i="4"/>
  <c r="M27" i="4"/>
  <c r="K27" i="4"/>
  <c r="N6" i="4"/>
  <c r="N16" i="4"/>
  <c r="N5" i="4"/>
  <c r="N7" i="4"/>
  <c r="N17" i="4"/>
  <c r="N9" i="4"/>
  <c r="N11" i="4"/>
  <c r="M6" i="4"/>
  <c r="M7" i="4"/>
  <c r="M9" i="4"/>
  <c r="M12" i="4"/>
  <c r="M10" i="4"/>
  <c r="M16" i="4"/>
  <c r="M11" i="4"/>
  <c r="M5" i="4"/>
  <c r="M15" i="4"/>
  <c r="M13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<sst xmlns="http://schemas.openxmlformats.org/spreadsheetml/2006/main" count="237" uniqueCount="84">
  <si>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</si>
  <si>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</si>
  <si>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</si>
  <si>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</si>
  <si>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</si>
  <si>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</si>
  <si>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</si>
  <si>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</si>
  <si>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</si>
  <si>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</si>
  <si>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</si>
  <si>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</si>
  <si>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</si>
  <si>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</si>
  <si>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</si>
  <si>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</si>
  <si>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</si>
  <si>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</si>
  <si>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</si>
  <si>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</si>
  <si>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</si>
  <si>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</si>
  <si>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</si>
  <si>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</si>
  <si>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</si>
  <si>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</si>
  <si>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</si>
  <si>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</si>
  <si>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</si>
  <si>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</si>
  <si>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</si>
  <si>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</si>
  <si>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</si>
  <si>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</si>
  <si>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</si>
  <si>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Time distance</t>
  </si>
  <si>
    <t>ml100k</t>
  </si>
  <si>
    <t>douban-music</t>
  </si>
  <si>
    <t>ml1m</t>
  </si>
  <si>
    <t>yelp2018</t>
  </si>
  <si>
    <t>epinion</t>
  </si>
  <si>
    <t>gowalla</t>
  </si>
  <si>
    <t>douban-book</t>
  </si>
  <si>
    <t>amazon-book</t>
  </si>
  <si>
    <t>douban-movie</t>
  </si>
  <si>
    <t>amazon-fashion</t>
  </si>
  <si>
    <t>amazon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</si>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</sst>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7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43" fontId="7" fillId="0" borderId="0" xfId="2" applyFont="1"/>
    <xf numFmtId="10" fontId="7" fillId="0" borderId="0" xfId="1" applyNumberFormat="1" applyFont="1"/>
    <xf numFmtId="10" fontId="7" fillId="0" borderId="0" xfId="0" applyNumberFormat="1" applyFont="1"/>
    <xf numFmtId="167" fontId="7" fillId="0" borderId="0" xfId="2" applyNumberFormat="1" applyFont="1"/>
    <xf numFmtId="168" fontId="7" fillId="0" borderId="0" xfId="0" applyNumberFormat="1" applyFont="1"/>
    <xf numFmtId="169" fontId="7" fillId="0" borderId="0" xfId="1" applyNumberFormat="1" applyFont="1"/>
    <xf numFmtId="0" fontId="7" fillId="0" borderId="0" xfId="0" applyFont="1"/>
    <xf numFmtId="166" fontId="7" fillId="0" borderId="0" xfId="1" applyNumberFormat="1" applyFont="1"/>
    <xf numFmtId="167" fontId="7" fillId="0" borderId="0" xfId="0" applyNumberFormat="1" applyFont="1"/>
    <xf numFmtId="170" fontId="7" fillId="0" borderId="0" xfId="1" applyNumberFormat="1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167" fontId="7" fillId="6" borderId="0" xfId="2" applyNumberFormat="1" applyFont="1" applyFill="1"/>
    <xf numFmtId="43" fontId="7" fillId="6" borderId="0" xfId="2" applyFont="1" applyFill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12</xdr:row>
      <xdr:rowOff>165100</xdr:rowOff>
    </xdr:from>
    <xdr:to>
      <xdr:col>18</xdr:col>
      <xdr:colOff>558800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D4:Q33"/>
  <sheetViews>
    <sheetView topLeftCell="A8" workbookViewId="0">
      <selection activeCell="E33" sqref="E31:E33"/>
    </sheetView>
  </sheetViews>
  <sheetFormatPr baseColWidth="10" defaultRowHeight="16" x14ac:dyDescent="0.2"/>
  <cols>
    <col min="4" max="4" width="21.6640625" bestFit="1" customWidth="1"/>
    <col min="5" max="5" width="17" bestFit="1" customWidth="1"/>
    <col min="6" max="6" width="14.83203125" bestFit="1" customWidth="1"/>
    <col min="7" max="8" width="17" bestFit="1" customWidth="1"/>
    <col min="9" max="9" width="10.5" bestFit="1" customWidth="1"/>
    <col min="10" max="10" width="17" bestFit="1" customWidth="1"/>
    <col min="11" max="11" width="21.1640625" bestFit="1" customWidth="1"/>
    <col min="12" max="12" width="13.5" bestFit="1" customWidth="1"/>
    <col min="13" max="13" width="19.5" bestFit="1" customWidth="1"/>
    <col min="14" max="15" width="16.5" bestFit="1" customWidth="1"/>
  </cols>
  <sheetData>
    <row r="4" spans="4:17" ht="22" x14ac:dyDescent="0.3">
      <c r="D4" s="21" t="s">
        <v>25</v>
      </c>
      <c r="E4" s="21" t="s">
        <v>26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1" t="s">
        <v>50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47</v>
      </c>
      <c r="Q4" s="21" t="s">
        <v>48</v>
      </c>
    </row>
    <row r="5" spans="4:17" ht="22" x14ac:dyDescent="0.3">
      <c r="D5" s="22" t="s">
        <v>36</v>
      </c>
      <c r="E5" s="26">
        <v>1682</v>
      </c>
      <c r="F5" s="26">
        <v>943</v>
      </c>
      <c r="G5" s="23">
        <v>100000</v>
      </c>
      <c r="H5" s="24">
        <f>G5/(E5*F5)</f>
        <v>6.3046693642245313E-2</v>
      </c>
      <c r="I5" s="25">
        <f t="shared" ref="I5:I9" si="0">100%-H5</f>
        <v>0.93695330635775465</v>
      </c>
      <c r="J5" s="26">
        <f>G5*2</f>
        <v>200000</v>
      </c>
      <c r="K5" s="26"/>
      <c r="L5" s="26">
        <f>E5+F5</f>
        <v>2625</v>
      </c>
      <c r="M5" s="27">
        <f>J5/L5</f>
        <v>76.19047619047619</v>
      </c>
      <c r="N5" s="28">
        <f>J5/(L5*(L5-1))</f>
        <v>2.9036004645760744E-2</v>
      </c>
      <c r="O5" s="29"/>
    </row>
    <row r="6" spans="4:17" ht="22" x14ac:dyDescent="0.3">
      <c r="D6" s="22" t="s">
        <v>38</v>
      </c>
      <c r="E6" s="26">
        <v>3952</v>
      </c>
      <c r="F6" s="26">
        <v>6040</v>
      </c>
      <c r="G6" s="23">
        <v>1000209</v>
      </c>
      <c r="H6" s="24">
        <f>G6/(E6*F6)</f>
        <v>4.1902205606349038E-2</v>
      </c>
      <c r="I6" s="25">
        <f>100%-H6</f>
        <v>0.95809779439365095</v>
      </c>
      <c r="J6" s="26">
        <f>G6*2</f>
        <v>2000418</v>
      </c>
      <c r="K6" s="26"/>
      <c r="L6" s="26">
        <f>E6+F6</f>
        <v>9992</v>
      </c>
      <c r="M6" s="27">
        <f>J6/L6</f>
        <v>200.20196156925542</v>
      </c>
      <c r="N6" s="28">
        <f>J6/(L6*(L6-1))</f>
        <v>2.0038230564433532E-2</v>
      </c>
      <c r="O6" s="29"/>
    </row>
    <row r="7" spans="4:17" ht="22" x14ac:dyDescent="0.3">
      <c r="D7" s="22" t="s">
        <v>42</v>
      </c>
      <c r="E7" s="26">
        <v>1403</v>
      </c>
      <c r="F7" s="26">
        <v>94651</v>
      </c>
      <c r="G7" s="23">
        <v>221195</v>
      </c>
      <c r="H7" s="30">
        <f>G7/(E7*F7)</f>
        <v>1.6656832863722272E-3</v>
      </c>
      <c r="I7" s="25">
        <f>100%-H7</f>
        <v>0.99833431671362782</v>
      </c>
      <c r="J7" s="26">
        <f>G7*2</f>
        <v>442390</v>
      </c>
      <c r="K7" s="26"/>
      <c r="L7" s="26">
        <f>E7+F7</f>
        <v>96054</v>
      </c>
      <c r="M7" s="27">
        <f>J7/L7</f>
        <v>4.6056384950132214</v>
      </c>
      <c r="N7" s="28">
        <f>J7/(L7*(L7-1))</f>
        <v>4.7948929185066803E-5</v>
      </c>
      <c r="O7" s="29">
        <v>4797</v>
      </c>
    </row>
    <row r="8" spans="4:17" ht="22" x14ac:dyDescent="0.3">
      <c r="D8" s="29"/>
      <c r="E8" s="31"/>
      <c r="F8" s="31"/>
      <c r="G8" s="29"/>
      <c r="H8" s="29"/>
      <c r="I8" s="29"/>
      <c r="J8" s="29"/>
      <c r="K8" s="29"/>
      <c r="L8" s="29"/>
      <c r="M8" s="29"/>
      <c r="N8" s="29"/>
      <c r="O8" s="29"/>
    </row>
    <row r="9" spans="4:17" ht="22" x14ac:dyDescent="0.3">
      <c r="D9" s="22" t="s">
        <v>40</v>
      </c>
      <c r="E9" s="26">
        <v>10328</v>
      </c>
      <c r="F9" s="26">
        <v>4764</v>
      </c>
      <c r="G9" s="23">
        <v>200573</v>
      </c>
      <c r="H9" s="24">
        <f>G9/(E9*F9)</f>
        <v>4.0764722313816311E-3</v>
      </c>
      <c r="I9" s="25">
        <f t="shared" si="0"/>
        <v>0.99592352776861837</v>
      </c>
      <c r="J9" s="26">
        <f>G9*2</f>
        <v>401146</v>
      </c>
      <c r="K9" s="26"/>
      <c r="L9" s="26">
        <f>E9+F9</f>
        <v>15092</v>
      </c>
      <c r="M9" s="27">
        <f>J9/L9</f>
        <v>26.580042406573018</v>
      </c>
      <c r="N9" s="28">
        <f>J9/(L9*(L9-1))</f>
        <v>1.7613175009325438E-3</v>
      </c>
      <c r="O9" s="29">
        <v>4326</v>
      </c>
    </row>
    <row r="10" spans="4:17" ht="22" x14ac:dyDescent="0.3">
      <c r="D10" s="22" t="s">
        <v>37</v>
      </c>
      <c r="E10" s="26">
        <v>879</v>
      </c>
      <c r="F10" s="26">
        <v>677</v>
      </c>
      <c r="G10" s="23">
        <v>32374</v>
      </c>
      <c r="H10" s="24">
        <f>G10/(E10*F10)</f>
        <v>5.4402495114126939E-2</v>
      </c>
      <c r="I10" s="25">
        <f>100%-H10</f>
        <v>0.94559750488587302</v>
      </c>
      <c r="J10" s="31">
        <f>G10*2</f>
        <v>64748</v>
      </c>
      <c r="K10" s="31"/>
      <c r="L10" s="26">
        <f>E10+F10</f>
        <v>1556</v>
      </c>
      <c r="M10" s="27">
        <f>J10/L10</f>
        <v>41.611825192802058</v>
      </c>
      <c r="N10" s="28">
        <f>J10/(L10*(L10-1))</f>
        <v>2.6760016201158879E-2</v>
      </c>
      <c r="O10" s="29">
        <v>4750</v>
      </c>
    </row>
    <row r="11" spans="4:17" ht="22" x14ac:dyDescent="0.3">
      <c r="D11" s="22" t="s">
        <v>44</v>
      </c>
      <c r="E11" s="26">
        <v>2519</v>
      </c>
      <c r="F11" s="26">
        <v>34889</v>
      </c>
      <c r="G11" s="23">
        <v>1276928</v>
      </c>
      <c r="H11" s="30">
        <f>G11/(E11*F11)</f>
        <v>1.4529468270784617E-2</v>
      </c>
      <c r="I11" s="25">
        <f>100%-H11</f>
        <v>0.98547053172921539</v>
      </c>
      <c r="J11" s="26">
        <f>G11*2</f>
        <v>2553856</v>
      </c>
      <c r="K11" s="26"/>
      <c r="L11" s="26">
        <f>E11+F11</f>
        <v>37408</v>
      </c>
      <c r="M11" s="27">
        <f>J11/L11</f>
        <v>68.270316509837471</v>
      </c>
      <c r="N11" s="28">
        <f>J11/(L11*(L11-1))</f>
        <v>1.8250679420920542E-3</v>
      </c>
      <c r="O11" s="29">
        <v>4769</v>
      </c>
    </row>
    <row r="12" spans="4:17" ht="22" x14ac:dyDescent="0.3">
      <c r="D12" s="22" t="s">
        <v>45</v>
      </c>
      <c r="E12" s="26">
        <v>2035490</v>
      </c>
      <c r="F12" s="26">
        <v>874297</v>
      </c>
      <c r="G12" s="23">
        <v>2500939</v>
      </c>
      <c r="H12" s="28">
        <f>G12/(E12*F12)</f>
        <v>1.405319711151813E-6</v>
      </c>
      <c r="I12" s="25">
        <f>100%-H12</f>
        <v>0.99999859468028884</v>
      </c>
      <c r="J12" s="26">
        <f>G12*2</f>
        <v>5001878</v>
      </c>
      <c r="K12" s="26"/>
      <c r="L12" s="26">
        <f>E12+F12</f>
        <v>2909787</v>
      </c>
      <c r="M12" s="27">
        <f>J12/L12</f>
        <v>1.7189842418018912</v>
      </c>
      <c r="N12" s="28">
        <f>J12/(L12*(L12-1))</f>
        <v>5.9075967847872362E-7</v>
      </c>
      <c r="O12" s="29">
        <v>7797</v>
      </c>
    </row>
    <row r="13" spans="4:17" ht="22" x14ac:dyDescent="0.3">
      <c r="D13" s="22" t="s">
        <v>46</v>
      </c>
      <c r="E13" s="26">
        <v>44783</v>
      </c>
      <c r="F13" s="26">
        <v>1020</v>
      </c>
      <c r="G13" s="23">
        <v>99892</v>
      </c>
      <c r="H13" s="32">
        <f>G13/(E13*F13)</f>
        <v>2.1868417330981249E-3</v>
      </c>
      <c r="I13" s="25">
        <f>100%-H13</f>
        <v>0.99781315826690187</v>
      </c>
      <c r="J13" s="26">
        <f>G13*2</f>
        <v>199784</v>
      </c>
      <c r="K13" s="26"/>
      <c r="L13" s="26">
        <f>E13+F13</f>
        <v>45803</v>
      </c>
      <c r="M13" s="27">
        <f>J13/L13</f>
        <v>4.3618103617666968</v>
      </c>
      <c r="N13" s="28">
        <f>J13/(L13*(L13-1))</f>
        <v>9.523187550252601E-5</v>
      </c>
      <c r="O13" s="29"/>
    </row>
    <row r="14" spans="4:17" ht="22" x14ac:dyDescent="0.3">
      <c r="D14" s="29"/>
      <c r="E14" s="31"/>
      <c r="F14" s="31"/>
      <c r="G14" s="29"/>
      <c r="H14" s="29"/>
      <c r="I14" s="29"/>
      <c r="J14" s="29"/>
      <c r="K14" s="29"/>
      <c r="L14" s="29"/>
      <c r="M14" s="29"/>
      <c r="N14" s="29"/>
      <c r="O14" s="29"/>
    </row>
    <row r="15" spans="4:17" ht="22" x14ac:dyDescent="0.3">
      <c r="D15" s="48" t="s">
        <v>41</v>
      </c>
      <c r="E15" s="49">
        <v>29858</v>
      </c>
      <c r="F15" s="49">
        <v>40981</v>
      </c>
      <c r="G15" s="50">
        <v>1027370</v>
      </c>
      <c r="H15" s="32">
        <f>G15/(E15*F15)</f>
        <v>8.3962162285704375E-4</v>
      </c>
      <c r="I15" s="25">
        <f>100%-H15</f>
        <v>0.999160378377143</v>
      </c>
      <c r="J15" s="26">
        <f>G15*2</f>
        <v>2054740</v>
      </c>
      <c r="K15" s="26">
        <f>J15*80%</f>
        <v>1643792</v>
      </c>
      <c r="L15" s="26">
        <f>E15+F15</f>
        <v>70839</v>
      </c>
      <c r="M15" s="27">
        <f>J15/L15</f>
        <v>29.005773655754599</v>
      </c>
      <c r="N15" s="28">
        <f>J15/(L15*(L15-1))</f>
        <v>4.094662985368672E-4</v>
      </c>
      <c r="O15" s="29"/>
      <c r="P15" s="27">
        <f>G15/E15</f>
        <v>34.408533726304505</v>
      </c>
      <c r="Q15" s="27">
        <f>G15/F15</f>
        <v>25.06942241526561</v>
      </c>
    </row>
    <row r="16" spans="4:17" ht="22" x14ac:dyDescent="0.3">
      <c r="D16" s="48" t="s">
        <v>39</v>
      </c>
      <c r="E16" s="49">
        <v>31668</v>
      </c>
      <c r="F16" s="49">
        <v>38048</v>
      </c>
      <c r="G16" s="50">
        <v>1561406</v>
      </c>
      <c r="H16" s="32">
        <f>G16/(E16*F16)</f>
        <v>1.2958757851778645E-3</v>
      </c>
      <c r="I16" s="25">
        <f>100%-H16</f>
        <v>0.99870412421482213</v>
      </c>
      <c r="J16" s="26">
        <f>G16*2</f>
        <v>3122812</v>
      </c>
      <c r="K16" s="26">
        <f>J16*80%</f>
        <v>2498249.6</v>
      </c>
      <c r="L16" s="26">
        <f>E16+F16</f>
        <v>69716</v>
      </c>
      <c r="M16" s="27">
        <f>J16/L16</f>
        <v>44.793332950829075</v>
      </c>
      <c r="N16" s="28">
        <f>J16/(L16*(L16-1))</f>
        <v>6.4252073371339131E-4</v>
      </c>
      <c r="O16" s="29"/>
      <c r="P16" s="27">
        <f>G16/E16</f>
        <v>49.305481874447395</v>
      </c>
      <c r="Q16" s="27">
        <f>G16/F16</f>
        <v>41.037794365012616</v>
      </c>
    </row>
    <row r="17" spans="4:17" ht="22" x14ac:dyDescent="0.3">
      <c r="D17" s="48" t="s">
        <v>43</v>
      </c>
      <c r="E17" s="49">
        <v>52643</v>
      </c>
      <c r="F17" s="49">
        <v>91599</v>
      </c>
      <c r="G17" s="50">
        <v>2984108</v>
      </c>
      <c r="H17" s="32">
        <f>G17/(E17*F17)</f>
        <v>6.1884683448499807E-4</v>
      </c>
      <c r="I17" s="25">
        <f>100%-H17</f>
        <v>0.99938115316551501</v>
      </c>
      <c r="J17" s="26">
        <f>G17*2</f>
        <v>5968216</v>
      </c>
      <c r="K17" s="26">
        <f>J17*80%</f>
        <v>4774572.8</v>
      </c>
      <c r="L17" s="26">
        <f>E17+F17</f>
        <v>144242</v>
      </c>
      <c r="M17" s="27">
        <f>J17/L17</f>
        <v>41.376409090278834</v>
      </c>
      <c r="N17" s="28">
        <f>J17/(L17*(L17-1))</f>
        <v>2.8685608870070812E-4</v>
      </c>
      <c r="O17" s="29"/>
      <c r="P17" s="27">
        <f>G17/E17</f>
        <v>56.685751191991336</v>
      </c>
      <c r="Q17" s="27">
        <f>G17/F17</f>
        <v>32.577953907793756</v>
      </c>
    </row>
    <row r="18" spans="4:17" x14ac:dyDescent="0.2">
      <c r="E18" s="44"/>
      <c r="F18" s="44"/>
    </row>
    <row r="19" spans="4:17" x14ac:dyDescent="0.2">
      <c r="E19" s="44"/>
      <c r="F19" s="44"/>
    </row>
    <row r="20" spans="4:17" x14ac:dyDescent="0.2">
      <c r="E20" s="44"/>
      <c r="F20" s="44"/>
    </row>
    <row r="21" spans="4:17" x14ac:dyDescent="0.2">
      <c r="E21" s="44"/>
      <c r="F21" s="44"/>
    </row>
    <row r="22" spans="4:17" ht="22" x14ac:dyDescent="0.3">
      <c r="D22" s="22" t="s">
        <v>51</v>
      </c>
      <c r="E22" s="26">
        <v>1878</v>
      </c>
      <c r="F22" s="26">
        <v>4476</v>
      </c>
      <c r="G22" s="23">
        <f>G23+G24</f>
        <v>52668</v>
      </c>
      <c r="H22" s="32">
        <f>G22/(E22*F22)</f>
        <v>6.265578291891151E-3</v>
      </c>
      <c r="I22" s="25">
        <f>100%-H22</f>
        <v>0.99373442170810888</v>
      </c>
      <c r="J22" s="26">
        <f>G22*2</f>
        <v>105336</v>
      </c>
      <c r="K22" s="26">
        <f>J22*80%</f>
        <v>84268.800000000003</v>
      </c>
      <c r="L22" s="26">
        <f>E22+F22</f>
        <v>6354</v>
      </c>
      <c r="M22" s="27">
        <f>J22/L22</f>
        <v>16.577903682719548</v>
      </c>
      <c r="N22" s="28">
        <f>J22/(L22*(L22-1))</f>
        <v>2.6094606772736578E-3</v>
      </c>
      <c r="O22" s="29"/>
      <c r="P22" s="27">
        <f>G22/E22</f>
        <v>28.044728434504794</v>
      </c>
      <c r="Q22" s="27">
        <f>G22/F22</f>
        <v>11.766756032171582</v>
      </c>
    </row>
    <row r="23" spans="4:17" x14ac:dyDescent="0.2">
      <c r="E23" s="44"/>
      <c r="F23" s="44"/>
      <c r="G23">
        <v>10533</v>
      </c>
    </row>
    <row r="24" spans="4:17" x14ac:dyDescent="0.2">
      <c r="E24" s="44"/>
      <c r="F24" s="44"/>
      <c r="G24">
        <v>42135</v>
      </c>
    </row>
    <row r="25" spans="4:17" x14ac:dyDescent="0.2">
      <c r="E25" s="44"/>
      <c r="F25" s="44"/>
    </row>
    <row r="26" spans="4:17" x14ac:dyDescent="0.2">
      <c r="E26" s="44"/>
      <c r="F26" s="44"/>
    </row>
    <row r="27" spans="4:17" ht="22" x14ac:dyDescent="0.3">
      <c r="D27" s="22" t="s">
        <v>66</v>
      </c>
      <c r="E27" s="26">
        <v>7403</v>
      </c>
      <c r="F27" s="26">
        <v>17192</v>
      </c>
      <c r="G27" s="23">
        <f>G28+G29</f>
        <v>227717</v>
      </c>
      <c r="H27" s="32">
        <f>G27/(E27*F27)</f>
        <v>1.7892099382194294E-3</v>
      </c>
      <c r="I27" s="25">
        <f>100%-H27</f>
        <v>0.9982107900617806</v>
      </c>
      <c r="J27" s="26">
        <f>G27*2</f>
        <v>455434</v>
      </c>
      <c r="K27" s="26">
        <f>J27*80%</f>
        <v>364347.2</v>
      </c>
      <c r="L27" s="26">
        <f>E27+F27</f>
        <v>24595</v>
      </c>
      <c r="M27" s="27">
        <f>J27/L27</f>
        <v>18.517340922951821</v>
      </c>
      <c r="N27" s="28">
        <f>J27/(L27*(L27-1))</f>
        <v>7.529210751789794E-4</v>
      </c>
      <c r="O27" s="29"/>
    </row>
    <row r="28" spans="4:17" x14ac:dyDescent="0.2">
      <c r="G28">
        <v>184182</v>
      </c>
    </row>
    <row r="29" spans="4:17" x14ac:dyDescent="0.2">
      <c r="G29">
        <v>43535</v>
      </c>
    </row>
    <row r="31" spans="4:17" ht="19" x14ac:dyDescent="0.25">
      <c r="E31" s="58">
        <v>2380730</v>
      </c>
      <c r="G31">
        <v>839986</v>
      </c>
      <c r="H31">
        <v>810128</v>
      </c>
      <c r="J31">
        <v>1237259</v>
      </c>
    </row>
    <row r="32" spans="4:17" ht="19" x14ac:dyDescent="0.25">
      <c r="E32" s="58">
        <v>603378</v>
      </c>
      <c r="G32">
        <v>247100</v>
      </c>
      <c r="H32">
        <v>217242</v>
      </c>
      <c r="J32">
        <v>324147</v>
      </c>
    </row>
    <row r="33" spans="5:10" ht="22" x14ac:dyDescent="0.3">
      <c r="E33" s="58">
        <f>E32+E31</f>
        <v>2984108</v>
      </c>
      <c r="G33" s="23">
        <f>G32+G31</f>
        <v>1087086</v>
      </c>
      <c r="H33" s="23">
        <f>H32+H31</f>
        <v>1027370</v>
      </c>
      <c r="J33" s="54">
        <f>J32+J31</f>
        <v>1561406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A9" workbookViewId="0">
      <selection activeCell="I21" sqref="I21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61" t="s">
        <v>41</v>
      </c>
      <c r="F10" s="62"/>
      <c r="G10" s="62"/>
      <c r="H10" s="62"/>
      <c r="I10" s="62"/>
      <c r="J10" s="62"/>
      <c r="K10" s="62"/>
      <c r="L10" s="62"/>
      <c r="M10" s="62"/>
      <c r="N10" s="63"/>
      <c r="Q10" s="6" t="s">
        <v>65</v>
      </c>
    </row>
    <row r="11" spans="5:17" ht="22" x14ac:dyDescent="0.3">
      <c r="E11" s="41"/>
      <c r="F11" s="42" t="s">
        <v>55</v>
      </c>
      <c r="G11" s="41" t="s">
        <v>56</v>
      </c>
      <c r="H11" s="42" t="s">
        <v>55</v>
      </c>
      <c r="I11" s="41" t="s">
        <v>56</v>
      </c>
      <c r="J11" s="42" t="s">
        <v>55</v>
      </c>
      <c r="K11" s="41" t="s">
        <v>56</v>
      </c>
      <c r="L11" s="42" t="s">
        <v>55</v>
      </c>
      <c r="M11" s="41" t="s">
        <v>56</v>
      </c>
      <c r="N11" s="41" t="s">
        <v>7</v>
      </c>
      <c r="O11" s="45" t="s">
        <v>67</v>
      </c>
    </row>
    <row r="12" spans="5:17" ht="22" x14ac:dyDescent="0.3">
      <c r="E12" s="12" t="s">
        <v>6</v>
      </c>
      <c r="F12" s="35" t="s">
        <v>15</v>
      </c>
      <c r="G12" s="12"/>
      <c r="H12" s="35" t="s">
        <v>13</v>
      </c>
      <c r="I12" s="12"/>
      <c r="J12" s="35" t="s">
        <v>14</v>
      </c>
      <c r="K12" s="12"/>
      <c r="L12" s="35" t="s">
        <v>18</v>
      </c>
      <c r="M12" s="2"/>
      <c r="N12" s="2"/>
    </row>
    <row r="13" spans="5:17" ht="22" x14ac:dyDescent="0.3">
      <c r="E13" s="10">
        <v>1</v>
      </c>
      <c r="F13" s="36">
        <v>0.17549999999999999</v>
      </c>
      <c r="G13" s="9">
        <v>0.1726</v>
      </c>
      <c r="H13" s="36">
        <v>0.1492</v>
      </c>
      <c r="I13" s="9">
        <v>0.14749999999999999</v>
      </c>
      <c r="J13" s="36"/>
      <c r="K13" s="9">
        <v>5.3499999999999999E-2</v>
      </c>
      <c r="L13" s="3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36">
        <v>0.17860000000000001</v>
      </c>
      <c r="G14" s="9"/>
      <c r="H14" s="36">
        <v>0.15240000000000001</v>
      </c>
      <c r="I14" s="9"/>
      <c r="J14" s="37">
        <v>5.4559999999999997E-2</v>
      </c>
      <c r="K14" s="11"/>
      <c r="L14" s="36">
        <f>(2*F14*J14)/(F14+J14)</f>
        <v>8.3585657917309999E-2</v>
      </c>
      <c r="M14" s="2"/>
      <c r="N14" s="2"/>
      <c r="Q14" s="6" t="s">
        <v>64</v>
      </c>
    </row>
    <row r="15" spans="5:17" ht="22" x14ac:dyDescent="0.3">
      <c r="E15" s="10">
        <v>3</v>
      </c>
      <c r="F15" s="36">
        <v>0.18240000000000001</v>
      </c>
      <c r="G15" s="9"/>
      <c r="H15" s="36">
        <v>0.1547</v>
      </c>
      <c r="I15" s="9"/>
      <c r="J15" s="37">
        <v>5.5890000000000002E-2</v>
      </c>
      <c r="K15" s="11"/>
      <c r="L15" s="3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36">
        <v>0.1825</v>
      </c>
      <c r="G16" s="9"/>
      <c r="H16" s="36">
        <v>0.1537</v>
      </c>
      <c r="I16" s="9"/>
      <c r="J16" s="36">
        <v>5.5759999999999997E-2</v>
      </c>
      <c r="K16" s="9"/>
      <c r="L16" s="37">
        <f>(2*F16*J16)/(F16+J16)</f>
        <v>8.5420968689666754E-2</v>
      </c>
      <c r="M16" s="2"/>
      <c r="N16" s="2"/>
    </row>
    <row r="18" spans="5:18" ht="24" x14ac:dyDescent="0.3">
      <c r="E18" s="61" t="s">
        <v>60</v>
      </c>
      <c r="F18" s="62"/>
      <c r="G18" s="62"/>
      <c r="H18" s="62"/>
      <c r="I18" s="62"/>
      <c r="J18" s="62"/>
      <c r="K18" s="62"/>
      <c r="L18" s="62"/>
      <c r="M18" s="62"/>
      <c r="N18" s="63"/>
      <c r="Q18" s="6" t="s">
        <v>58</v>
      </c>
    </row>
    <row r="19" spans="5:18" ht="22" x14ac:dyDescent="0.3">
      <c r="E19" s="41"/>
      <c r="F19" s="42" t="s">
        <v>55</v>
      </c>
      <c r="G19" s="41" t="s">
        <v>56</v>
      </c>
      <c r="H19" s="42" t="s">
        <v>55</v>
      </c>
      <c r="I19" s="41" t="s">
        <v>56</v>
      </c>
      <c r="J19" s="42" t="s">
        <v>55</v>
      </c>
      <c r="K19" s="41" t="s">
        <v>56</v>
      </c>
      <c r="L19" s="42" t="s">
        <v>55</v>
      </c>
      <c r="M19" s="41" t="s">
        <v>56</v>
      </c>
      <c r="N19" s="41" t="s">
        <v>7</v>
      </c>
      <c r="Q19" s="39" t="s">
        <v>7</v>
      </c>
    </row>
    <row r="20" spans="5:18" ht="22" x14ac:dyDescent="0.3">
      <c r="E20" s="12" t="s">
        <v>6</v>
      </c>
      <c r="F20" s="35" t="s">
        <v>15</v>
      </c>
      <c r="G20" s="12"/>
      <c r="H20" s="35" t="s">
        <v>13</v>
      </c>
      <c r="I20" s="12"/>
      <c r="J20" s="35" t="s">
        <v>14</v>
      </c>
      <c r="K20" s="12"/>
      <c r="L20" s="35" t="s">
        <v>18</v>
      </c>
      <c r="M20" s="2"/>
      <c r="N20" s="2"/>
      <c r="Q20" s="38">
        <v>0.01</v>
      </c>
      <c r="R20" s="6" t="s">
        <v>57</v>
      </c>
    </row>
    <row r="21" spans="5:18" ht="22" x14ac:dyDescent="0.3">
      <c r="E21" s="10">
        <v>1</v>
      </c>
      <c r="F21" s="36">
        <v>0.27592</v>
      </c>
      <c r="G21" s="9">
        <v>0.27450000000000002</v>
      </c>
      <c r="H21" s="40">
        <v>0.21309</v>
      </c>
      <c r="I21" s="9">
        <v>0.21310000000000001</v>
      </c>
      <c r="J21" s="36">
        <v>7.7289999999999998E-2</v>
      </c>
      <c r="K21" s="9">
        <v>7.7399999999999997E-2</v>
      </c>
      <c r="L21" s="36">
        <f t="shared" ref="L21:M24" si="1">(2*F21*J21)/(F21+J21)</f>
        <v>0.12075454715325161</v>
      </c>
      <c r="M21" s="11">
        <f t="shared" si="1"/>
        <v>0.12075191815856777</v>
      </c>
      <c r="N21" s="43">
        <v>0.01</v>
      </c>
      <c r="Q21" s="38">
        <v>1E-3</v>
      </c>
      <c r="R21" s="6" t="s">
        <v>59</v>
      </c>
    </row>
    <row r="22" spans="5:18" ht="22" x14ac:dyDescent="0.3">
      <c r="E22" s="10">
        <v>2</v>
      </c>
      <c r="F22" s="36">
        <v>0.27932000000000001</v>
      </c>
      <c r="G22" s="9">
        <v>0.27960000000000002</v>
      </c>
      <c r="H22" s="36">
        <v>0.2185</v>
      </c>
      <c r="I22" s="9">
        <v>0.2208</v>
      </c>
      <c r="J22" s="37">
        <v>7.8340000000000007E-2</v>
      </c>
      <c r="K22" s="14">
        <v>7.9200000000000007E-2</v>
      </c>
      <c r="L22" s="36">
        <f t="shared" si="1"/>
        <v>0.12236162165184812</v>
      </c>
      <c r="M22" s="11">
        <f t="shared" si="1"/>
        <v>0.12343545150501672</v>
      </c>
      <c r="N22" s="43">
        <v>1E-3</v>
      </c>
      <c r="R22" s="6" t="s">
        <v>61</v>
      </c>
    </row>
    <row r="23" spans="5:18" ht="22" x14ac:dyDescent="0.3">
      <c r="E23" s="10">
        <v>3</v>
      </c>
      <c r="F23" s="36">
        <v>0.27900999999999998</v>
      </c>
      <c r="G23" s="9">
        <v>0.2823</v>
      </c>
      <c r="H23" s="36">
        <v>0.21940000000000001</v>
      </c>
      <c r="I23" s="14">
        <v>0.221</v>
      </c>
      <c r="J23" s="37">
        <v>7.8549999999999995E-2</v>
      </c>
      <c r="K23" s="14">
        <v>7.9500000000000001E-2</v>
      </c>
      <c r="L23" s="36">
        <f t="shared" si="1"/>
        <v>0.12258773632397357</v>
      </c>
      <c r="M23" s="11">
        <f t="shared" si="1"/>
        <v>0.12406218905472637</v>
      </c>
      <c r="N23" s="43">
        <v>1E-3</v>
      </c>
      <c r="R23" s="6" t="s">
        <v>62</v>
      </c>
    </row>
    <row r="24" spans="5:18" ht="22" x14ac:dyDescent="0.3">
      <c r="E24" s="10">
        <v>4</v>
      </c>
      <c r="F24" s="36">
        <v>0.27572999999999998</v>
      </c>
      <c r="G24" s="9">
        <v>0.27910000000000001</v>
      </c>
      <c r="H24" s="36">
        <v>0.2162</v>
      </c>
      <c r="I24" s="14">
        <v>0.217</v>
      </c>
      <c r="J24" s="36">
        <v>7.7960000000000002E-2</v>
      </c>
      <c r="K24" s="9">
        <v>7.8100000000000003E-2</v>
      </c>
      <c r="L24" s="37">
        <f>(2*F24*J24)/(F24+J24)</f>
        <v>0.1215522678051401</v>
      </c>
      <c r="M24" s="11">
        <f t="shared" si="1"/>
        <v>0.1220476483762598</v>
      </c>
      <c r="N24" s="43">
        <v>1E-3</v>
      </c>
      <c r="R24" s="6" t="s">
        <v>63</v>
      </c>
    </row>
    <row r="26" spans="5:18" ht="24" x14ac:dyDescent="0.3">
      <c r="E26" s="61" t="s">
        <v>39</v>
      </c>
      <c r="F26" s="62"/>
      <c r="G26" s="62"/>
      <c r="H26" s="62"/>
      <c r="I26" s="62"/>
      <c r="J26" s="62"/>
      <c r="K26" s="62"/>
      <c r="L26" s="62"/>
      <c r="M26" s="62"/>
      <c r="N26" s="63"/>
    </row>
    <row r="27" spans="5:18" ht="22" x14ac:dyDescent="0.3">
      <c r="E27" s="41"/>
      <c r="F27" s="42" t="s">
        <v>55</v>
      </c>
      <c r="G27" s="41" t="s">
        <v>56</v>
      </c>
      <c r="H27" s="42" t="s">
        <v>55</v>
      </c>
      <c r="I27" s="41" t="s">
        <v>56</v>
      </c>
      <c r="J27" s="42" t="s">
        <v>55</v>
      </c>
      <c r="K27" s="41" t="s">
        <v>56</v>
      </c>
      <c r="L27" s="42" t="s">
        <v>55</v>
      </c>
      <c r="M27" s="41" t="s">
        <v>56</v>
      </c>
      <c r="N27" s="2"/>
    </row>
    <row r="28" spans="5:18" ht="22" x14ac:dyDescent="0.3">
      <c r="E28" s="12" t="s">
        <v>6</v>
      </c>
      <c r="F28" s="35" t="s">
        <v>15</v>
      </c>
      <c r="G28" s="12"/>
      <c r="H28" s="35" t="s">
        <v>13</v>
      </c>
      <c r="I28" s="12"/>
      <c r="J28" s="35" t="s">
        <v>14</v>
      </c>
      <c r="K28" s="12"/>
      <c r="L28" s="35" t="s">
        <v>18</v>
      </c>
      <c r="M28" s="2"/>
      <c r="N28" s="2"/>
    </row>
    <row r="29" spans="5:18" ht="22" x14ac:dyDescent="0.3">
      <c r="E29" s="10">
        <v>1</v>
      </c>
      <c r="F29" s="36">
        <v>5.604E-2</v>
      </c>
      <c r="G29" s="9"/>
      <c r="H29" s="36">
        <v>4.5569999999999999E-2</v>
      </c>
      <c r="I29" s="9"/>
      <c r="J29" s="36">
        <v>2.5190000000000001E-2</v>
      </c>
      <c r="K29" s="9"/>
      <c r="L29" s="3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36">
        <v>5.9880000000000003E-2</v>
      </c>
      <c r="G30" s="9"/>
      <c r="H30" s="36">
        <v>4.956E-2</v>
      </c>
      <c r="I30" s="9"/>
      <c r="J30" s="37">
        <v>2.7099999999999999E-2</v>
      </c>
      <c r="K30" s="11"/>
      <c r="L30" s="3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36">
        <v>6.3469999999999999E-2</v>
      </c>
      <c r="G31" s="9"/>
      <c r="H31" s="36">
        <v>5.2380000000000003E-2</v>
      </c>
      <c r="I31" s="9"/>
      <c r="J31" s="37">
        <v>2.8500000000000001E-2</v>
      </c>
      <c r="K31" s="11"/>
      <c r="L31" s="3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36">
        <v>6.515E-2</v>
      </c>
      <c r="G32" s="9"/>
      <c r="H32" s="36">
        <v>5.3249999999999999E-2</v>
      </c>
      <c r="I32" s="9"/>
      <c r="J32" s="36">
        <v>2.9170000000000001E-2</v>
      </c>
      <c r="K32" s="9"/>
      <c r="L32" s="3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E5:O22"/>
  <sheetViews>
    <sheetView topLeftCell="A6" workbookViewId="0">
      <selection activeCell="O12" sqref="O12"/>
    </sheetView>
  </sheetViews>
  <sheetFormatPr baseColWidth="10" defaultRowHeight="16" x14ac:dyDescent="0.2"/>
  <cols>
    <col min="5" max="5" width="10.6640625" bestFit="1" customWidth="1"/>
    <col min="6" max="7" width="10.6640625" customWidth="1"/>
    <col min="8" max="8" width="9" bestFit="1" customWidth="1"/>
    <col min="9" max="9" width="13.5" bestFit="1" customWidth="1"/>
  </cols>
  <sheetData>
    <row r="5" spans="5:13" ht="22" x14ac:dyDescent="0.3">
      <c r="E5" s="65" t="s">
        <v>68</v>
      </c>
      <c r="F5" s="65"/>
      <c r="G5" s="65"/>
      <c r="H5" s="65"/>
      <c r="I5" s="65"/>
      <c r="J5" s="65"/>
      <c r="K5" s="65"/>
      <c r="L5" s="65"/>
      <c r="M5" s="65"/>
    </row>
    <row r="6" spans="5:13" ht="22" x14ac:dyDescent="0.3">
      <c r="E6" s="46"/>
      <c r="F6" s="46"/>
      <c r="G6" s="46"/>
      <c r="H6" s="46"/>
      <c r="I6" s="46"/>
      <c r="J6" s="64" t="s">
        <v>70</v>
      </c>
      <c r="K6" s="64"/>
      <c r="L6" s="64"/>
      <c r="M6" s="64"/>
    </row>
    <row r="7" spans="5:13" ht="22" x14ac:dyDescent="0.3">
      <c r="E7" s="47" t="s">
        <v>7</v>
      </c>
      <c r="F7" s="47" t="s">
        <v>72</v>
      </c>
      <c r="G7" s="47" t="s">
        <v>73</v>
      </c>
      <c r="H7" s="46" t="s">
        <v>67</v>
      </c>
      <c r="I7" s="46" t="s">
        <v>71</v>
      </c>
      <c r="J7" s="47" t="s">
        <v>15</v>
      </c>
      <c r="K7" s="47" t="s">
        <v>69</v>
      </c>
      <c r="L7" s="47" t="s">
        <v>18</v>
      </c>
      <c r="M7" s="47" t="s">
        <v>13</v>
      </c>
    </row>
    <row r="8" spans="5:13" ht="22" x14ac:dyDescent="0.3">
      <c r="E8" s="4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4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4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4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65" t="s">
        <v>68</v>
      </c>
      <c r="F15" s="65"/>
      <c r="G15" s="65"/>
      <c r="H15" s="65"/>
      <c r="I15" s="65"/>
      <c r="J15" s="65"/>
      <c r="K15" s="65"/>
      <c r="L15" s="65"/>
      <c r="M15" s="65"/>
    </row>
    <row r="16" spans="5:13" ht="22" x14ac:dyDescent="0.3">
      <c r="E16" s="46"/>
      <c r="F16" s="46"/>
      <c r="G16" s="46"/>
      <c r="H16" s="46"/>
      <c r="I16" s="46"/>
      <c r="J16" s="64" t="s">
        <v>70</v>
      </c>
      <c r="K16" s="64"/>
      <c r="L16" s="64"/>
      <c r="M16" s="64"/>
    </row>
    <row r="17" spans="5:15" ht="22" x14ac:dyDescent="0.3">
      <c r="E17" s="47" t="s">
        <v>7</v>
      </c>
      <c r="F17" s="47" t="s">
        <v>72</v>
      </c>
      <c r="G17" s="47" t="s">
        <v>73</v>
      </c>
      <c r="H17" s="46" t="s">
        <v>67</v>
      </c>
      <c r="I17" s="46" t="s">
        <v>71</v>
      </c>
      <c r="J17" s="47" t="s">
        <v>15</v>
      </c>
      <c r="K17" s="47" t="s">
        <v>69</v>
      </c>
      <c r="L17" s="47" t="s">
        <v>18</v>
      </c>
      <c r="M17" s="47" t="s">
        <v>13</v>
      </c>
    </row>
    <row r="18" spans="5:15" ht="22" x14ac:dyDescent="0.3">
      <c r="E18" s="4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5" ht="22" x14ac:dyDescent="0.3">
      <c r="E19" s="4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5" ht="22" x14ac:dyDescent="0.3">
      <c r="E20" s="4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5" ht="22" x14ac:dyDescent="0.3">
      <c r="E21" s="4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74</v>
      </c>
    </row>
    <row r="22" spans="5:15" ht="22" x14ac:dyDescent="0.3">
      <c r="E22" s="4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</sheetData>
  <mergeCells count="4">
    <mergeCell ref="J6:M6"/>
    <mergeCell ref="E5:M5"/>
    <mergeCell ref="E15:M15"/>
    <mergeCell ref="J16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K17" sqref="K17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66" t="s">
        <v>52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4" spans="3:28" ht="19" x14ac:dyDescent="0.25">
      <c r="C4" s="74" t="s">
        <v>8</v>
      </c>
      <c r="D4" s="74"/>
      <c r="E4" s="74"/>
      <c r="F4" s="74" t="s">
        <v>5</v>
      </c>
      <c r="G4" s="74"/>
      <c r="H4" s="74"/>
      <c r="I4" s="74"/>
      <c r="J4" s="74"/>
      <c r="K4" s="74"/>
      <c r="L4" s="4"/>
      <c r="M4" s="74" t="s">
        <v>4</v>
      </c>
      <c r="N4" s="74"/>
      <c r="O4" s="74"/>
      <c r="P4" s="74"/>
      <c r="Q4" s="4"/>
      <c r="R4" s="74" t="s">
        <v>10</v>
      </c>
      <c r="S4" s="74"/>
      <c r="T4" s="74"/>
      <c r="U4" s="74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71">
        <v>1000</v>
      </c>
      <c r="D6" s="75">
        <v>1</v>
      </c>
      <c r="E6" s="3">
        <v>1E-4</v>
      </c>
      <c r="F6" s="75">
        <v>0.1492</v>
      </c>
      <c r="G6" s="7">
        <v>0.14094999999999999</v>
      </c>
      <c r="H6" s="8">
        <v>921</v>
      </c>
      <c r="I6" s="1"/>
      <c r="J6" s="1"/>
      <c r="K6" s="1"/>
      <c r="L6" s="1"/>
      <c r="M6" s="75">
        <v>0.17549999999999999</v>
      </c>
      <c r="N6" s="1">
        <v>0.16819999999999999</v>
      </c>
      <c r="O6" s="1"/>
      <c r="P6" s="1"/>
      <c r="Q6" s="1"/>
      <c r="R6" s="75">
        <v>0.17549999999999999</v>
      </c>
      <c r="S6" s="1"/>
      <c r="T6" s="1"/>
      <c r="U6" s="1"/>
    </row>
    <row r="7" spans="3:28" ht="19" x14ac:dyDescent="0.25">
      <c r="C7" s="72"/>
      <c r="D7" s="75"/>
      <c r="E7" s="3">
        <v>1E-3</v>
      </c>
      <c r="F7" s="75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75"/>
      <c r="N7" s="7">
        <v>0.17444000000000001</v>
      </c>
      <c r="O7" s="7">
        <v>0.17269999999999999</v>
      </c>
      <c r="P7" s="2"/>
      <c r="Q7" s="2"/>
      <c r="R7" s="75"/>
      <c r="S7" s="7"/>
      <c r="T7" s="7">
        <v>5.3499999999999999E-2</v>
      </c>
      <c r="U7" s="2"/>
      <c r="X7" s="6" t="s">
        <v>9</v>
      </c>
    </row>
    <row r="8" spans="3:28" ht="19" x14ac:dyDescent="0.25">
      <c r="C8" s="73"/>
      <c r="D8" s="33">
        <v>2</v>
      </c>
      <c r="E8" s="3">
        <v>1E-4</v>
      </c>
      <c r="F8" s="34">
        <v>0.15240000000000001</v>
      </c>
      <c r="G8" s="7">
        <v>0.1515</v>
      </c>
      <c r="H8" s="8">
        <v>915</v>
      </c>
      <c r="I8" s="7"/>
      <c r="J8" s="7"/>
      <c r="K8" s="7"/>
      <c r="L8" s="7"/>
      <c r="M8" s="34">
        <v>0.17860000000000001</v>
      </c>
      <c r="N8" s="7">
        <v>0.1774</v>
      </c>
      <c r="O8" s="7"/>
      <c r="P8" s="7"/>
      <c r="Q8" s="7"/>
      <c r="R8" s="34">
        <v>5.1060000000000001E-2</v>
      </c>
      <c r="S8" s="7">
        <v>5.4510000000000003E-2</v>
      </c>
      <c r="T8" s="7"/>
      <c r="U8" s="7"/>
      <c r="X8" s="6" t="s">
        <v>53</v>
      </c>
    </row>
    <row r="13" spans="3:28" ht="22" x14ac:dyDescent="0.3">
      <c r="X13" s="67" t="s">
        <v>49</v>
      </c>
      <c r="Y13" s="68"/>
      <c r="Z13" s="68"/>
      <c r="AA13" s="68"/>
      <c r="AB13" s="69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67" t="s">
        <v>16</v>
      </c>
      <c r="D18" s="68"/>
      <c r="E18" s="68"/>
      <c r="F18" s="68"/>
      <c r="G18" s="69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9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9">
        <f>(2*D21*F21)/(D21+F21)</f>
        <v>8.3585657917309999E-2</v>
      </c>
      <c r="J21" s="70" t="s">
        <v>53</v>
      </c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9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1">
        <f>(2*D23*F23)/(D23+F23)</f>
        <v>8.5420968689666754E-2</v>
      </c>
      <c r="J23" s="6" t="s">
        <v>54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86"/>
  <sheetViews>
    <sheetView tabSelected="1" topLeftCell="A45" workbookViewId="0">
      <selection activeCell="K60" sqref="K60"/>
    </sheetView>
  </sheetViews>
  <sheetFormatPr baseColWidth="10" defaultRowHeight="16" x14ac:dyDescent="0.2"/>
  <cols>
    <col min="4" max="4" width="6.5" bestFit="1" customWidth="1"/>
    <col min="5" max="6" width="10.5" bestFit="1" customWidth="1"/>
    <col min="7" max="7" width="11.1640625" bestFit="1" customWidth="1"/>
    <col min="8" max="8" width="9.83203125" bestFit="1" customWidth="1"/>
    <col min="9" max="9" width="11.83203125" bestFit="1" customWidth="1"/>
    <col min="10" max="10" width="11.1640625" bestFit="1" customWidth="1"/>
    <col min="11" max="11" width="10.33203125" bestFit="1" customWidth="1"/>
    <col min="13" max="13" width="12.1640625" bestFit="1" customWidth="1"/>
    <col min="14" max="14" width="12.6640625" customWidth="1"/>
  </cols>
  <sheetData>
    <row r="9" spans="4:24" ht="22" x14ac:dyDescent="0.3">
      <c r="D9" s="67" t="s">
        <v>16</v>
      </c>
      <c r="E9" s="68"/>
      <c r="F9" s="68"/>
      <c r="G9" s="68"/>
      <c r="H9" s="69"/>
      <c r="N9" s="67" t="s">
        <v>17</v>
      </c>
      <c r="O9" s="68"/>
      <c r="P9" s="68"/>
      <c r="Q9" s="68"/>
      <c r="R9" s="68"/>
      <c r="S9" s="69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55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67" t="s">
        <v>75</v>
      </c>
      <c r="E18" s="68"/>
      <c r="F18" s="68"/>
      <c r="G18" s="68"/>
      <c r="H18" s="68"/>
      <c r="I18" s="68"/>
      <c r="J18" s="69"/>
      <c r="N18" s="67" t="s">
        <v>24</v>
      </c>
      <c r="O18" s="68"/>
      <c r="P18" s="68"/>
      <c r="Q18" s="68"/>
      <c r="R18" s="68"/>
      <c r="S18" s="68"/>
      <c r="T18" s="68"/>
      <c r="U18" s="68"/>
      <c r="V18" s="69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56">
        <v>201</v>
      </c>
      <c r="J22" s="4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56">
        <v>301</v>
      </c>
      <c r="J23" s="4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67" t="s">
        <v>75</v>
      </c>
      <c r="E29" s="68"/>
      <c r="F29" s="68"/>
      <c r="G29" s="68"/>
      <c r="H29" s="68"/>
      <c r="I29" s="68"/>
      <c r="J29" s="69"/>
      <c r="N29" s="51" t="s">
        <v>24</v>
      </c>
      <c r="O29" s="52"/>
      <c r="P29" s="52"/>
      <c r="Q29" s="52"/>
      <c r="R29" s="52"/>
      <c r="S29" s="52"/>
      <c r="T29" s="52"/>
      <c r="U29" s="52"/>
      <c r="V29" s="53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4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4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56"/>
      <c r="J33" s="4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56"/>
      <c r="J34" s="4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67" t="s">
        <v>76</v>
      </c>
      <c r="E37" s="68"/>
      <c r="F37" s="68"/>
      <c r="G37" s="68"/>
      <c r="H37" s="68"/>
      <c r="I37" s="68"/>
      <c r="J37" s="68"/>
      <c r="K37" s="69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77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4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4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56">
        <v>301</v>
      </c>
      <c r="J41" s="43">
        <v>1E-3</v>
      </c>
      <c r="K41" s="56">
        <v>160</v>
      </c>
    </row>
    <row r="42" spans="4:22" ht="22" x14ac:dyDescent="0.3">
      <c r="D42" s="10">
        <v>4</v>
      </c>
      <c r="E42" s="9"/>
      <c r="F42" s="9"/>
      <c r="G42" s="9"/>
      <c r="H42" s="14"/>
      <c r="I42" s="56"/>
      <c r="J42" s="43">
        <v>1E-3</v>
      </c>
      <c r="K42" s="2"/>
    </row>
    <row r="48" spans="4:22" ht="22" x14ac:dyDescent="0.3">
      <c r="D48" s="67" t="s">
        <v>78</v>
      </c>
      <c r="E48" s="68"/>
      <c r="F48" s="68"/>
      <c r="G48" s="68"/>
      <c r="H48" s="68"/>
      <c r="I48" s="68"/>
      <c r="J48" s="68"/>
      <c r="K48" s="69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77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4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4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56"/>
      <c r="J52" s="43">
        <v>1E-4</v>
      </c>
      <c r="K52" s="56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56">
        <v>351</v>
      </c>
      <c r="J53" s="43">
        <v>1E-4</v>
      </c>
      <c r="K53" s="56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57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57">
        <v>3.4599999999999999E-2</v>
      </c>
      <c r="G71" s="57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57">
        <f>F72-E72</f>
        <v>2.8000000000000039E-3</v>
      </c>
      <c r="H72" s="20">
        <f>G72/E72</f>
        <v>6.8126520681265304E-2</v>
      </c>
    </row>
    <row r="76" spans="4:12" ht="22" x14ac:dyDescent="0.3">
      <c r="D76" s="67" t="s">
        <v>78</v>
      </c>
      <c r="E76" s="68"/>
      <c r="F76" s="68"/>
      <c r="G76" s="68"/>
      <c r="H76" s="68"/>
      <c r="I76" s="68"/>
      <c r="J76" s="68"/>
      <c r="K76" s="68"/>
      <c r="L76" s="69"/>
    </row>
    <row r="77" spans="4:12" ht="22" x14ac:dyDescent="0.3">
      <c r="D77" s="12" t="s">
        <v>6</v>
      </c>
      <c r="E77" s="12" t="s">
        <v>82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77</v>
      </c>
      <c r="K77" s="12" t="s">
        <v>81</v>
      </c>
      <c r="L77" s="76" t="s">
        <v>80</v>
      </c>
    </row>
    <row r="78" spans="4:12" ht="22" x14ac:dyDescent="0.3">
      <c r="D78" s="10">
        <v>1</v>
      </c>
      <c r="E78" s="9"/>
      <c r="F78" s="9"/>
      <c r="G78" s="9"/>
      <c r="H78" s="14"/>
      <c r="I78" s="43">
        <v>1E-3</v>
      </c>
      <c r="J78" s="4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4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43">
        <v>1E-4</v>
      </c>
      <c r="J80" s="43"/>
      <c r="K80" s="56"/>
      <c r="L80" s="2"/>
    </row>
    <row r="81" spans="4:12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43">
        <v>1E-4</v>
      </c>
      <c r="J81" s="9">
        <v>310</v>
      </c>
      <c r="K81" s="56">
        <v>401</v>
      </c>
      <c r="L81" s="9">
        <v>3.7</v>
      </c>
    </row>
    <row r="82" spans="4:12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43">
        <v>1E-4</v>
      </c>
      <c r="J82" s="9"/>
      <c r="K82" s="56">
        <v>200</v>
      </c>
      <c r="L82" s="9">
        <v>1.7</v>
      </c>
    </row>
    <row r="86" spans="4:12" x14ac:dyDescent="0.2">
      <c r="I86" t="s">
        <v>83</v>
      </c>
    </row>
  </sheetData>
  <mergeCells count="8">
    <mergeCell ref="D76:L76"/>
    <mergeCell ref="D37:K37"/>
    <mergeCell ref="D48:K48"/>
    <mergeCell ref="D9:H9"/>
    <mergeCell ref="N9:S9"/>
    <mergeCell ref="N18:V18"/>
    <mergeCell ref="D18:J18"/>
    <mergeCell ref="D29:J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8:L29"/>
  <sheetViews>
    <sheetView topLeftCell="A4" workbookViewId="0">
      <selection activeCell="I10" sqref="I10"/>
    </sheetView>
  </sheetViews>
  <sheetFormatPr baseColWidth="10" defaultRowHeight="16" x14ac:dyDescent="0.2"/>
  <sheetData>
    <row r="8" spans="5:12" ht="22" x14ac:dyDescent="0.3">
      <c r="E8" s="67" t="s">
        <v>79</v>
      </c>
      <c r="F8" s="68"/>
      <c r="G8" s="68"/>
      <c r="H8" s="68"/>
      <c r="I8" s="68"/>
      <c r="J8" s="68"/>
      <c r="K8" s="68"/>
      <c r="L8" s="69"/>
    </row>
    <row r="9" spans="5:12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77</v>
      </c>
    </row>
    <row r="10" spans="5:12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43">
        <v>1E-3</v>
      </c>
      <c r="L10" s="2"/>
    </row>
    <row r="11" spans="5:12" ht="22" x14ac:dyDescent="0.3">
      <c r="E11" s="10">
        <v>2</v>
      </c>
      <c r="F11" s="9"/>
      <c r="G11" s="9">
        <v>3.5400000000000001E-2</v>
      </c>
      <c r="H11" s="9"/>
      <c r="I11" s="14"/>
      <c r="J11" s="9"/>
      <c r="K11" s="43">
        <v>1E-4</v>
      </c>
      <c r="L11" s="2"/>
    </row>
    <row r="12" spans="5:12" ht="22" x14ac:dyDescent="0.3">
      <c r="E12" s="10">
        <v>3</v>
      </c>
      <c r="F12" s="9"/>
      <c r="G12" s="9">
        <v>3.5900000000000001E-2</v>
      </c>
      <c r="H12" s="9"/>
      <c r="I12" s="14"/>
      <c r="J12" s="56"/>
      <c r="K12" s="43">
        <v>1.0000000000000001E-5</v>
      </c>
      <c r="L12" s="56">
        <v>160</v>
      </c>
    </row>
    <row r="13" spans="5:12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56">
        <v>60</v>
      </c>
      <c r="K13" s="43">
        <v>1.0000000000000001E-5</v>
      </c>
      <c r="L13" s="56">
        <v>140</v>
      </c>
    </row>
    <row r="15" spans="5:12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56">
        <v>400</v>
      </c>
      <c r="K15" s="43">
        <v>1E-4</v>
      </c>
      <c r="L15" s="56">
        <v>140</v>
      </c>
    </row>
    <row r="19" spans="5:9" ht="22" x14ac:dyDescent="0.3">
      <c r="G19" s="59">
        <v>3.1800000000000002E-2</v>
      </c>
    </row>
    <row r="20" spans="5:9" ht="22" x14ac:dyDescent="0.3">
      <c r="G20" s="59">
        <f>G13-G19</f>
        <v>4.2999999999999983E-3</v>
      </c>
    </row>
    <row r="21" spans="5:9" ht="22" x14ac:dyDescent="0.3">
      <c r="G21" s="60">
        <f>G20/G19</f>
        <v>0.13522012578616346</v>
      </c>
    </row>
    <row r="24" spans="5:9" ht="22" x14ac:dyDescent="0.3">
      <c r="E24" s="67" t="s">
        <v>16</v>
      </c>
      <c r="F24" s="68"/>
      <c r="G24" s="68"/>
      <c r="H24" s="68"/>
      <c r="I24" s="69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</sheetData>
  <mergeCells count="2">
    <mergeCell ref="E8:L8"/>
    <mergeCell ref="E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LightGCNvsReplica</vt:lpstr>
      <vt:lpstr>gowalla</vt:lpstr>
      <vt:lpstr>MogulGPU</vt:lpstr>
      <vt:lpstr>yelp2018</vt:lpstr>
      <vt:lpstr>amazon-book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2024-11-21T00:51:36Z</dcterms:modified>
</cp:coreProperties>
</file>