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_v4/exp/"/>
    </mc:Choice>
  </mc:AlternateContent>
  <xr:revisionPtr revIDLastSave="0" documentId="13_ncr:1_{6AB077C5-218F-924D-A80B-4DDEADD23BC8}" xr6:coauthVersionLast="47" xr6:coauthVersionMax="47" xr10:uidLastSave="{00000000-0000-0000-0000-000000000000}"/>
  <bookViews>
    <workbookView xWindow="1780" yWindow="1640" windowWidth="30900" windowHeight="18780" activeTab="5" xr2:uid="{D0095FC4-FA18-1D49-A5ED-7FF08BBF57F9}"/>
  </bookViews>
  <sheets>
    <sheet name="Dataset" sheetId="4" r:id="rId1"/>
    <sheet name="LightGCNvsReplica" sheetId="5" r:id="rId2"/>
    <sheet name="gowalla" sheetId="7" r:id="rId3"/>
    <sheet name="MogulGPU" sheetId="1" r:id="rId4"/>
    <sheet name="yelp2018" sheetId="2" r:id="rId5"/>
    <sheet name="amazon-book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2" i="2" l="1"/>
  <c r="H81" i="2"/>
  <c r="H79" i="2"/>
  <c r="I10" i="8"/>
  <c r="F58" i="2"/>
  <c r="F59" i="2" s="1"/>
  <c r="I29" i="8"/>
  <c r="I28" i="8"/>
  <c r="I27" i="8"/>
  <c r="I26" i="8"/>
  <c r="G20" i="8"/>
  <c r="G21" i="8" s="1"/>
  <c r="I13" i="8"/>
  <c r="I15" i="8"/>
  <c r="G72" i="2"/>
  <c r="H72" i="2" s="1"/>
  <c r="G71" i="2"/>
  <c r="H71" i="2" s="1"/>
  <c r="E33" i="4"/>
  <c r="F65" i="2"/>
  <c r="F66" i="2" s="1"/>
  <c r="E58" i="2"/>
  <c r="E59" i="2" s="1"/>
  <c r="H53" i="2"/>
  <c r="H41" i="2"/>
  <c r="H40" i="2"/>
  <c r="H32" i="2"/>
  <c r="H23" i="2"/>
  <c r="E25" i="2"/>
  <c r="E26" i="2" s="1"/>
  <c r="F25" i="2"/>
  <c r="F26" i="2" s="1"/>
  <c r="H22" i="2"/>
  <c r="J33" i="4"/>
  <c r="L21" i="7"/>
  <c r="L20" i="7"/>
  <c r="L19" i="7"/>
  <c r="L18" i="7"/>
  <c r="H33" i="4"/>
  <c r="G33" i="4"/>
  <c r="L11" i="7"/>
  <c r="L9" i="7"/>
  <c r="L10" i="7"/>
  <c r="L8" i="7"/>
  <c r="M13" i="5"/>
  <c r="G27" i="4"/>
  <c r="H27" i="4" s="1"/>
  <c r="I27" i="4" s="1"/>
  <c r="L27" i="4"/>
  <c r="M24" i="5"/>
  <c r="M23" i="5"/>
  <c r="M22" i="5"/>
  <c r="M21" i="5"/>
  <c r="L21" i="5"/>
  <c r="L24" i="5"/>
  <c r="L23" i="5"/>
  <c r="L22" i="5"/>
  <c r="L32" i="5"/>
  <c r="L31" i="5"/>
  <c r="L30" i="5"/>
  <c r="L29" i="5"/>
  <c r="L16" i="5"/>
  <c r="L15" i="5"/>
  <c r="L14" i="5"/>
  <c r="L13" i="5"/>
  <c r="L22" i="4"/>
  <c r="G22" i="4"/>
  <c r="Q22" i="4" s="1"/>
  <c r="G23" i="1"/>
  <c r="G22" i="1"/>
  <c r="G21" i="1"/>
  <c r="G20" i="1"/>
  <c r="R31" i="2"/>
  <c r="P22" i="4" l="1"/>
  <c r="J22" i="4"/>
  <c r="H22" i="4"/>
  <c r="I22" i="4" s="1"/>
  <c r="J27" i="4"/>
  <c r="AB18" i="1"/>
  <c r="AB17" i="1"/>
  <c r="AB16" i="1"/>
  <c r="AB15" i="1"/>
  <c r="R26" i="2"/>
  <c r="R25" i="2"/>
  <c r="X24" i="2"/>
  <c r="Y24" i="2" s="1"/>
  <c r="R24" i="2"/>
  <c r="X22" i="2"/>
  <c r="Y22" i="2" s="1"/>
  <c r="P16" i="4"/>
  <c r="Q17" i="4"/>
  <c r="Q16" i="4"/>
  <c r="Q15" i="4"/>
  <c r="P15" i="4"/>
  <c r="P17" i="4"/>
  <c r="J15" i="4"/>
  <c r="L7" i="4"/>
  <c r="J7" i="4"/>
  <c r="H7" i="4"/>
  <c r="I7" i="4" s="1"/>
  <c r="L13" i="4"/>
  <c r="J13" i="4"/>
  <c r="N13" i="4" s="1"/>
  <c r="H13" i="4"/>
  <c r="I13" i="4" s="1"/>
  <c r="L12" i="4"/>
  <c r="J12" i="4"/>
  <c r="N12" i="4" s="1"/>
  <c r="H12" i="4"/>
  <c r="I12" i="4" s="1"/>
  <c r="L11" i="4"/>
  <c r="J11" i="4"/>
  <c r="H11" i="4"/>
  <c r="I11" i="4" s="1"/>
  <c r="L17" i="4"/>
  <c r="J17" i="4"/>
  <c r="H17" i="4"/>
  <c r="I17" i="4" s="1"/>
  <c r="L15" i="4"/>
  <c r="H15" i="4"/>
  <c r="I15" i="4" s="1"/>
  <c r="L9" i="4"/>
  <c r="J9" i="4"/>
  <c r="H9" i="4"/>
  <c r="I9" i="4" s="1"/>
  <c r="L16" i="4"/>
  <c r="J16" i="4"/>
  <c r="K16" i="4" s="1"/>
  <c r="H16" i="4"/>
  <c r="I16" i="4" s="1"/>
  <c r="L6" i="4"/>
  <c r="J6" i="4"/>
  <c r="H6" i="4"/>
  <c r="I6" i="4" s="1"/>
  <c r="L10" i="4"/>
  <c r="J10" i="4"/>
  <c r="N10" i="4" s="1"/>
  <c r="H10" i="4"/>
  <c r="I10" i="4" s="1"/>
  <c r="L5" i="4"/>
  <c r="J5" i="4"/>
  <c r="H5" i="4"/>
  <c r="I5" i="4" s="1"/>
  <c r="M17" i="4" l="1"/>
  <c r="K17" i="4"/>
  <c r="N15" i="4"/>
  <c r="K15" i="4"/>
  <c r="K22" i="4"/>
  <c r="N22" i="4"/>
  <c r="M22" i="4"/>
  <c r="N27" i="4"/>
  <c r="M27" i="4"/>
  <c r="K27" i="4"/>
  <c r="N6" i="4"/>
  <c r="N16" i="4"/>
  <c r="N5" i="4"/>
  <c r="N7" i="4"/>
  <c r="N17" i="4"/>
  <c r="N9" i="4"/>
  <c r="N11" i="4"/>
  <c r="M6" i="4"/>
  <c r="M7" i="4"/>
  <c r="M9" i="4"/>
  <c r="M12" i="4"/>
  <c r="M10" i="4"/>
  <c r="M16" i="4"/>
  <c r="M11" i="4"/>
  <c r="M5" i="4"/>
  <c r="M15" i="4"/>
  <c r="M13" i="4"/>
  <c r="R23" i="2"/>
  <c r="R21" i="2"/>
  <c r="R22" i="2"/>
  <c r="R20" i="2"/>
  <c r="R12" i="2"/>
  <c r="W11" i="2"/>
  <c r="X11" i="2" s="1"/>
  <c r="R11" i="2"/>
  <c r="H14" i="2"/>
  <c r="H13" i="2"/>
  <c r="H12" i="2"/>
  <c r="H11" i="2"/>
  <c r="Z24" i="2" s="1"/>
  <c r="AA24" i="2" s="1"/>
  <c r="U11" i="2" l="1"/>
  <c r="V11" i="2" s="1"/>
</calcChain>
</file>

<file path=xl/sharedStrings.xml><?xml version="1.0" encoding="utf-8"?>
<sst xmlns="http://schemas.openxmlformats.org/spreadsheetml/2006/main" count="237" uniqueCount="84">
  <si>
    <t>Paper value</t>
  </si>
  <si>
    <t>original_LightGCN</t>
  </si>
  <si>
    <t>my_LightGCN</t>
  </si>
  <si>
    <t>hyperGCN</t>
  </si>
  <si>
    <t>Recall</t>
  </si>
  <si>
    <t>NCDG</t>
  </si>
  <si>
    <t>layer</t>
  </si>
  <si>
    <t>decay</t>
  </si>
  <si>
    <t>Hyperparameters</t>
  </si>
  <si>
    <t>python main.py --decay=1e-3 --lr=0.001 --layer=1 --seed=2020 --dataset="gowalla" --topks="[20]" --recdim=64 --bpr_batch=1024</t>
  </si>
  <si>
    <t>Prec</t>
  </si>
  <si>
    <t>#ep</t>
  </si>
  <si>
    <t>Num of epochs</t>
  </si>
  <si>
    <t>ndcg</t>
  </si>
  <si>
    <t>precision</t>
  </si>
  <si>
    <t>recall</t>
  </si>
  <si>
    <t>original LightGCN</t>
  </si>
  <si>
    <t>hyperGCN (u-20, i-30, no-shuffle)</t>
  </si>
  <si>
    <t>f1</t>
  </si>
  <si>
    <t>num of ep</t>
  </si>
  <si>
    <t>320+160</t>
  </si>
  <si>
    <t>i_K</t>
  </si>
  <si>
    <t>u_K</t>
  </si>
  <si>
    <t>ep_max</t>
  </si>
  <si>
    <t>hyperGCN (no-shuffle)</t>
  </si>
  <si>
    <t>Dataset</t>
  </si>
  <si>
    <t># of Users</t>
  </si>
  <si>
    <t># of Items</t>
  </si>
  <si>
    <t># of ratings</t>
  </si>
  <si>
    <t>Density</t>
  </si>
  <si>
    <t>Sparisity</t>
  </si>
  <si>
    <t># of Edges</t>
  </si>
  <si>
    <t># of Nodes</t>
  </si>
  <si>
    <t>Avg Node Degree</t>
  </si>
  <si>
    <t>Graph Density</t>
  </si>
  <si>
    <t>Time distance</t>
  </si>
  <si>
    <t>ml100k</t>
  </si>
  <si>
    <t>douban-music</t>
  </si>
  <si>
    <t>ml1m</t>
  </si>
  <si>
    <t>yelp2018</t>
  </si>
  <si>
    <t>epinion</t>
  </si>
  <si>
    <t>gowalla</t>
  </si>
  <si>
    <t>douban-book</t>
  </si>
  <si>
    <t>amazon-book</t>
  </si>
  <si>
    <t>douban-movie</t>
  </si>
  <si>
    <t>amazon-fashion</t>
  </si>
  <si>
    <t>amazon</t>
  </si>
  <si>
    <t>i per u</t>
  </si>
  <si>
    <t>u per i</t>
  </si>
  <si>
    <t>my LightGCN</t>
  </si>
  <si>
    <t>#Edges for training</t>
  </si>
  <si>
    <t>lastfm</t>
  </si>
  <si>
    <t>GoWalla</t>
  </si>
  <si>
    <t>{'precision': array([0.05451135]), 'recall': array([0.17737686]), 'ndcg': array([0.15152158])}</t>
  </si>
  <si>
    <t>python main.py --decay=1e-4 --lr=0.001 --layer=2 --seed=2020 --dataset="gowalla" --topks="[20]" --recdim=64 </t>
  </si>
  <si>
    <t>LightGCN</t>
  </si>
  <si>
    <t>Replicated</t>
  </si>
  <si>
    <t>{'precision': array([0.07728741]), 'recall': array([0.27592134]), 'ndcg': array([0.21309075])}</t>
  </si>
  <si>
    <t>python main.py --decay=1e-2 --lr=0.001 --layer=1 --seed=2020 --dataset="lastfm" --topks="[20]" --recdim=64 --epochs=1000 --bpr_batch=1024</t>
  </si>
  <si>
    <t>{'precision': array([0.07465016]), 'recall': array([0.26823234]), 'ndcg': array([0.20917612])}</t>
  </si>
  <si>
    <t>lastfm (batch_size=1024)</t>
  </si>
  <si>
    <t>{'precision': array([0.07833692]), 'recall': array([0.27932295]), 'ndcg': array([0.21850259])}</t>
  </si>
  <si>
    <t>{'precision': array([0.07855221]), 'recall': array([0.27901291]), 'ndcg': array([0.21937955])}</t>
  </si>
  <si>
    <t>{'precision': array([0.07796017]), 'recall': array([0.27572845]), 'ndcg': array([0.21620321])}</t>
  </si>
  <si>
    <t>{'precision': array([0.05456996]), 'recall': array([0.17746077]), 'ndcg': array([0.15158685])}</t>
  </si>
  <si>
    <t>python main.py --decay=1e-4 --lr=0.001 --layer=2 --seed=2020 --dataset="gowalla" --topks="[20]" --recdim=64</t>
  </si>
  <si>
    <t>itstore</t>
  </si>
  <si>
    <t>epochs</t>
  </si>
  <si>
    <t>1. Checking decay</t>
  </si>
  <si>
    <t>prec</t>
  </si>
  <si>
    <t>LightGCN-replica</t>
  </si>
  <si>
    <t>max_epoch</t>
  </si>
  <si>
    <t>layers</t>
  </si>
  <si>
    <t>batch</t>
  </si>
  <si>
    <t>python main.py --layers=1 --batch_size=1024 --model=lightGCN --epochs=301 --dataset=gowalla --edge=bi --decay=1e-03 --verbose=1</t>
  </si>
  <si>
    <t>hyperGCN (u-35, i-40, no-shuffle)</t>
  </si>
  <si>
    <t>hyperGCN (u-25, i-30, no-shuffle)</t>
  </si>
  <si>
    <t>max ep</t>
  </si>
  <si>
    <t>hyperGCN (u-40, i-45, no-shuffle)</t>
  </si>
  <si>
    <t>hyperGCN (u-60, i-18, no-shuffle)</t>
  </si>
  <si>
    <t>scale</t>
  </si>
  <si>
    <t>#epochs</t>
  </si>
  <si>
    <t>ncdg</t>
  </si>
  <si>
    <t>0.0532, 0.0645, 0.0292 at 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</si>
</sst>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0"/>
    <numFmt numFmtId="165" formatCode="0.00000"/>
    <numFmt numFmtId="166" formatCode="0.0%"/>
    <numFmt numFmtId="167" formatCode="_(* #,##0_);_(* \(#,##0\);_(* &quot;-&quot;??_);_(@_)"/>
    <numFmt numFmtId="168" formatCode="0.0"/>
    <numFmt numFmtId="169" formatCode="0.0000%"/>
    <numFmt numFmtId="170" formatCode="0.000%"/>
  </numFmts>
  <fonts count="11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1"/>
      <color rgb="FF000000"/>
      <name val="Menlo"/>
      <family val="2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8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76">
    <xf numFmtId="0" fontId="0" fillId="0" borderId="0" xfId="0"/>
    <xf numFmtId="0" fontId="1" fillId="0" borderId="1" xfId="0" applyFont="1" applyBorder="1"/>
    <xf numFmtId="0" fontId="0" fillId="0" borderId="1" xfId="0" applyBorder="1"/>
    <xf numFmtId="11" fontId="1" fillId="0" borderId="1" xfId="0" applyNumberFormat="1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3" fillId="0" borderId="0" xfId="0" applyFont="1"/>
    <xf numFmtId="164" fontId="1" fillId="0" borderId="1" xfId="0" applyNumberFormat="1" applyFont="1" applyBorder="1"/>
    <xf numFmtId="1" fontId="1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/>
    <xf numFmtId="0" fontId="6" fillId="0" borderId="1" xfId="0" applyFont="1" applyBorder="1" applyAlignment="1">
      <alignment horizontal="right"/>
    </xf>
    <xf numFmtId="10" fontId="0" fillId="0" borderId="0" xfId="1" applyNumberFormat="1" applyFont="1"/>
    <xf numFmtId="164" fontId="5" fillId="0" borderId="1" xfId="0" applyNumberFormat="1" applyFont="1" applyBorder="1"/>
    <xf numFmtId="166" fontId="5" fillId="0" borderId="1" xfId="1" applyNumberFormat="1" applyFont="1" applyBorder="1"/>
    <xf numFmtId="10" fontId="5" fillId="0" borderId="1" xfId="1" applyNumberFormat="1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7" xfId="0" applyFont="1" applyBorder="1" applyAlignment="1">
      <alignment horizontal="center"/>
    </xf>
    <xf numFmtId="166" fontId="0" fillId="0" borderId="0" xfId="1" applyNumberFormat="1" applyFont="1"/>
    <xf numFmtId="0" fontId="6" fillId="2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43" fontId="7" fillId="0" borderId="0" xfId="2" applyFont="1"/>
    <xf numFmtId="10" fontId="7" fillId="0" borderId="0" xfId="1" applyNumberFormat="1" applyFont="1"/>
    <xf numFmtId="10" fontId="7" fillId="0" borderId="0" xfId="0" applyNumberFormat="1" applyFont="1"/>
    <xf numFmtId="167" fontId="7" fillId="0" borderId="0" xfId="2" applyNumberFormat="1" applyFont="1"/>
    <xf numFmtId="168" fontId="7" fillId="0" borderId="0" xfId="0" applyNumberFormat="1" applyFont="1"/>
    <xf numFmtId="169" fontId="7" fillId="0" borderId="0" xfId="1" applyNumberFormat="1" applyFont="1"/>
    <xf numFmtId="0" fontId="7" fillId="0" borderId="0" xfId="0" applyFont="1"/>
    <xf numFmtId="166" fontId="7" fillId="0" borderId="0" xfId="1" applyNumberFormat="1" applyFont="1"/>
    <xf numFmtId="167" fontId="7" fillId="0" borderId="0" xfId="0" applyNumberFormat="1" applyFont="1"/>
    <xf numFmtId="170" fontId="7" fillId="0" borderId="0" xfId="1" applyNumberFormat="1" applyFont="1"/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5" fillId="4" borderId="1" xfId="0" applyFont="1" applyFill="1" applyBorder="1"/>
    <xf numFmtId="165" fontId="5" fillId="4" borderId="1" xfId="0" applyNumberFormat="1" applyFont="1" applyFill="1" applyBorder="1"/>
    <xf numFmtId="11" fontId="0" fillId="0" borderId="0" xfId="0" applyNumberFormat="1"/>
    <xf numFmtId="0" fontId="9" fillId="0" borderId="0" xfId="0" applyFont="1" applyAlignment="1">
      <alignment horizontal="right"/>
    </xf>
    <xf numFmtId="164" fontId="5" fillId="4" borderId="1" xfId="0" applyNumberFormat="1" applyFont="1" applyFill="1" applyBorder="1"/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1" fontId="5" fillId="0" borderId="1" xfId="0" applyNumberFormat="1" applyFont="1" applyBorder="1"/>
    <xf numFmtId="167" fontId="0" fillId="0" borderId="0" xfId="0" applyNumberFormat="1"/>
    <xf numFmtId="0" fontId="6" fillId="0" borderId="7" xfId="0" applyFont="1" applyBorder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7" fillId="6" borderId="0" xfId="0" applyFont="1" applyFill="1" applyAlignment="1">
      <alignment horizontal="right"/>
    </xf>
    <xf numFmtId="167" fontId="7" fillId="6" borderId="0" xfId="2" applyNumberFormat="1" applyFont="1" applyFill="1"/>
    <xf numFmtId="43" fontId="7" fillId="6" borderId="0" xfId="2" applyFont="1" applyFill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43" fontId="0" fillId="0" borderId="0" xfId="2" applyFont="1"/>
    <xf numFmtId="0" fontId="5" fillId="0" borderId="7" xfId="0" applyFont="1" applyBorder="1" applyAlignment="1">
      <alignment horizontal="right"/>
    </xf>
    <xf numFmtId="1" fontId="5" fillId="0" borderId="1" xfId="0" applyNumberFormat="1" applyFont="1" applyBorder="1"/>
    <xf numFmtId="164" fontId="0" fillId="0" borderId="0" xfId="0" applyNumberFormat="1"/>
    <xf numFmtId="167" fontId="1" fillId="0" borderId="0" xfId="2" applyNumberFormat="1" applyFont="1"/>
    <xf numFmtId="0" fontId="5" fillId="0" borderId="0" xfId="0" applyFont="1"/>
    <xf numFmtId="166" fontId="5" fillId="0" borderId="0" xfId="1" applyNumberFormat="1" applyFont="1" applyBorder="1"/>
    <xf numFmtId="0" fontId="10" fillId="5" borderId="2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 (amazon-book)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hyperGCN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'amazon-book'!$G$10:$G$13</c:f>
              <c:numCache>
                <c:formatCode>General</c:formatCode>
                <c:ptCount val="4"/>
                <c:pt idx="0">
                  <c:v>3.27E-2</c:v>
                </c:pt>
                <c:pt idx="1">
                  <c:v>3.5400000000000001E-2</c:v>
                </c:pt>
                <c:pt idx="2">
                  <c:v>3.5900000000000001E-2</c:v>
                </c:pt>
                <c:pt idx="3">
                  <c:v>3.61E-2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9-B744-9135-A329B255B4BB}"/>
            </c:ext>
          </c:extLst>
        </c:ser>
        <c:ser>
          <c:idx val="1"/>
          <c:order val="1"/>
          <c:tx>
            <c:v>LightGCN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'amazon-book'!$G$26:$G$29</c:f>
              <c:numCache>
                <c:formatCode>General</c:formatCode>
                <c:ptCount val="4"/>
                <c:pt idx="0">
                  <c:v>2.98E-2</c:v>
                </c:pt>
                <c:pt idx="1">
                  <c:v>3.15E-2</c:v>
                </c:pt>
                <c:pt idx="2">
                  <c:v>3.1800000000000002E-2</c:v>
                </c:pt>
                <c:pt idx="3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9-B744-9135-A329B255B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2057232"/>
        <c:axId val="72054560"/>
      </c:barChart>
      <c:catAx>
        <c:axId val="720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4560"/>
        <c:crosses val="autoZero"/>
        <c:auto val="1"/>
        <c:lblAlgn val="ctr"/>
        <c:lblOffset val="100"/>
        <c:noMultiLvlLbl val="0"/>
      </c:catAx>
      <c:valAx>
        <c:axId val="72054560"/>
        <c:scaling>
          <c:orientation val="minMax"/>
          <c:min val="2.8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196850</xdr:colOff>
      <xdr:row>13</xdr:row>
      <xdr:rowOff>152400</xdr:rowOff>
    </xdr:from>
    <xdr:to>
      <xdr:col>20</xdr:col>
      <xdr:colOff>127000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DFDE7-CFDF-C3CD-4113-8132CF82F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896D-BE1A-B249-BC5D-D805EF240247}">
  <dimension ref="D4:Q33"/>
  <sheetViews>
    <sheetView topLeftCell="B7" workbookViewId="0">
      <selection activeCell="E33" sqref="E31:E33"/>
    </sheetView>
  </sheetViews>
  <sheetFormatPr baseColWidth="10" defaultRowHeight="16" x14ac:dyDescent="0.2"/>
  <cols>
    <col min="4" max="4" width="21.6640625" bestFit="1" customWidth="1"/>
    <col min="5" max="5" width="17" bestFit="1" customWidth="1"/>
    <col min="6" max="6" width="14.83203125" bestFit="1" customWidth="1"/>
    <col min="7" max="8" width="17" bestFit="1" customWidth="1"/>
    <col min="9" max="9" width="10.5" bestFit="1" customWidth="1"/>
    <col min="10" max="10" width="17" bestFit="1" customWidth="1"/>
    <col min="11" max="11" width="21.1640625" bestFit="1" customWidth="1"/>
    <col min="12" max="12" width="13.5" bestFit="1" customWidth="1"/>
    <col min="13" max="13" width="19.5" bestFit="1" customWidth="1"/>
    <col min="14" max="15" width="16.5" bestFit="1" customWidth="1"/>
  </cols>
  <sheetData>
    <row r="4" spans="4:17" ht="22" x14ac:dyDescent="0.3">
      <c r="D4" s="21" t="s">
        <v>25</v>
      </c>
      <c r="E4" s="21" t="s">
        <v>26</v>
      </c>
      <c r="F4" s="21" t="s">
        <v>27</v>
      </c>
      <c r="G4" s="21" t="s">
        <v>28</v>
      </c>
      <c r="H4" s="21" t="s">
        <v>29</v>
      </c>
      <c r="I4" s="21" t="s">
        <v>30</v>
      </c>
      <c r="J4" s="21" t="s">
        <v>31</v>
      </c>
      <c r="K4" s="21" t="s">
        <v>50</v>
      </c>
      <c r="L4" s="21" t="s">
        <v>32</v>
      </c>
      <c r="M4" s="21" t="s">
        <v>33</v>
      </c>
      <c r="N4" s="21" t="s">
        <v>34</v>
      </c>
      <c r="O4" s="21" t="s">
        <v>35</v>
      </c>
      <c r="P4" s="21" t="s">
        <v>47</v>
      </c>
      <c r="Q4" s="21" t="s">
        <v>48</v>
      </c>
    </row>
    <row r="5" spans="4:17" ht="22" x14ac:dyDescent="0.3">
      <c r="D5" s="22" t="s">
        <v>36</v>
      </c>
      <c r="E5" s="26">
        <v>1682</v>
      </c>
      <c r="F5" s="26">
        <v>943</v>
      </c>
      <c r="G5" s="23">
        <v>100000</v>
      </c>
      <c r="H5" s="24">
        <f>G5/(E5*F5)</f>
        <v>6.3046693642245313E-2</v>
      </c>
      <c r="I5" s="25">
        <f t="shared" ref="I5:I9" si="0">100%-H5</f>
        <v>0.93695330635775465</v>
      </c>
      <c r="J5" s="26">
        <f>G5*2</f>
        <v>200000</v>
      </c>
      <c r="K5" s="26"/>
      <c r="L5" s="26">
        <f>E5+F5</f>
        <v>2625</v>
      </c>
      <c r="M5" s="27">
        <f>J5/L5</f>
        <v>76.19047619047619</v>
      </c>
      <c r="N5" s="28">
        <f>J5/(L5*(L5-1))</f>
        <v>2.9036004645760744E-2</v>
      </c>
      <c r="O5" s="29"/>
    </row>
    <row r="6" spans="4:17" ht="22" x14ac:dyDescent="0.3">
      <c r="D6" s="22" t="s">
        <v>38</v>
      </c>
      <c r="E6" s="26">
        <v>3952</v>
      </c>
      <c r="F6" s="26">
        <v>6040</v>
      </c>
      <c r="G6" s="23">
        <v>1000209</v>
      </c>
      <c r="H6" s="24">
        <f>G6/(E6*F6)</f>
        <v>4.1902205606349038E-2</v>
      </c>
      <c r="I6" s="25">
        <f>100%-H6</f>
        <v>0.95809779439365095</v>
      </c>
      <c r="J6" s="26">
        <f>G6*2</f>
        <v>2000418</v>
      </c>
      <c r="K6" s="26"/>
      <c r="L6" s="26">
        <f>E6+F6</f>
        <v>9992</v>
      </c>
      <c r="M6" s="27">
        <f>J6/L6</f>
        <v>200.20196156925542</v>
      </c>
      <c r="N6" s="28">
        <f>J6/(L6*(L6-1))</f>
        <v>2.0038230564433532E-2</v>
      </c>
      <c r="O6" s="29"/>
    </row>
    <row r="7" spans="4:17" ht="22" x14ac:dyDescent="0.3">
      <c r="D7" s="22" t="s">
        <v>42</v>
      </c>
      <c r="E7" s="26">
        <v>1403</v>
      </c>
      <c r="F7" s="26">
        <v>94651</v>
      </c>
      <c r="G7" s="23">
        <v>221195</v>
      </c>
      <c r="H7" s="30">
        <f>G7/(E7*F7)</f>
        <v>1.6656832863722272E-3</v>
      </c>
      <c r="I7" s="25">
        <f>100%-H7</f>
        <v>0.99833431671362782</v>
      </c>
      <c r="J7" s="26">
        <f>G7*2</f>
        <v>442390</v>
      </c>
      <c r="K7" s="26"/>
      <c r="L7" s="26">
        <f>E7+F7</f>
        <v>96054</v>
      </c>
      <c r="M7" s="27">
        <f>J7/L7</f>
        <v>4.6056384950132214</v>
      </c>
      <c r="N7" s="28">
        <f>J7/(L7*(L7-1))</f>
        <v>4.7948929185066803E-5</v>
      </c>
      <c r="O7" s="29">
        <v>4797</v>
      </c>
    </row>
    <row r="8" spans="4:17" ht="22" x14ac:dyDescent="0.3">
      <c r="D8" s="29"/>
      <c r="E8" s="31"/>
      <c r="F8" s="31"/>
      <c r="G8" s="29"/>
      <c r="H8" s="29"/>
      <c r="I8" s="29"/>
      <c r="J8" s="29"/>
      <c r="K8" s="29"/>
      <c r="L8" s="29"/>
      <c r="M8" s="29"/>
      <c r="N8" s="29"/>
      <c r="O8" s="29"/>
    </row>
    <row r="9" spans="4:17" ht="22" x14ac:dyDescent="0.3">
      <c r="D9" s="22" t="s">
        <v>40</v>
      </c>
      <c r="E9" s="26">
        <v>10328</v>
      </c>
      <c r="F9" s="26">
        <v>4764</v>
      </c>
      <c r="G9" s="23">
        <v>200573</v>
      </c>
      <c r="H9" s="24">
        <f>G9/(E9*F9)</f>
        <v>4.0764722313816311E-3</v>
      </c>
      <c r="I9" s="25">
        <f t="shared" si="0"/>
        <v>0.99592352776861837</v>
      </c>
      <c r="J9" s="26">
        <f>G9*2</f>
        <v>401146</v>
      </c>
      <c r="K9" s="26"/>
      <c r="L9" s="26">
        <f>E9+F9</f>
        <v>15092</v>
      </c>
      <c r="M9" s="27">
        <f>J9/L9</f>
        <v>26.580042406573018</v>
      </c>
      <c r="N9" s="28">
        <f>J9/(L9*(L9-1))</f>
        <v>1.7613175009325438E-3</v>
      </c>
      <c r="O9" s="29">
        <v>4326</v>
      </c>
    </row>
    <row r="10" spans="4:17" ht="22" x14ac:dyDescent="0.3">
      <c r="D10" s="22" t="s">
        <v>37</v>
      </c>
      <c r="E10" s="26">
        <v>879</v>
      </c>
      <c r="F10" s="26">
        <v>677</v>
      </c>
      <c r="G10" s="23">
        <v>32374</v>
      </c>
      <c r="H10" s="24">
        <f>G10/(E10*F10)</f>
        <v>5.4402495114126939E-2</v>
      </c>
      <c r="I10" s="25">
        <f>100%-H10</f>
        <v>0.94559750488587302</v>
      </c>
      <c r="J10" s="31">
        <f>G10*2</f>
        <v>64748</v>
      </c>
      <c r="K10" s="31"/>
      <c r="L10" s="26">
        <f>E10+F10</f>
        <v>1556</v>
      </c>
      <c r="M10" s="27">
        <f>J10/L10</f>
        <v>41.611825192802058</v>
      </c>
      <c r="N10" s="28">
        <f>J10/(L10*(L10-1))</f>
        <v>2.6760016201158879E-2</v>
      </c>
      <c r="O10" s="29">
        <v>4750</v>
      </c>
    </row>
    <row r="11" spans="4:17" ht="22" x14ac:dyDescent="0.3">
      <c r="D11" s="22" t="s">
        <v>44</v>
      </c>
      <c r="E11" s="26">
        <v>2519</v>
      </c>
      <c r="F11" s="26">
        <v>34889</v>
      </c>
      <c r="G11" s="23">
        <v>1276928</v>
      </c>
      <c r="H11" s="30">
        <f>G11/(E11*F11)</f>
        <v>1.4529468270784617E-2</v>
      </c>
      <c r="I11" s="25">
        <f>100%-H11</f>
        <v>0.98547053172921539</v>
      </c>
      <c r="J11" s="26">
        <f>G11*2</f>
        <v>2553856</v>
      </c>
      <c r="K11" s="26"/>
      <c r="L11" s="26">
        <f>E11+F11</f>
        <v>37408</v>
      </c>
      <c r="M11" s="27">
        <f>J11/L11</f>
        <v>68.270316509837471</v>
      </c>
      <c r="N11" s="28">
        <f>J11/(L11*(L11-1))</f>
        <v>1.8250679420920542E-3</v>
      </c>
      <c r="O11" s="29">
        <v>4769</v>
      </c>
    </row>
    <row r="12" spans="4:17" ht="22" x14ac:dyDescent="0.3">
      <c r="D12" s="22" t="s">
        <v>45</v>
      </c>
      <c r="E12" s="26">
        <v>2035490</v>
      </c>
      <c r="F12" s="26">
        <v>874297</v>
      </c>
      <c r="G12" s="23">
        <v>2500939</v>
      </c>
      <c r="H12" s="28">
        <f>G12/(E12*F12)</f>
        <v>1.405319711151813E-6</v>
      </c>
      <c r="I12" s="25">
        <f>100%-H12</f>
        <v>0.99999859468028884</v>
      </c>
      <c r="J12" s="26">
        <f>G12*2</f>
        <v>5001878</v>
      </c>
      <c r="K12" s="26"/>
      <c r="L12" s="26">
        <f>E12+F12</f>
        <v>2909787</v>
      </c>
      <c r="M12" s="27">
        <f>J12/L12</f>
        <v>1.7189842418018912</v>
      </c>
      <c r="N12" s="28">
        <f>J12/(L12*(L12-1))</f>
        <v>5.9075967847872362E-7</v>
      </c>
      <c r="O12" s="29">
        <v>7797</v>
      </c>
    </row>
    <row r="13" spans="4:17" ht="22" x14ac:dyDescent="0.3">
      <c r="D13" s="22" t="s">
        <v>46</v>
      </c>
      <c r="E13" s="26">
        <v>44783</v>
      </c>
      <c r="F13" s="26">
        <v>1020</v>
      </c>
      <c r="G13" s="23">
        <v>99892</v>
      </c>
      <c r="H13" s="32">
        <f>G13/(E13*F13)</f>
        <v>2.1868417330981249E-3</v>
      </c>
      <c r="I13" s="25">
        <f>100%-H13</f>
        <v>0.99781315826690187</v>
      </c>
      <c r="J13" s="26">
        <f>G13*2</f>
        <v>199784</v>
      </c>
      <c r="K13" s="26"/>
      <c r="L13" s="26">
        <f>E13+F13</f>
        <v>45803</v>
      </c>
      <c r="M13" s="27">
        <f>J13/L13</f>
        <v>4.3618103617666968</v>
      </c>
      <c r="N13" s="28">
        <f>J13/(L13*(L13-1))</f>
        <v>9.523187550252601E-5</v>
      </c>
      <c r="O13" s="29"/>
    </row>
    <row r="14" spans="4:17" ht="22" x14ac:dyDescent="0.3">
      <c r="D14" s="29"/>
      <c r="E14" s="31"/>
      <c r="F14" s="31"/>
      <c r="G14" s="29"/>
      <c r="H14" s="29"/>
      <c r="I14" s="29"/>
      <c r="J14" s="29"/>
      <c r="K14" s="29"/>
      <c r="L14" s="29"/>
      <c r="M14" s="29"/>
      <c r="N14" s="29"/>
      <c r="O14" s="29"/>
    </row>
    <row r="15" spans="4:17" ht="22" x14ac:dyDescent="0.3">
      <c r="D15" s="48" t="s">
        <v>41</v>
      </c>
      <c r="E15" s="49">
        <v>29858</v>
      </c>
      <c r="F15" s="49">
        <v>40981</v>
      </c>
      <c r="G15" s="50">
        <v>1027370</v>
      </c>
      <c r="H15" s="32">
        <f>G15/(E15*F15)</f>
        <v>8.3962162285704375E-4</v>
      </c>
      <c r="I15" s="25">
        <f>100%-H15</f>
        <v>0.999160378377143</v>
      </c>
      <c r="J15" s="26">
        <f>G15*2</f>
        <v>2054740</v>
      </c>
      <c r="K15" s="26">
        <f>J15*80%</f>
        <v>1643792</v>
      </c>
      <c r="L15" s="26">
        <f>E15+F15</f>
        <v>70839</v>
      </c>
      <c r="M15" s="27">
        <f>J15/L15</f>
        <v>29.005773655754599</v>
      </c>
      <c r="N15" s="28">
        <f>J15/(L15*(L15-1))</f>
        <v>4.094662985368672E-4</v>
      </c>
      <c r="O15" s="29"/>
      <c r="P15" s="27">
        <f>G15/E15</f>
        <v>34.408533726304505</v>
      </c>
      <c r="Q15" s="27">
        <f>G15/F15</f>
        <v>25.06942241526561</v>
      </c>
    </row>
    <row r="16" spans="4:17" ht="22" x14ac:dyDescent="0.3">
      <c r="D16" s="48" t="s">
        <v>39</v>
      </c>
      <c r="E16" s="49">
        <v>31668</v>
      </c>
      <c r="F16" s="49">
        <v>38048</v>
      </c>
      <c r="G16" s="50">
        <v>1561406</v>
      </c>
      <c r="H16" s="32">
        <f>G16/(E16*F16)</f>
        <v>1.2958757851778645E-3</v>
      </c>
      <c r="I16" s="25">
        <f>100%-H16</f>
        <v>0.99870412421482213</v>
      </c>
      <c r="J16" s="26">
        <f>G16*2</f>
        <v>3122812</v>
      </c>
      <c r="K16" s="26">
        <f>J16*80%</f>
        <v>2498249.6</v>
      </c>
      <c r="L16" s="26">
        <f>E16+F16</f>
        <v>69716</v>
      </c>
      <c r="M16" s="27">
        <f>J16/L16</f>
        <v>44.793332950829075</v>
      </c>
      <c r="N16" s="28">
        <f>J16/(L16*(L16-1))</f>
        <v>6.4252073371339131E-4</v>
      </c>
      <c r="O16" s="29"/>
      <c r="P16" s="27">
        <f>G16/E16</f>
        <v>49.305481874447395</v>
      </c>
      <c r="Q16" s="27">
        <f>G16/F16</f>
        <v>41.037794365012616</v>
      </c>
    </row>
    <row r="17" spans="4:17" ht="22" x14ac:dyDescent="0.3">
      <c r="D17" s="48" t="s">
        <v>43</v>
      </c>
      <c r="E17" s="49">
        <v>52643</v>
      </c>
      <c r="F17" s="49">
        <v>91599</v>
      </c>
      <c r="G17" s="50">
        <v>2984108</v>
      </c>
      <c r="H17" s="32">
        <f>G17/(E17*F17)</f>
        <v>6.1884683448499807E-4</v>
      </c>
      <c r="I17" s="25">
        <f>100%-H17</f>
        <v>0.99938115316551501</v>
      </c>
      <c r="J17" s="26">
        <f>G17*2</f>
        <v>5968216</v>
      </c>
      <c r="K17" s="26">
        <f>J17*80%</f>
        <v>4774572.8</v>
      </c>
      <c r="L17" s="26">
        <f>E17+F17</f>
        <v>144242</v>
      </c>
      <c r="M17" s="27">
        <f>J17/L17</f>
        <v>41.376409090278834</v>
      </c>
      <c r="N17" s="28">
        <f>J17/(L17*(L17-1))</f>
        <v>2.8685608870070812E-4</v>
      </c>
      <c r="O17" s="29"/>
      <c r="P17" s="27">
        <f>G17/E17</f>
        <v>56.685751191991336</v>
      </c>
      <c r="Q17" s="27">
        <f>G17/F17</f>
        <v>32.577953907793756</v>
      </c>
    </row>
    <row r="18" spans="4:17" x14ac:dyDescent="0.2">
      <c r="E18" s="44"/>
      <c r="F18" s="44"/>
    </row>
    <row r="19" spans="4:17" x14ac:dyDescent="0.2">
      <c r="E19" s="44"/>
      <c r="F19" s="44"/>
    </row>
    <row r="20" spans="4:17" x14ac:dyDescent="0.2">
      <c r="E20" s="44"/>
      <c r="F20" s="44"/>
    </row>
    <row r="21" spans="4:17" x14ac:dyDescent="0.2">
      <c r="E21" s="44"/>
      <c r="F21" s="44"/>
    </row>
    <row r="22" spans="4:17" ht="22" x14ac:dyDescent="0.3">
      <c r="D22" s="22" t="s">
        <v>51</v>
      </c>
      <c r="E22" s="26">
        <v>1878</v>
      </c>
      <c r="F22" s="26">
        <v>4476</v>
      </c>
      <c r="G22" s="23">
        <f>G23+G24</f>
        <v>52668</v>
      </c>
      <c r="H22" s="32">
        <f>G22/(E22*F22)</f>
        <v>6.265578291891151E-3</v>
      </c>
      <c r="I22" s="25">
        <f>100%-H22</f>
        <v>0.99373442170810888</v>
      </c>
      <c r="J22" s="26">
        <f>G22*2</f>
        <v>105336</v>
      </c>
      <c r="K22" s="26">
        <f>J22*80%</f>
        <v>84268.800000000003</v>
      </c>
      <c r="L22" s="26">
        <f>E22+F22</f>
        <v>6354</v>
      </c>
      <c r="M22" s="27">
        <f>J22/L22</f>
        <v>16.577903682719548</v>
      </c>
      <c r="N22" s="28">
        <f>J22/(L22*(L22-1))</f>
        <v>2.6094606772736578E-3</v>
      </c>
      <c r="O22" s="29"/>
      <c r="P22" s="27">
        <f>G22/E22</f>
        <v>28.044728434504794</v>
      </c>
      <c r="Q22" s="27">
        <f>G22/F22</f>
        <v>11.766756032171582</v>
      </c>
    </row>
    <row r="23" spans="4:17" x14ac:dyDescent="0.2">
      <c r="E23" s="44"/>
      <c r="F23" s="44"/>
      <c r="G23">
        <v>10533</v>
      </c>
    </row>
    <row r="24" spans="4:17" x14ac:dyDescent="0.2">
      <c r="E24" s="44"/>
      <c r="F24" s="44"/>
      <c r="G24">
        <v>42135</v>
      </c>
    </row>
    <row r="25" spans="4:17" x14ac:dyDescent="0.2">
      <c r="E25" s="44"/>
      <c r="F25" s="44"/>
    </row>
    <row r="26" spans="4:17" x14ac:dyDescent="0.2">
      <c r="E26" s="44"/>
      <c r="F26" s="44"/>
    </row>
    <row r="27" spans="4:17" ht="22" x14ac:dyDescent="0.3">
      <c r="D27" s="22" t="s">
        <v>66</v>
      </c>
      <c r="E27" s="26">
        <v>7403</v>
      </c>
      <c r="F27" s="26">
        <v>17192</v>
      </c>
      <c r="G27" s="23">
        <f>G28+G29</f>
        <v>227717</v>
      </c>
      <c r="H27" s="32">
        <f>G27/(E27*F27)</f>
        <v>1.7892099382194294E-3</v>
      </c>
      <c r="I27" s="25">
        <f>100%-H27</f>
        <v>0.9982107900617806</v>
      </c>
      <c r="J27" s="26">
        <f>G27*2</f>
        <v>455434</v>
      </c>
      <c r="K27" s="26">
        <f>J27*80%</f>
        <v>364347.2</v>
      </c>
      <c r="L27" s="26">
        <f>E27+F27</f>
        <v>24595</v>
      </c>
      <c r="M27" s="27">
        <f>J27/L27</f>
        <v>18.517340922951821</v>
      </c>
      <c r="N27" s="28">
        <f>J27/(L27*(L27-1))</f>
        <v>7.529210751789794E-4</v>
      </c>
      <c r="O27" s="29"/>
    </row>
    <row r="28" spans="4:17" x14ac:dyDescent="0.2">
      <c r="G28">
        <v>184182</v>
      </c>
    </row>
    <row r="29" spans="4:17" x14ac:dyDescent="0.2">
      <c r="G29">
        <v>43535</v>
      </c>
    </row>
    <row r="31" spans="4:17" ht="19" x14ac:dyDescent="0.25">
      <c r="E31" s="58">
        <v>2380730</v>
      </c>
      <c r="G31">
        <v>839986</v>
      </c>
      <c r="H31">
        <v>810128</v>
      </c>
      <c r="J31">
        <v>1237259</v>
      </c>
    </row>
    <row r="32" spans="4:17" ht="19" x14ac:dyDescent="0.25">
      <c r="E32" s="58">
        <v>603378</v>
      </c>
      <c r="G32">
        <v>247100</v>
      </c>
      <c r="H32">
        <v>217242</v>
      </c>
      <c r="J32">
        <v>324147</v>
      </c>
    </row>
    <row r="33" spans="5:10" ht="22" x14ac:dyDescent="0.3">
      <c r="E33" s="58">
        <f>E32+E31</f>
        <v>2984108</v>
      </c>
      <c r="G33" s="23">
        <f>G32+G31</f>
        <v>1087086</v>
      </c>
      <c r="H33" s="23">
        <f>H32+H31</f>
        <v>1027370</v>
      </c>
      <c r="J33" s="54">
        <f>J32+J31</f>
        <v>1561406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EE3D-0953-4146-AB32-A8CD72D7280E}">
  <dimension ref="E10:R32"/>
  <sheetViews>
    <sheetView workbookViewId="0">
      <selection activeCell="I21" sqref="I21"/>
    </sheetView>
  </sheetViews>
  <sheetFormatPr baseColWidth="10" defaultRowHeight="16" x14ac:dyDescent="0.2"/>
  <cols>
    <col min="6" max="6" width="11.33203125" bestFit="1" customWidth="1"/>
    <col min="7" max="7" width="12.83203125" bestFit="1" customWidth="1"/>
    <col min="9" max="9" width="12.83203125" bestFit="1" customWidth="1"/>
    <col min="10" max="10" width="11.33203125" bestFit="1" customWidth="1"/>
    <col min="11" max="11" width="12.83203125" bestFit="1" customWidth="1"/>
    <col min="13" max="13" width="12.83203125" bestFit="1" customWidth="1"/>
    <col min="14" max="14" width="12.33203125" bestFit="1" customWidth="1"/>
  </cols>
  <sheetData>
    <row r="10" spans="5:17" ht="24" x14ac:dyDescent="0.3">
      <c r="E10" s="61" t="s">
        <v>41</v>
      </c>
      <c r="F10" s="62"/>
      <c r="G10" s="62"/>
      <c r="H10" s="62"/>
      <c r="I10" s="62"/>
      <c r="J10" s="62"/>
      <c r="K10" s="62"/>
      <c r="L10" s="62"/>
      <c r="M10" s="62"/>
      <c r="N10" s="63"/>
      <c r="Q10" s="6" t="s">
        <v>65</v>
      </c>
    </row>
    <row r="11" spans="5:17" ht="22" x14ac:dyDescent="0.3">
      <c r="E11" s="41"/>
      <c r="F11" s="42" t="s">
        <v>55</v>
      </c>
      <c r="G11" s="41" t="s">
        <v>56</v>
      </c>
      <c r="H11" s="42" t="s">
        <v>55</v>
      </c>
      <c r="I11" s="41" t="s">
        <v>56</v>
      </c>
      <c r="J11" s="42" t="s">
        <v>55</v>
      </c>
      <c r="K11" s="41" t="s">
        <v>56</v>
      </c>
      <c r="L11" s="42" t="s">
        <v>55</v>
      </c>
      <c r="M11" s="41" t="s">
        <v>56</v>
      </c>
      <c r="N11" s="41" t="s">
        <v>7</v>
      </c>
      <c r="O11" s="45" t="s">
        <v>67</v>
      </c>
    </row>
    <row r="12" spans="5:17" ht="22" x14ac:dyDescent="0.3">
      <c r="E12" s="12" t="s">
        <v>6</v>
      </c>
      <c r="F12" s="35" t="s">
        <v>15</v>
      </c>
      <c r="G12" s="12"/>
      <c r="H12" s="35" t="s">
        <v>13</v>
      </c>
      <c r="I12" s="12"/>
      <c r="J12" s="35" t="s">
        <v>14</v>
      </c>
      <c r="K12" s="12"/>
      <c r="L12" s="35" t="s">
        <v>18</v>
      </c>
      <c r="M12" s="2"/>
      <c r="N12" s="2"/>
    </row>
    <row r="13" spans="5:17" ht="22" x14ac:dyDescent="0.3">
      <c r="E13" s="10">
        <v>1</v>
      </c>
      <c r="F13" s="36">
        <v>0.17549999999999999</v>
      </c>
      <c r="G13" s="9">
        <v>0.1726</v>
      </c>
      <c r="H13" s="36">
        <v>0.1492</v>
      </c>
      <c r="I13" s="9">
        <v>0.14749999999999999</v>
      </c>
      <c r="J13" s="36"/>
      <c r="K13" s="9">
        <v>5.3499999999999999E-2</v>
      </c>
      <c r="L13" s="36">
        <f>(2*F13*J13)/(F13+J13)</f>
        <v>0</v>
      </c>
      <c r="M13" s="11">
        <f t="shared" ref="M13" si="0">(2*G13*K13)/(G13+K13)</f>
        <v>8.168155683325963E-2</v>
      </c>
      <c r="N13" s="2"/>
    </row>
    <row r="14" spans="5:17" ht="22" x14ac:dyDescent="0.3">
      <c r="E14" s="10">
        <v>2</v>
      </c>
      <c r="F14" s="36">
        <v>0.17860000000000001</v>
      </c>
      <c r="G14" s="9"/>
      <c r="H14" s="36">
        <v>0.15240000000000001</v>
      </c>
      <c r="I14" s="9"/>
      <c r="J14" s="37">
        <v>5.4559999999999997E-2</v>
      </c>
      <c r="K14" s="11"/>
      <c r="L14" s="36">
        <f>(2*F14*J14)/(F14+J14)</f>
        <v>8.3585657917309999E-2</v>
      </c>
      <c r="M14" s="2"/>
      <c r="N14" s="2"/>
      <c r="Q14" s="6" t="s">
        <v>64</v>
      </c>
    </row>
    <row r="15" spans="5:17" ht="22" x14ac:dyDescent="0.3">
      <c r="E15" s="10">
        <v>3</v>
      </c>
      <c r="F15" s="36">
        <v>0.18240000000000001</v>
      </c>
      <c r="G15" s="9"/>
      <c r="H15" s="36">
        <v>0.1547</v>
      </c>
      <c r="I15" s="9"/>
      <c r="J15" s="37">
        <v>5.5890000000000002E-2</v>
      </c>
      <c r="K15" s="11"/>
      <c r="L15" s="36">
        <f>(2*F15*J15)/(F15+J15)</f>
        <v>8.5562432330353766E-2</v>
      </c>
      <c r="M15" s="2"/>
      <c r="N15" s="2"/>
    </row>
    <row r="16" spans="5:17" ht="22" x14ac:dyDescent="0.3">
      <c r="E16" s="10">
        <v>4</v>
      </c>
      <c r="F16" s="36">
        <v>0.1825</v>
      </c>
      <c r="G16" s="9"/>
      <c r="H16" s="36">
        <v>0.1537</v>
      </c>
      <c r="I16" s="9"/>
      <c r="J16" s="36">
        <v>5.5759999999999997E-2</v>
      </c>
      <c r="K16" s="9"/>
      <c r="L16" s="37">
        <f>(2*F16*J16)/(F16+J16)</f>
        <v>8.5420968689666754E-2</v>
      </c>
      <c r="M16" s="2"/>
      <c r="N16" s="2"/>
    </row>
    <row r="18" spans="5:18" ht="24" x14ac:dyDescent="0.3">
      <c r="E18" s="61" t="s">
        <v>60</v>
      </c>
      <c r="F18" s="62"/>
      <c r="G18" s="62"/>
      <c r="H18" s="62"/>
      <c r="I18" s="62"/>
      <c r="J18" s="62"/>
      <c r="K18" s="62"/>
      <c r="L18" s="62"/>
      <c r="M18" s="62"/>
      <c r="N18" s="63"/>
      <c r="Q18" s="6" t="s">
        <v>58</v>
      </c>
    </row>
    <row r="19" spans="5:18" ht="22" x14ac:dyDescent="0.3">
      <c r="E19" s="41"/>
      <c r="F19" s="42" t="s">
        <v>55</v>
      </c>
      <c r="G19" s="41" t="s">
        <v>56</v>
      </c>
      <c r="H19" s="42" t="s">
        <v>55</v>
      </c>
      <c r="I19" s="41" t="s">
        <v>56</v>
      </c>
      <c r="J19" s="42" t="s">
        <v>55</v>
      </c>
      <c r="K19" s="41" t="s">
        <v>56</v>
      </c>
      <c r="L19" s="42" t="s">
        <v>55</v>
      </c>
      <c r="M19" s="41" t="s">
        <v>56</v>
      </c>
      <c r="N19" s="41" t="s">
        <v>7</v>
      </c>
      <c r="Q19" s="39" t="s">
        <v>7</v>
      </c>
    </row>
    <row r="20" spans="5:18" ht="22" x14ac:dyDescent="0.3">
      <c r="E20" s="12" t="s">
        <v>6</v>
      </c>
      <c r="F20" s="35" t="s">
        <v>15</v>
      </c>
      <c r="G20" s="12"/>
      <c r="H20" s="35" t="s">
        <v>13</v>
      </c>
      <c r="I20" s="12"/>
      <c r="J20" s="35" t="s">
        <v>14</v>
      </c>
      <c r="K20" s="12"/>
      <c r="L20" s="35" t="s">
        <v>18</v>
      </c>
      <c r="M20" s="2"/>
      <c r="N20" s="2"/>
      <c r="Q20" s="38">
        <v>0.01</v>
      </c>
      <c r="R20" s="6" t="s">
        <v>57</v>
      </c>
    </row>
    <row r="21" spans="5:18" ht="22" x14ac:dyDescent="0.3">
      <c r="E21" s="10">
        <v>1</v>
      </c>
      <c r="F21" s="36">
        <v>0.27592</v>
      </c>
      <c r="G21" s="9">
        <v>0.27450000000000002</v>
      </c>
      <c r="H21" s="40">
        <v>0.21309</v>
      </c>
      <c r="I21" s="9">
        <v>0.21310000000000001</v>
      </c>
      <c r="J21" s="36">
        <v>7.7289999999999998E-2</v>
      </c>
      <c r="K21" s="9">
        <v>7.7399999999999997E-2</v>
      </c>
      <c r="L21" s="36">
        <f t="shared" ref="L21:M24" si="1">(2*F21*J21)/(F21+J21)</f>
        <v>0.12075454715325161</v>
      </c>
      <c r="M21" s="11">
        <f t="shared" si="1"/>
        <v>0.12075191815856777</v>
      </c>
      <c r="N21" s="43">
        <v>0.01</v>
      </c>
      <c r="Q21" s="38">
        <v>1E-3</v>
      </c>
      <c r="R21" s="6" t="s">
        <v>59</v>
      </c>
    </row>
    <row r="22" spans="5:18" ht="22" x14ac:dyDescent="0.3">
      <c r="E22" s="10">
        <v>2</v>
      </c>
      <c r="F22" s="36">
        <v>0.27932000000000001</v>
      </c>
      <c r="G22" s="9">
        <v>0.27960000000000002</v>
      </c>
      <c r="H22" s="36">
        <v>0.2185</v>
      </c>
      <c r="I22" s="9">
        <v>0.2208</v>
      </c>
      <c r="J22" s="37">
        <v>7.8340000000000007E-2</v>
      </c>
      <c r="K22" s="14">
        <v>7.9200000000000007E-2</v>
      </c>
      <c r="L22" s="36">
        <f t="shared" si="1"/>
        <v>0.12236162165184812</v>
      </c>
      <c r="M22" s="11">
        <f t="shared" si="1"/>
        <v>0.12343545150501672</v>
      </c>
      <c r="N22" s="43">
        <v>1E-3</v>
      </c>
      <c r="R22" s="6" t="s">
        <v>61</v>
      </c>
    </row>
    <row r="23" spans="5:18" ht="22" x14ac:dyDescent="0.3">
      <c r="E23" s="10">
        <v>3</v>
      </c>
      <c r="F23" s="36">
        <v>0.27900999999999998</v>
      </c>
      <c r="G23" s="9">
        <v>0.2823</v>
      </c>
      <c r="H23" s="36">
        <v>0.21940000000000001</v>
      </c>
      <c r="I23" s="14">
        <v>0.221</v>
      </c>
      <c r="J23" s="37">
        <v>7.8549999999999995E-2</v>
      </c>
      <c r="K23" s="14">
        <v>7.9500000000000001E-2</v>
      </c>
      <c r="L23" s="36">
        <f t="shared" si="1"/>
        <v>0.12258773632397357</v>
      </c>
      <c r="M23" s="11">
        <f t="shared" si="1"/>
        <v>0.12406218905472637</v>
      </c>
      <c r="N23" s="43">
        <v>1E-3</v>
      </c>
      <c r="R23" s="6" t="s">
        <v>62</v>
      </c>
    </row>
    <row r="24" spans="5:18" ht="22" x14ac:dyDescent="0.3">
      <c r="E24" s="10">
        <v>4</v>
      </c>
      <c r="F24" s="36">
        <v>0.27572999999999998</v>
      </c>
      <c r="G24" s="9">
        <v>0.27910000000000001</v>
      </c>
      <c r="H24" s="36">
        <v>0.2162</v>
      </c>
      <c r="I24" s="14">
        <v>0.217</v>
      </c>
      <c r="J24" s="36">
        <v>7.7960000000000002E-2</v>
      </c>
      <c r="K24" s="9">
        <v>7.8100000000000003E-2</v>
      </c>
      <c r="L24" s="37">
        <f>(2*F24*J24)/(F24+J24)</f>
        <v>0.1215522678051401</v>
      </c>
      <c r="M24" s="11">
        <f t="shared" si="1"/>
        <v>0.1220476483762598</v>
      </c>
      <c r="N24" s="43">
        <v>1E-3</v>
      </c>
      <c r="R24" s="6" t="s">
        <v>63</v>
      </c>
    </row>
    <row r="26" spans="5:18" ht="24" x14ac:dyDescent="0.3">
      <c r="E26" s="61" t="s">
        <v>39</v>
      </c>
      <c r="F26" s="62"/>
      <c r="G26" s="62"/>
      <c r="H26" s="62"/>
      <c r="I26" s="62"/>
      <c r="J26" s="62"/>
      <c r="K26" s="62"/>
      <c r="L26" s="62"/>
      <c r="M26" s="62"/>
      <c r="N26" s="63"/>
    </row>
    <row r="27" spans="5:18" ht="22" x14ac:dyDescent="0.3">
      <c r="E27" s="41"/>
      <c r="F27" s="42" t="s">
        <v>55</v>
      </c>
      <c r="G27" s="41" t="s">
        <v>56</v>
      </c>
      <c r="H27" s="42" t="s">
        <v>55</v>
      </c>
      <c r="I27" s="41" t="s">
        <v>56</v>
      </c>
      <c r="J27" s="42" t="s">
        <v>55</v>
      </c>
      <c r="K27" s="41" t="s">
        <v>56</v>
      </c>
      <c r="L27" s="42" t="s">
        <v>55</v>
      </c>
      <c r="M27" s="41" t="s">
        <v>56</v>
      </c>
      <c r="N27" s="2"/>
    </row>
    <row r="28" spans="5:18" ht="22" x14ac:dyDescent="0.3">
      <c r="E28" s="12" t="s">
        <v>6</v>
      </c>
      <c r="F28" s="35" t="s">
        <v>15</v>
      </c>
      <c r="G28" s="12"/>
      <c r="H28" s="35" t="s">
        <v>13</v>
      </c>
      <c r="I28" s="12"/>
      <c r="J28" s="35" t="s">
        <v>14</v>
      </c>
      <c r="K28" s="12"/>
      <c r="L28" s="35" t="s">
        <v>18</v>
      </c>
      <c r="M28" s="2"/>
      <c r="N28" s="2"/>
    </row>
    <row r="29" spans="5:18" ht="22" x14ac:dyDescent="0.3">
      <c r="E29" s="10">
        <v>1</v>
      </c>
      <c r="F29" s="36">
        <v>5.604E-2</v>
      </c>
      <c r="G29" s="9"/>
      <c r="H29" s="36">
        <v>4.5569999999999999E-2</v>
      </c>
      <c r="I29" s="9"/>
      <c r="J29" s="36">
        <v>2.5190000000000001E-2</v>
      </c>
      <c r="K29" s="9"/>
      <c r="L29" s="36">
        <f>(2*F29*J29)/(F29+J29)</f>
        <v>3.4756804136402808E-2</v>
      </c>
      <c r="M29" s="2"/>
      <c r="N29" s="2"/>
    </row>
    <row r="30" spans="5:18" ht="22" x14ac:dyDescent="0.3">
      <c r="E30" s="10">
        <v>2</v>
      </c>
      <c r="F30" s="36">
        <v>5.9880000000000003E-2</v>
      </c>
      <c r="G30" s="9"/>
      <c r="H30" s="36">
        <v>4.956E-2</v>
      </c>
      <c r="I30" s="9"/>
      <c r="J30" s="37">
        <v>2.7099999999999999E-2</v>
      </c>
      <c r="K30" s="11"/>
      <c r="L30" s="36">
        <f>(2*F30*J30)/(F30+J30)</f>
        <v>3.7313129455047139E-2</v>
      </c>
      <c r="M30" s="2"/>
      <c r="N30" s="2"/>
    </row>
    <row r="31" spans="5:18" ht="22" x14ac:dyDescent="0.3">
      <c r="E31" s="10">
        <v>3</v>
      </c>
      <c r="F31" s="36">
        <v>6.3469999999999999E-2</v>
      </c>
      <c r="G31" s="9"/>
      <c r="H31" s="36">
        <v>5.2380000000000003E-2</v>
      </c>
      <c r="I31" s="9"/>
      <c r="J31" s="37">
        <v>2.8500000000000001E-2</v>
      </c>
      <c r="K31" s="11"/>
      <c r="L31" s="36">
        <f>(2*F31*J31)/(F31+J31)</f>
        <v>3.933663151027509E-2</v>
      </c>
      <c r="M31" s="2"/>
      <c r="N31" s="2"/>
    </row>
    <row r="32" spans="5:18" ht="22" x14ac:dyDescent="0.3">
      <c r="E32" s="10">
        <v>4</v>
      </c>
      <c r="F32" s="36">
        <v>6.515E-2</v>
      </c>
      <c r="G32" s="9"/>
      <c r="H32" s="36">
        <v>5.3249999999999999E-2</v>
      </c>
      <c r="I32" s="9"/>
      <c r="J32" s="36">
        <v>2.9170000000000001E-2</v>
      </c>
      <c r="K32" s="9"/>
      <c r="L32" s="37">
        <f>(2*F32*J32)/(F32+J32)</f>
        <v>4.0297402459711619E-2</v>
      </c>
      <c r="M32" s="2"/>
      <c r="N32" s="2"/>
    </row>
  </sheetData>
  <mergeCells count="3">
    <mergeCell ref="E18:N18"/>
    <mergeCell ref="E10:N10"/>
    <mergeCell ref="E26:N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7750-2341-5941-B5A9-350C8E89CB41}">
  <dimension ref="E5:O22"/>
  <sheetViews>
    <sheetView workbookViewId="0">
      <selection activeCell="J28" sqref="J28"/>
    </sheetView>
  </sheetViews>
  <sheetFormatPr baseColWidth="10" defaultRowHeight="16" x14ac:dyDescent="0.2"/>
  <cols>
    <col min="5" max="5" width="10.6640625" bestFit="1" customWidth="1"/>
    <col min="6" max="7" width="10.6640625" customWidth="1"/>
    <col min="8" max="8" width="9" bestFit="1" customWidth="1"/>
    <col min="9" max="9" width="13.5" bestFit="1" customWidth="1"/>
  </cols>
  <sheetData>
    <row r="5" spans="5:13" ht="22" x14ac:dyDescent="0.3">
      <c r="E5" s="65" t="s">
        <v>68</v>
      </c>
      <c r="F5" s="65"/>
      <c r="G5" s="65"/>
      <c r="H5" s="65"/>
      <c r="I5" s="65"/>
      <c r="J5" s="65"/>
      <c r="K5" s="65"/>
      <c r="L5" s="65"/>
      <c r="M5" s="65"/>
    </row>
    <row r="6" spans="5:13" ht="22" x14ac:dyDescent="0.3">
      <c r="E6" s="46"/>
      <c r="F6" s="46"/>
      <c r="G6" s="46"/>
      <c r="H6" s="46"/>
      <c r="I6" s="46"/>
      <c r="J6" s="64" t="s">
        <v>70</v>
      </c>
      <c r="K6" s="64"/>
      <c r="L6" s="64"/>
      <c r="M6" s="64"/>
    </row>
    <row r="7" spans="5:13" ht="22" x14ac:dyDescent="0.3">
      <c r="E7" s="47" t="s">
        <v>7</v>
      </c>
      <c r="F7" s="47" t="s">
        <v>72</v>
      </c>
      <c r="G7" s="47" t="s">
        <v>73</v>
      </c>
      <c r="H7" s="46" t="s">
        <v>67</v>
      </c>
      <c r="I7" s="46" t="s">
        <v>71</v>
      </c>
      <c r="J7" s="47" t="s">
        <v>15</v>
      </c>
      <c r="K7" s="47" t="s">
        <v>69</v>
      </c>
      <c r="L7" s="47" t="s">
        <v>18</v>
      </c>
      <c r="M7" s="47" t="s">
        <v>13</v>
      </c>
    </row>
    <row r="8" spans="5:13" ht="22" x14ac:dyDescent="0.3">
      <c r="E8" s="43">
        <v>1E-3</v>
      </c>
      <c r="F8" s="9">
        <v>2</v>
      </c>
      <c r="G8" s="9">
        <v>1024</v>
      </c>
      <c r="H8" s="9">
        <v>201</v>
      </c>
      <c r="I8" s="9">
        <v>190</v>
      </c>
      <c r="J8" s="14">
        <v>0.16800000000000001</v>
      </c>
      <c r="K8" s="9">
        <v>5.2200000000000003E-2</v>
      </c>
      <c r="L8" s="14">
        <f>(2*J8*K8)/(J8+K8)</f>
        <v>7.9651226158038158E-2</v>
      </c>
      <c r="M8" s="9">
        <v>0.1434</v>
      </c>
    </row>
    <row r="9" spans="5:13" ht="22" x14ac:dyDescent="0.3">
      <c r="E9" s="43">
        <v>1E-4</v>
      </c>
      <c r="F9" s="9">
        <v>2</v>
      </c>
      <c r="G9" s="9">
        <v>1024</v>
      </c>
      <c r="H9" s="9">
        <v>201</v>
      </c>
      <c r="I9" s="9">
        <v>130</v>
      </c>
      <c r="J9" s="9">
        <v>0.17169999999999999</v>
      </c>
      <c r="K9" s="9">
        <v>5.28E-2</v>
      </c>
      <c r="L9" s="14">
        <f>(2*J9*K9)/(J9+K9)</f>
        <v>8.0764008908685972E-2</v>
      </c>
      <c r="M9" s="9">
        <v>0.14749999999999999</v>
      </c>
    </row>
    <row r="10" spans="5:13" ht="22" x14ac:dyDescent="0.3">
      <c r="E10" s="43">
        <v>1.0000000000000001E-5</v>
      </c>
      <c r="F10" s="9">
        <v>2</v>
      </c>
      <c r="G10" s="9">
        <v>1024</v>
      </c>
      <c r="H10" s="9">
        <v>201</v>
      </c>
      <c r="I10" s="9">
        <v>130</v>
      </c>
      <c r="J10" s="9">
        <v>0.1696</v>
      </c>
      <c r="K10" s="9">
        <v>5.1900000000000002E-2</v>
      </c>
      <c r="L10" s="14">
        <f>(2*J10*K10)/(J10+K10)</f>
        <v>7.9478465011286692E-2</v>
      </c>
      <c r="M10" s="9">
        <v>0.1449</v>
      </c>
    </row>
    <row r="11" spans="5:13" ht="22" x14ac:dyDescent="0.3">
      <c r="E11" s="43">
        <v>1E-3</v>
      </c>
      <c r="F11" s="9">
        <v>1</v>
      </c>
      <c r="G11" s="9">
        <v>1024</v>
      </c>
      <c r="H11" s="9">
        <v>1001</v>
      </c>
      <c r="I11" s="9">
        <v>570</v>
      </c>
      <c r="J11" s="9">
        <v>0.17269999999999999</v>
      </c>
      <c r="K11" s="9">
        <v>5.3499999999999999E-2</v>
      </c>
      <c r="L11" s="14">
        <f>(2*J11*K11)/(J11+K11)</f>
        <v>8.1692749778956672E-2</v>
      </c>
      <c r="M11" s="9">
        <v>0.14749999999999999</v>
      </c>
    </row>
    <row r="15" spans="5:13" ht="22" x14ac:dyDescent="0.3">
      <c r="E15" s="65" t="s">
        <v>68</v>
      </c>
      <c r="F15" s="65"/>
      <c r="G15" s="65"/>
      <c r="H15" s="65"/>
      <c r="I15" s="65"/>
      <c r="J15" s="65"/>
      <c r="K15" s="65"/>
      <c r="L15" s="65"/>
      <c r="M15" s="65"/>
    </row>
    <row r="16" spans="5:13" ht="22" x14ac:dyDescent="0.3">
      <c r="E16" s="46"/>
      <c r="F16" s="46"/>
      <c r="G16" s="46"/>
      <c r="H16" s="46"/>
      <c r="I16" s="46"/>
      <c r="J16" s="64" t="s">
        <v>70</v>
      </c>
      <c r="K16" s="64"/>
      <c r="L16" s="64"/>
      <c r="M16" s="64"/>
    </row>
    <row r="17" spans="5:15" ht="22" x14ac:dyDescent="0.3">
      <c r="E17" s="47" t="s">
        <v>7</v>
      </c>
      <c r="F17" s="47" t="s">
        <v>72</v>
      </c>
      <c r="G17" s="47" t="s">
        <v>73</v>
      </c>
      <c r="H17" s="46" t="s">
        <v>67</v>
      </c>
      <c r="I17" s="46" t="s">
        <v>71</v>
      </c>
      <c r="J17" s="47" t="s">
        <v>15</v>
      </c>
      <c r="K17" s="47" t="s">
        <v>69</v>
      </c>
      <c r="L17" s="47" t="s">
        <v>18</v>
      </c>
      <c r="M17" s="47" t="s">
        <v>13</v>
      </c>
    </row>
    <row r="18" spans="5:15" ht="22" x14ac:dyDescent="0.3">
      <c r="E18" s="43">
        <v>1E-3</v>
      </c>
      <c r="F18" s="9">
        <v>2</v>
      </c>
      <c r="G18" s="9">
        <v>1024</v>
      </c>
      <c r="H18" s="9">
        <v>201</v>
      </c>
      <c r="I18" s="9">
        <v>190</v>
      </c>
      <c r="J18" s="14"/>
      <c r="K18" s="9"/>
      <c r="L18" s="14" t="e">
        <f>(2*J18*K18)/(J18+K18)</f>
        <v>#DIV/0!</v>
      </c>
      <c r="M18" s="9"/>
    </row>
    <row r="19" spans="5:15" ht="22" x14ac:dyDescent="0.3">
      <c r="E19" s="43">
        <v>1E-4</v>
      </c>
      <c r="F19" s="9">
        <v>2</v>
      </c>
      <c r="G19" s="9">
        <v>1024</v>
      </c>
      <c r="H19" s="9">
        <v>201</v>
      </c>
      <c r="I19" s="9">
        <v>130</v>
      </c>
      <c r="J19" s="9"/>
      <c r="K19" s="9"/>
      <c r="L19" s="14" t="e">
        <f>(2*J19*K19)/(J19+K19)</f>
        <v>#DIV/0!</v>
      </c>
      <c r="M19" s="9"/>
    </row>
    <row r="20" spans="5:15" ht="22" x14ac:dyDescent="0.3">
      <c r="E20" s="43">
        <v>1.0000000000000001E-5</v>
      </c>
      <c r="F20" s="9">
        <v>2</v>
      </c>
      <c r="G20" s="9">
        <v>1024</v>
      </c>
      <c r="H20" s="9">
        <v>201</v>
      </c>
      <c r="I20" s="9">
        <v>130</v>
      </c>
      <c r="J20" s="9"/>
      <c r="K20" s="9"/>
      <c r="L20" s="14" t="e">
        <f>(2*J20*K20)/(J20+K20)</f>
        <v>#DIV/0!</v>
      </c>
      <c r="M20" s="9"/>
    </row>
    <row r="21" spans="5:15" ht="22" x14ac:dyDescent="0.3">
      <c r="E21" s="43">
        <v>1E-3</v>
      </c>
      <c r="F21" s="9">
        <v>1</v>
      </c>
      <c r="G21" s="9">
        <v>1024</v>
      </c>
      <c r="H21" s="9">
        <v>301</v>
      </c>
      <c r="I21" s="9">
        <v>290</v>
      </c>
      <c r="J21" s="9">
        <v>0.17019999999999999</v>
      </c>
      <c r="K21" s="9">
        <v>5.28E-2</v>
      </c>
      <c r="L21" s="14">
        <f>(2*J21*K21)/(J21+K21)</f>
        <v>8.0596950672645745E-2</v>
      </c>
      <c r="M21" s="9">
        <v>0.1459</v>
      </c>
      <c r="O21" s="6" t="s">
        <v>74</v>
      </c>
    </row>
    <row r="22" spans="5:15" ht="22" x14ac:dyDescent="0.3">
      <c r="E22" s="43">
        <v>1E-4</v>
      </c>
      <c r="F22" s="9">
        <v>1</v>
      </c>
      <c r="G22" s="9">
        <v>1024</v>
      </c>
      <c r="H22" s="9">
        <v>301</v>
      </c>
      <c r="I22" s="9"/>
      <c r="J22" s="9"/>
      <c r="K22" s="9"/>
      <c r="L22" s="14"/>
      <c r="M22" s="9"/>
    </row>
  </sheetData>
  <mergeCells count="4">
    <mergeCell ref="J6:M6"/>
    <mergeCell ref="E5:M5"/>
    <mergeCell ref="E15:M15"/>
    <mergeCell ref="J16:M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A5BC-A1D0-F548-BBB7-C5C019C6DEDF}">
  <dimension ref="C2:AB23"/>
  <sheetViews>
    <sheetView workbookViewId="0">
      <selection activeCell="K17" sqref="K17"/>
    </sheetView>
  </sheetViews>
  <sheetFormatPr baseColWidth="10" defaultRowHeight="16" x14ac:dyDescent="0.2"/>
  <cols>
    <col min="3" max="3" width="15.33203125" bestFit="1" customWidth="1"/>
    <col min="5" max="5" width="10" bestFit="1" customWidth="1"/>
    <col min="6" max="6" width="12" bestFit="1" customWidth="1"/>
    <col min="7" max="7" width="18.6640625" bestFit="1" customWidth="1"/>
    <col min="8" max="8" width="4.6640625" bestFit="1" customWidth="1"/>
    <col min="9" max="9" width="14" bestFit="1" customWidth="1"/>
    <col min="10" max="10" width="9.83203125" bestFit="1" customWidth="1"/>
    <col min="11" max="11" width="11" bestFit="1" customWidth="1"/>
    <col min="12" max="12" width="4.6640625" bestFit="1" customWidth="1"/>
    <col min="13" max="13" width="12.5" bestFit="1" customWidth="1"/>
    <col min="14" max="14" width="18.6640625" bestFit="1" customWidth="1"/>
    <col min="15" max="15" width="14" bestFit="1" customWidth="1"/>
    <col min="16" max="16" width="11" bestFit="1" customWidth="1"/>
    <col min="18" max="18" width="12.5" bestFit="1" customWidth="1"/>
    <col min="19" max="19" width="18.6640625" bestFit="1" customWidth="1"/>
    <col min="20" max="20" width="14" bestFit="1" customWidth="1"/>
    <col min="21" max="21" width="11" bestFit="1" customWidth="1"/>
  </cols>
  <sheetData>
    <row r="2" spans="3:28" ht="27" x14ac:dyDescent="0.35">
      <c r="C2" s="66" t="s">
        <v>52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</row>
    <row r="4" spans="3:28" ht="19" x14ac:dyDescent="0.25">
      <c r="C4" s="74" t="s">
        <v>8</v>
      </c>
      <c r="D4" s="74"/>
      <c r="E4" s="74"/>
      <c r="F4" s="74" t="s">
        <v>5</v>
      </c>
      <c r="G4" s="74"/>
      <c r="H4" s="74"/>
      <c r="I4" s="74"/>
      <c r="J4" s="74"/>
      <c r="K4" s="74"/>
      <c r="L4" s="4"/>
      <c r="M4" s="74" t="s">
        <v>4</v>
      </c>
      <c r="N4" s="74"/>
      <c r="O4" s="74"/>
      <c r="P4" s="74"/>
      <c r="Q4" s="4"/>
      <c r="R4" s="74" t="s">
        <v>10</v>
      </c>
      <c r="S4" s="74"/>
      <c r="T4" s="74"/>
      <c r="U4" s="74"/>
    </row>
    <row r="5" spans="3:28" ht="19" x14ac:dyDescent="0.25">
      <c r="C5" s="5" t="s">
        <v>12</v>
      </c>
      <c r="D5" s="5" t="s">
        <v>6</v>
      </c>
      <c r="E5" s="5" t="s">
        <v>7</v>
      </c>
      <c r="F5" s="5" t="s">
        <v>0</v>
      </c>
      <c r="G5" s="5" t="s">
        <v>1</v>
      </c>
      <c r="H5" s="5" t="s">
        <v>11</v>
      </c>
      <c r="I5" s="5" t="s">
        <v>2</v>
      </c>
      <c r="J5" s="5" t="s">
        <v>11</v>
      </c>
      <c r="K5" s="5" t="s">
        <v>3</v>
      </c>
      <c r="L5" s="5" t="s">
        <v>11</v>
      </c>
      <c r="M5" s="5" t="s">
        <v>0</v>
      </c>
      <c r="N5" s="5" t="s">
        <v>1</v>
      </c>
      <c r="O5" s="5" t="s">
        <v>2</v>
      </c>
      <c r="P5" s="5" t="s">
        <v>3</v>
      </c>
      <c r="Q5" s="5"/>
      <c r="R5" s="5" t="s">
        <v>0</v>
      </c>
      <c r="S5" s="5" t="s">
        <v>1</v>
      </c>
      <c r="T5" s="5" t="s">
        <v>2</v>
      </c>
      <c r="U5" s="5" t="s">
        <v>3</v>
      </c>
    </row>
    <row r="6" spans="3:28" ht="19" x14ac:dyDescent="0.25">
      <c r="C6" s="71">
        <v>1000</v>
      </c>
      <c r="D6" s="75">
        <v>1</v>
      </c>
      <c r="E6" s="3">
        <v>1E-4</v>
      </c>
      <c r="F6" s="75">
        <v>0.1492</v>
      </c>
      <c r="G6" s="7">
        <v>0.14094999999999999</v>
      </c>
      <c r="H6" s="8">
        <v>921</v>
      </c>
      <c r="I6" s="1"/>
      <c r="J6" s="1"/>
      <c r="K6" s="1"/>
      <c r="L6" s="1"/>
      <c r="M6" s="75">
        <v>0.17549999999999999</v>
      </c>
      <c r="N6" s="1">
        <v>0.16819999999999999</v>
      </c>
      <c r="O6" s="1"/>
      <c r="P6" s="1"/>
      <c r="Q6" s="1"/>
      <c r="R6" s="75">
        <v>0.17549999999999999</v>
      </c>
      <c r="S6" s="1"/>
      <c r="T6" s="1"/>
      <c r="U6" s="1"/>
    </row>
    <row r="7" spans="3:28" ht="19" x14ac:dyDescent="0.25">
      <c r="C7" s="72"/>
      <c r="D7" s="75"/>
      <c r="E7" s="3">
        <v>1E-3</v>
      </c>
      <c r="F7" s="75"/>
      <c r="G7" s="7">
        <v>0.14838999999999999</v>
      </c>
      <c r="H7" s="8">
        <v>891</v>
      </c>
      <c r="I7" s="7">
        <v>0.14749999999999999</v>
      </c>
      <c r="J7" s="8">
        <v>570</v>
      </c>
      <c r="K7" s="2"/>
      <c r="L7" s="2"/>
      <c r="M7" s="75"/>
      <c r="N7" s="7">
        <v>0.17444000000000001</v>
      </c>
      <c r="O7" s="7">
        <v>0.17269999999999999</v>
      </c>
      <c r="P7" s="2"/>
      <c r="Q7" s="2"/>
      <c r="R7" s="75"/>
      <c r="S7" s="7"/>
      <c r="T7" s="7">
        <v>5.3499999999999999E-2</v>
      </c>
      <c r="U7" s="2"/>
      <c r="X7" s="6" t="s">
        <v>9</v>
      </c>
    </row>
    <row r="8" spans="3:28" ht="19" x14ac:dyDescent="0.25">
      <c r="C8" s="73"/>
      <c r="D8" s="33">
        <v>2</v>
      </c>
      <c r="E8" s="3">
        <v>1E-4</v>
      </c>
      <c r="F8" s="34">
        <v>0.15240000000000001</v>
      </c>
      <c r="G8" s="7">
        <v>0.1515</v>
      </c>
      <c r="H8" s="8">
        <v>915</v>
      </c>
      <c r="I8" s="7"/>
      <c r="J8" s="7"/>
      <c r="K8" s="7"/>
      <c r="L8" s="7"/>
      <c r="M8" s="34">
        <v>0.17860000000000001</v>
      </c>
      <c r="N8" s="7">
        <v>0.1774</v>
      </c>
      <c r="O8" s="7"/>
      <c r="P8" s="7"/>
      <c r="Q8" s="7"/>
      <c r="R8" s="34">
        <v>5.1060000000000001E-2</v>
      </c>
      <c r="S8" s="7">
        <v>5.4510000000000003E-2</v>
      </c>
      <c r="T8" s="7"/>
      <c r="U8" s="7"/>
      <c r="X8" s="6" t="s">
        <v>53</v>
      </c>
    </row>
    <row r="13" spans="3:28" ht="22" x14ac:dyDescent="0.3">
      <c r="X13" s="67" t="s">
        <v>49</v>
      </c>
      <c r="Y13" s="68"/>
      <c r="Z13" s="68"/>
      <c r="AA13" s="68"/>
      <c r="AB13" s="69"/>
    </row>
    <row r="14" spans="3:28" ht="22" x14ac:dyDescent="0.3">
      <c r="X14" s="12" t="s">
        <v>6</v>
      </c>
      <c r="Y14" s="12" t="s">
        <v>15</v>
      </c>
      <c r="Z14" s="12" t="s">
        <v>13</v>
      </c>
      <c r="AA14" s="12" t="s">
        <v>14</v>
      </c>
      <c r="AB14" s="12" t="s">
        <v>18</v>
      </c>
    </row>
    <row r="15" spans="3:28" ht="22" x14ac:dyDescent="0.3">
      <c r="X15" s="10">
        <v>1</v>
      </c>
      <c r="Y15" s="9">
        <v>0.17269999999999999</v>
      </c>
      <c r="Z15" s="14">
        <v>0.14749999999999999</v>
      </c>
      <c r="AA15" s="9">
        <v>5.3499999999999999E-2</v>
      </c>
      <c r="AB15" s="11">
        <f>(2*Y15*AA15)/(Y15+AA15)</f>
        <v>8.1692749778956672E-2</v>
      </c>
    </row>
    <row r="16" spans="3:28" ht="22" x14ac:dyDescent="0.3">
      <c r="X16" s="10">
        <v>2</v>
      </c>
      <c r="Y16" s="9"/>
      <c r="Z16" s="9"/>
      <c r="AA16" s="11"/>
      <c r="AB16" s="9" t="e">
        <f>(2*Y16*AA16)/(Y16+AA16)</f>
        <v>#DIV/0!</v>
      </c>
    </row>
    <row r="17" spans="3:28" ht="22" x14ac:dyDescent="0.3">
      <c r="X17" s="10">
        <v>3</v>
      </c>
      <c r="Y17" s="9"/>
      <c r="Z17" s="9"/>
      <c r="AA17" s="11"/>
      <c r="AB17" s="9" t="e">
        <f>(2*Y17*AA17)/(Y17+AA17)</f>
        <v>#DIV/0!</v>
      </c>
    </row>
    <row r="18" spans="3:28" ht="22" x14ac:dyDescent="0.3">
      <c r="C18" s="67" t="s">
        <v>16</v>
      </c>
      <c r="D18" s="68"/>
      <c r="E18" s="68"/>
      <c r="F18" s="68"/>
      <c r="G18" s="69"/>
      <c r="X18" s="10">
        <v>4</v>
      </c>
      <c r="Y18" s="9"/>
      <c r="Z18" s="9"/>
      <c r="AA18" s="9"/>
      <c r="AB18" s="11" t="e">
        <f>(2*Y18*AA18)/(Y18+AA18)</f>
        <v>#DIV/0!</v>
      </c>
    </row>
    <row r="19" spans="3:28" ht="22" x14ac:dyDescent="0.3">
      <c r="C19" s="12" t="s">
        <v>6</v>
      </c>
      <c r="D19" s="12" t="s">
        <v>15</v>
      </c>
      <c r="E19" s="12" t="s">
        <v>13</v>
      </c>
      <c r="F19" s="12" t="s">
        <v>14</v>
      </c>
      <c r="G19" s="12" t="s">
        <v>18</v>
      </c>
    </row>
    <row r="20" spans="3:28" ht="22" x14ac:dyDescent="0.3">
      <c r="C20" s="10">
        <v>1</v>
      </c>
      <c r="D20" s="9">
        <v>0.16869999999999999</v>
      </c>
      <c r="E20" s="9">
        <v>0.14169999999999999</v>
      </c>
      <c r="F20" s="9">
        <v>5.1060000000000001E-2</v>
      </c>
      <c r="G20" s="9">
        <f>(2*D20*F20)/(D20+F20)</f>
        <v>7.839299235529669E-2</v>
      </c>
    </row>
    <row r="21" spans="3:28" ht="22" x14ac:dyDescent="0.3">
      <c r="C21" s="10">
        <v>2</v>
      </c>
      <c r="D21" s="9">
        <v>0.17860000000000001</v>
      </c>
      <c r="E21" s="9">
        <v>0.15240000000000001</v>
      </c>
      <c r="F21" s="11">
        <v>5.4559999999999997E-2</v>
      </c>
      <c r="G21" s="9">
        <f>(2*D21*F21)/(D21+F21)</f>
        <v>8.3585657917309999E-2</v>
      </c>
      <c r="J21" s="70" t="s">
        <v>53</v>
      </c>
      <c r="K21" s="70"/>
      <c r="L21" s="70"/>
      <c r="M21" s="70"/>
      <c r="N21" s="70"/>
      <c r="O21" s="70"/>
      <c r="P21" s="70"/>
      <c r="Q21" s="70"/>
      <c r="R21" s="70"/>
      <c r="S21" s="70"/>
      <c r="T21" s="70"/>
    </row>
    <row r="22" spans="3:28" ht="22" x14ac:dyDescent="0.3">
      <c r="C22" s="10">
        <v>3</v>
      </c>
      <c r="D22" s="9">
        <v>0.18240000000000001</v>
      </c>
      <c r="E22" s="9">
        <v>0.1547</v>
      </c>
      <c r="F22" s="11">
        <v>5.5890000000000002E-2</v>
      </c>
      <c r="G22" s="9">
        <f>(2*D22*F22)/(D22+F22)</f>
        <v>8.5562432330353766E-2</v>
      </c>
    </row>
    <row r="23" spans="3:28" ht="22" x14ac:dyDescent="0.3">
      <c r="C23" s="10">
        <v>4</v>
      </c>
      <c r="D23" s="9">
        <v>0.1825</v>
      </c>
      <c r="E23" s="9">
        <v>0.1537</v>
      </c>
      <c r="F23" s="9">
        <v>5.5759999999999997E-2</v>
      </c>
      <c r="G23" s="11">
        <f>(2*D23*F23)/(D23+F23)</f>
        <v>8.5420968689666754E-2</v>
      </c>
      <c r="J23" s="6" t="s">
        <v>54</v>
      </c>
    </row>
  </sheetData>
  <mergeCells count="13">
    <mergeCell ref="C2:U2"/>
    <mergeCell ref="C18:G18"/>
    <mergeCell ref="J21:T21"/>
    <mergeCell ref="C6:C8"/>
    <mergeCell ref="X13:AB13"/>
    <mergeCell ref="R4:U4"/>
    <mergeCell ref="R6:R7"/>
    <mergeCell ref="D6:D7"/>
    <mergeCell ref="M4:P4"/>
    <mergeCell ref="F4:K4"/>
    <mergeCell ref="F6:F7"/>
    <mergeCell ref="C4:E4"/>
    <mergeCell ref="M6:M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7E06-3D45-A64E-87BA-6F97965D4B2A}">
  <dimension ref="D9:AA86"/>
  <sheetViews>
    <sheetView topLeftCell="A60" workbookViewId="0">
      <selection activeCell="K60" sqref="K60"/>
    </sheetView>
  </sheetViews>
  <sheetFormatPr baseColWidth="10" defaultRowHeight="16" x14ac:dyDescent="0.2"/>
  <cols>
    <col min="4" max="4" width="6.5" bestFit="1" customWidth="1"/>
    <col min="5" max="6" width="10.5" bestFit="1" customWidth="1"/>
    <col min="7" max="7" width="11.1640625" bestFit="1" customWidth="1"/>
    <col min="8" max="8" width="9.83203125" bestFit="1" customWidth="1"/>
    <col min="9" max="9" width="11.83203125" bestFit="1" customWidth="1"/>
    <col min="10" max="10" width="11.1640625" bestFit="1" customWidth="1"/>
    <col min="11" max="11" width="10.33203125" bestFit="1" customWidth="1"/>
    <col min="13" max="13" width="12.1640625" bestFit="1" customWidth="1"/>
    <col min="14" max="14" width="12.6640625" customWidth="1"/>
  </cols>
  <sheetData>
    <row r="9" spans="4:24" ht="22" x14ac:dyDescent="0.3">
      <c r="D9" s="67" t="s">
        <v>16</v>
      </c>
      <c r="E9" s="68"/>
      <c r="F9" s="68"/>
      <c r="G9" s="68"/>
      <c r="H9" s="69"/>
      <c r="N9" s="67" t="s">
        <v>17</v>
      </c>
      <c r="O9" s="68"/>
      <c r="P9" s="68"/>
      <c r="Q9" s="68"/>
      <c r="R9" s="68"/>
      <c r="S9" s="69"/>
    </row>
    <row r="10" spans="4:24" ht="22" x14ac:dyDescent="0.3">
      <c r="D10" s="12" t="s">
        <v>6</v>
      </c>
      <c r="E10" s="12" t="s">
        <v>15</v>
      </c>
      <c r="F10" s="12" t="s">
        <v>13</v>
      </c>
      <c r="G10" s="12" t="s">
        <v>14</v>
      </c>
      <c r="H10" s="12" t="s">
        <v>18</v>
      </c>
      <c r="N10" s="12" t="s">
        <v>6</v>
      </c>
      <c r="O10" s="12" t="s">
        <v>15</v>
      </c>
      <c r="P10" s="12" t="s">
        <v>13</v>
      </c>
      <c r="Q10" s="12" t="s">
        <v>14</v>
      </c>
      <c r="R10" s="12" t="s">
        <v>18</v>
      </c>
      <c r="S10" s="12" t="s">
        <v>19</v>
      </c>
    </row>
    <row r="11" spans="4:24" ht="22" x14ac:dyDescent="0.3">
      <c r="D11" s="10">
        <v>1</v>
      </c>
      <c r="E11" s="9">
        <v>6.3100000000000003E-2</v>
      </c>
      <c r="F11" s="9">
        <v>5.1499999999999997E-2</v>
      </c>
      <c r="G11" s="9"/>
      <c r="H11" s="11">
        <f>(2*E11*G11)/(E11+G11)</f>
        <v>0</v>
      </c>
      <c r="N11" s="10">
        <v>1</v>
      </c>
      <c r="O11" s="9">
        <v>5.2999999999999999E-2</v>
      </c>
      <c r="P11" s="9">
        <v>4.6300000000000001E-2</v>
      </c>
      <c r="Q11" s="9">
        <v>2.75E-2</v>
      </c>
      <c r="R11" s="9">
        <f>(2*O11*Q11)/(O11+Q11)</f>
        <v>3.6211180124223599E-2</v>
      </c>
      <c r="S11" s="9">
        <v>321</v>
      </c>
      <c r="U11" s="14">
        <f>R11-H11</f>
        <v>3.6211180124223599E-2</v>
      </c>
      <c r="V11" s="15" t="e">
        <f>U11/H11</f>
        <v>#DIV/0!</v>
      </c>
      <c r="W11" s="14">
        <f>P11-F11</f>
        <v>-5.1999999999999963E-3</v>
      </c>
      <c r="X11" s="16">
        <f>W11/F11</f>
        <v>-0.10097087378640771</v>
      </c>
    </row>
    <row r="12" spans="4:24" ht="22" x14ac:dyDescent="0.3">
      <c r="D12" s="10">
        <v>2</v>
      </c>
      <c r="E12" s="9">
        <v>6.2199999999999998E-2</v>
      </c>
      <c r="F12" s="9">
        <v>5.04E-2</v>
      </c>
      <c r="G12" s="11"/>
      <c r="H12" s="11">
        <f>(2*E12*G12)/(E12+G12)</f>
        <v>0</v>
      </c>
      <c r="N12" s="10">
        <v>2</v>
      </c>
      <c r="O12" s="9">
        <v>5.4899999999999997E-2</v>
      </c>
      <c r="P12" s="9">
        <v>4.8099999999999997E-2</v>
      </c>
      <c r="Q12" s="9">
        <v>2.8400000000000002E-2</v>
      </c>
      <c r="R12" s="9">
        <f>(2*O12*Q12)/(O12+Q12)</f>
        <v>3.7434813925570229E-2</v>
      </c>
      <c r="S12" s="9">
        <v>642</v>
      </c>
      <c r="T12" s="55" t="s">
        <v>20</v>
      </c>
      <c r="V12" s="13"/>
    </row>
    <row r="13" spans="4:24" ht="22" x14ac:dyDescent="0.3">
      <c r="D13" s="10">
        <v>3</v>
      </c>
      <c r="E13" s="9">
        <v>6.3899999999999998E-2</v>
      </c>
      <c r="F13" s="9">
        <v>5.2499999999999998E-2</v>
      </c>
      <c r="G13" s="11"/>
      <c r="H13" s="11">
        <f>(2*E13*G13)/(E13+G13)</f>
        <v>0</v>
      </c>
      <c r="N13" s="10">
        <v>3</v>
      </c>
      <c r="O13" s="9"/>
      <c r="P13" s="9"/>
      <c r="Q13" s="9"/>
      <c r="R13" s="2"/>
      <c r="S13" s="2"/>
    </row>
    <row r="14" spans="4:24" ht="22" x14ac:dyDescent="0.3">
      <c r="D14" s="10">
        <v>4</v>
      </c>
      <c r="E14" s="11">
        <v>6.4899999999999999E-2</v>
      </c>
      <c r="F14" s="14">
        <v>5.2999999999999999E-2</v>
      </c>
      <c r="G14" s="9"/>
      <c r="H14" s="11">
        <f>(2*E14*G14)/(E14+G14)</f>
        <v>0</v>
      </c>
      <c r="N14" s="10">
        <v>4</v>
      </c>
      <c r="O14" s="9"/>
      <c r="P14" s="9"/>
      <c r="Q14" s="9"/>
      <c r="R14" s="2"/>
      <c r="S14" s="2"/>
    </row>
    <row r="18" spans="4:27" ht="22" x14ac:dyDescent="0.3">
      <c r="D18" s="67" t="s">
        <v>75</v>
      </c>
      <c r="E18" s="68"/>
      <c r="F18" s="68"/>
      <c r="G18" s="68"/>
      <c r="H18" s="68"/>
      <c r="I18" s="68"/>
      <c r="J18" s="69"/>
      <c r="N18" s="67" t="s">
        <v>24</v>
      </c>
      <c r="O18" s="68"/>
      <c r="P18" s="68"/>
      <c r="Q18" s="68"/>
      <c r="R18" s="68"/>
      <c r="S18" s="68"/>
      <c r="T18" s="68"/>
      <c r="U18" s="68"/>
      <c r="V18" s="69"/>
    </row>
    <row r="19" spans="4:27" ht="22" x14ac:dyDescent="0.3">
      <c r="D19" s="12" t="s">
        <v>6</v>
      </c>
      <c r="E19" s="12" t="s">
        <v>15</v>
      </c>
      <c r="F19" s="12" t="s">
        <v>13</v>
      </c>
      <c r="G19" s="12" t="s">
        <v>14</v>
      </c>
      <c r="H19" s="12" t="s">
        <v>18</v>
      </c>
      <c r="I19" s="12" t="s">
        <v>19</v>
      </c>
      <c r="J19" s="12" t="s">
        <v>7</v>
      </c>
      <c r="N19" s="12" t="s">
        <v>6</v>
      </c>
      <c r="O19" s="12" t="s">
        <v>15</v>
      </c>
      <c r="P19" s="12" t="s">
        <v>13</v>
      </c>
      <c r="Q19" s="12" t="s">
        <v>14</v>
      </c>
      <c r="R19" s="12" t="s">
        <v>18</v>
      </c>
      <c r="S19" s="12" t="s">
        <v>19</v>
      </c>
      <c r="T19" s="12" t="s">
        <v>22</v>
      </c>
      <c r="U19" s="12" t="s">
        <v>21</v>
      </c>
      <c r="V19" s="12" t="s">
        <v>23</v>
      </c>
    </row>
    <row r="20" spans="4:27" ht="22" x14ac:dyDescent="0.3">
      <c r="D20" s="10">
        <v>1</v>
      </c>
      <c r="E20" s="9"/>
      <c r="F20" s="9">
        <v>5.1400000000000001E-2</v>
      </c>
      <c r="G20" s="9"/>
      <c r="H20" s="9"/>
      <c r="I20" s="9"/>
      <c r="J20" s="2"/>
      <c r="N20" s="10">
        <v>1</v>
      </c>
      <c r="O20" s="9">
        <v>5.1900000000000002E-2</v>
      </c>
      <c r="P20" s="9">
        <v>4.5600000000000002E-2</v>
      </c>
      <c r="Q20" s="9">
        <v>2.7E-2</v>
      </c>
      <c r="R20" s="9">
        <f t="shared" ref="R20:R26" si="0">(2*O20*Q20)/(O20+Q20)</f>
        <v>3.5520912547528517E-2</v>
      </c>
      <c r="S20" s="9">
        <v>321</v>
      </c>
      <c r="T20" s="9">
        <v>15</v>
      </c>
      <c r="U20" s="9">
        <v>30</v>
      </c>
      <c r="V20" s="9">
        <v>160</v>
      </c>
      <c r="W20" s="18"/>
    </row>
    <row r="21" spans="4:27" ht="22" x14ac:dyDescent="0.3">
      <c r="D21" s="10">
        <v>2</v>
      </c>
      <c r="E21" s="9"/>
      <c r="F21" s="9"/>
      <c r="G21" s="9"/>
      <c r="H21" s="9"/>
      <c r="I21" s="9"/>
      <c r="J21" s="2"/>
      <c r="N21" s="10">
        <v>1</v>
      </c>
      <c r="O21" s="14">
        <v>5.2999999999999999E-2</v>
      </c>
      <c r="P21" s="9">
        <v>4.6300000000000001E-2</v>
      </c>
      <c r="Q21" s="9">
        <v>2.75E-2</v>
      </c>
      <c r="R21" s="9">
        <f t="shared" si="0"/>
        <v>3.6211180124223599E-2</v>
      </c>
      <c r="S21" s="9">
        <v>321</v>
      </c>
      <c r="T21" s="9">
        <v>20</v>
      </c>
      <c r="U21" s="9">
        <v>30</v>
      </c>
      <c r="V21" s="9">
        <v>321</v>
      </c>
      <c r="W21" s="18"/>
    </row>
    <row r="22" spans="4:27" ht="22" x14ac:dyDescent="0.3">
      <c r="D22" s="10">
        <v>3</v>
      </c>
      <c r="E22" s="9">
        <v>6.4699999999999994E-2</v>
      </c>
      <c r="F22" s="9">
        <v>5.3199999999999997E-2</v>
      </c>
      <c r="G22" s="9">
        <v>2.92E-2</v>
      </c>
      <c r="H22" s="14">
        <f>(2*E22*G22)/(E22+G22)</f>
        <v>4.0239403620873269E-2</v>
      </c>
      <c r="I22" s="56">
        <v>201</v>
      </c>
      <c r="J22" s="43">
        <v>1E-4</v>
      </c>
      <c r="N22" s="10">
        <v>1</v>
      </c>
      <c r="O22" s="9">
        <v>5.4199999999999998E-2</v>
      </c>
      <c r="P22" s="9">
        <v>4.7199999999999999E-2</v>
      </c>
      <c r="Q22" s="9">
        <v>2.8000000000000001E-2</v>
      </c>
      <c r="R22" s="9">
        <f t="shared" si="0"/>
        <v>3.6924574209245747E-2</v>
      </c>
      <c r="S22" s="9">
        <v>321</v>
      </c>
      <c r="T22" s="9">
        <v>35</v>
      </c>
      <c r="U22" s="9">
        <v>30</v>
      </c>
      <c r="V22" s="9">
        <v>240</v>
      </c>
      <c r="X22">
        <f>P22-F11</f>
        <v>-4.2999999999999983E-3</v>
      </c>
      <c r="Y22" s="20">
        <f>X22/F11</f>
        <v>-8.3495145631067927E-2</v>
      </c>
    </row>
    <row r="23" spans="4:27" ht="22" x14ac:dyDescent="0.3">
      <c r="D23" s="10">
        <v>4</v>
      </c>
      <c r="E23" s="9">
        <v>6.4500000000000002E-2</v>
      </c>
      <c r="F23" s="9">
        <v>5.3199999999999997E-2</v>
      </c>
      <c r="G23" s="9">
        <v>2.9100000000000001E-2</v>
      </c>
      <c r="H23" s="14">
        <f>(2*E23*G23)/(E23+G23)</f>
        <v>4.010576923076923E-2</v>
      </c>
      <c r="I23" s="56">
        <v>301</v>
      </c>
      <c r="J23" s="43">
        <v>1E-4</v>
      </c>
      <c r="N23" s="10">
        <v>1</v>
      </c>
      <c r="O23" s="9">
        <v>5.3999999999999999E-2</v>
      </c>
      <c r="P23" s="9">
        <v>4.7199999999999999E-2</v>
      </c>
      <c r="Q23" s="9">
        <v>2.8000000000000001E-2</v>
      </c>
      <c r="R23" s="9">
        <f t="shared" si="0"/>
        <v>3.6878048780487803E-2</v>
      </c>
      <c r="S23" s="9">
        <v>321</v>
      </c>
      <c r="T23" s="9">
        <v>45</v>
      </c>
      <c r="U23" s="9">
        <v>30</v>
      </c>
      <c r="V23" s="9">
        <v>320</v>
      </c>
    </row>
    <row r="24" spans="4:27" ht="22" x14ac:dyDescent="0.3">
      <c r="N24" s="19">
        <v>1</v>
      </c>
      <c r="O24" s="17">
        <v>5.4100000000000002E-2</v>
      </c>
      <c r="P24" s="17">
        <v>4.7399999999999998E-2</v>
      </c>
      <c r="Q24" s="17">
        <v>2.8000000000000001E-2</v>
      </c>
      <c r="R24" s="17">
        <f t="shared" si="0"/>
        <v>3.690133982947625E-2</v>
      </c>
      <c r="S24" s="17">
        <v>321</v>
      </c>
      <c r="T24" s="17">
        <v>35</v>
      </c>
      <c r="U24" s="17">
        <v>35</v>
      </c>
      <c r="V24" s="17">
        <v>240</v>
      </c>
      <c r="X24">
        <f>P24-F11</f>
        <v>-4.0999999999999995E-3</v>
      </c>
      <c r="Y24" s="13">
        <f>X24/F11</f>
        <v>-7.9611650485436891E-2</v>
      </c>
      <c r="Z24">
        <f>R24-H11</f>
        <v>3.690133982947625E-2</v>
      </c>
      <c r="AA24" s="20" t="e">
        <f>Z24/H11</f>
        <v>#DIV/0!</v>
      </c>
    </row>
    <row r="25" spans="4:27" ht="22" x14ac:dyDescent="0.3">
      <c r="E25">
        <f>E22-E13</f>
        <v>7.9999999999999516E-4</v>
      </c>
      <c r="F25">
        <f>F22-F13</f>
        <v>6.9999999999999923E-4</v>
      </c>
      <c r="N25" s="19">
        <v>1</v>
      </c>
      <c r="O25" s="17">
        <v>5.4300000000000001E-2</v>
      </c>
      <c r="P25" s="17">
        <v>4.7399999999999998E-2</v>
      </c>
      <c r="Q25" s="17">
        <v>2.81E-2</v>
      </c>
      <c r="R25" s="17">
        <f t="shared" si="0"/>
        <v>3.7034708737864075E-2</v>
      </c>
      <c r="S25" s="17">
        <v>321</v>
      </c>
      <c r="T25" s="17">
        <v>35</v>
      </c>
      <c r="U25" s="17">
        <v>45</v>
      </c>
      <c r="V25" s="17">
        <v>240</v>
      </c>
    </row>
    <row r="26" spans="4:27" ht="22" x14ac:dyDescent="0.3">
      <c r="E26" s="20">
        <f>E25/E13</f>
        <v>1.2519561815336387E-2</v>
      </c>
      <c r="F26" s="20">
        <f>F25/F13</f>
        <v>1.3333333333333319E-2</v>
      </c>
      <c r="N26" s="19">
        <v>1</v>
      </c>
      <c r="O26" s="17">
        <v>5.4199999999999998E-2</v>
      </c>
      <c r="P26" s="17">
        <v>4.7399999999999998E-2</v>
      </c>
      <c r="Q26" s="17">
        <v>2.8199999999999999E-2</v>
      </c>
      <c r="R26" s="17">
        <f t="shared" si="0"/>
        <v>3.709805825242718E-2</v>
      </c>
      <c r="S26" s="17">
        <v>321</v>
      </c>
      <c r="T26" s="17">
        <v>35</v>
      </c>
      <c r="U26" s="17">
        <v>55</v>
      </c>
      <c r="V26" s="17">
        <v>320</v>
      </c>
    </row>
    <row r="29" spans="4:27" ht="22" x14ac:dyDescent="0.3">
      <c r="D29" s="67" t="s">
        <v>75</v>
      </c>
      <c r="E29" s="68"/>
      <c r="F29" s="68"/>
      <c r="G29" s="68"/>
      <c r="H29" s="68"/>
      <c r="I29" s="68"/>
      <c r="J29" s="69"/>
      <c r="N29" s="51" t="s">
        <v>24</v>
      </c>
      <c r="O29" s="52"/>
      <c r="P29" s="52"/>
      <c r="Q29" s="52"/>
      <c r="R29" s="52"/>
      <c r="S29" s="52"/>
      <c r="T29" s="52"/>
      <c r="U29" s="52"/>
      <c r="V29" s="53"/>
    </row>
    <row r="30" spans="4:27" ht="22" x14ac:dyDescent="0.3">
      <c r="D30" s="12" t="s">
        <v>6</v>
      </c>
      <c r="E30" s="12" t="s">
        <v>15</v>
      </c>
      <c r="F30" s="12" t="s">
        <v>13</v>
      </c>
      <c r="G30" s="12" t="s">
        <v>14</v>
      </c>
      <c r="H30" s="12" t="s">
        <v>18</v>
      </c>
      <c r="I30" s="12" t="s">
        <v>19</v>
      </c>
      <c r="J30" s="12" t="s">
        <v>7</v>
      </c>
      <c r="N30" s="12" t="s">
        <v>6</v>
      </c>
      <c r="O30" s="12" t="s">
        <v>15</v>
      </c>
      <c r="P30" s="12" t="s">
        <v>13</v>
      </c>
      <c r="Q30" s="12" t="s">
        <v>14</v>
      </c>
      <c r="R30" s="12" t="s">
        <v>18</v>
      </c>
      <c r="S30" s="12" t="s">
        <v>19</v>
      </c>
      <c r="T30" s="12" t="s">
        <v>22</v>
      </c>
      <c r="U30" s="12" t="s">
        <v>21</v>
      </c>
      <c r="V30" s="12" t="s">
        <v>23</v>
      </c>
    </row>
    <row r="31" spans="4:27" ht="22" x14ac:dyDescent="0.3">
      <c r="D31" s="10">
        <v>1</v>
      </c>
      <c r="E31" s="9"/>
      <c r="F31" s="9"/>
      <c r="G31" s="9"/>
      <c r="H31" s="14"/>
      <c r="I31" s="9"/>
      <c r="J31" s="43">
        <v>1E-3</v>
      </c>
      <c r="N31" s="10">
        <v>2</v>
      </c>
      <c r="O31" s="9">
        <v>5.57E-2</v>
      </c>
      <c r="P31" s="9">
        <v>4.8800000000000003E-2</v>
      </c>
      <c r="Q31" s="9">
        <v>2.8799999999999999E-2</v>
      </c>
      <c r="R31" s="9">
        <f>(2*O31*Q31)/(O31+Q31)</f>
        <v>3.7968284023668641E-2</v>
      </c>
      <c r="S31" s="9">
        <v>601</v>
      </c>
      <c r="T31" s="9">
        <v>35</v>
      </c>
      <c r="U31" s="9">
        <v>45</v>
      </c>
      <c r="V31" s="9">
        <v>500</v>
      </c>
    </row>
    <row r="32" spans="4:27" ht="22" x14ac:dyDescent="0.3">
      <c r="D32" s="10">
        <v>2</v>
      </c>
      <c r="E32" s="9">
        <v>6.2899999999999998E-2</v>
      </c>
      <c r="F32" s="9">
        <v>5.1400000000000001E-2</v>
      </c>
      <c r="G32" s="9">
        <v>2.8400000000000002E-2</v>
      </c>
      <c r="H32" s="14">
        <f>(2*E32*G32)/(E32+G32)</f>
        <v>3.9131653888280396E-2</v>
      </c>
      <c r="I32" s="9">
        <v>301</v>
      </c>
      <c r="J32" s="43">
        <v>1E-3</v>
      </c>
      <c r="N32" s="10"/>
      <c r="O32" s="14"/>
      <c r="P32" s="9"/>
      <c r="Q32" s="9"/>
      <c r="R32" s="9"/>
      <c r="S32" s="9"/>
      <c r="T32" s="9"/>
      <c r="U32" s="9"/>
      <c r="V32" s="9"/>
    </row>
    <row r="33" spans="4:22" ht="22" x14ac:dyDescent="0.3">
      <c r="D33" s="10">
        <v>3</v>
      </c>
      <c r="E33" s="9"/>
      <c r="F33" s="9"/>
      <c r="G33" s="9"/>
      <c r="H33" s="14"/>
      <c r="I33" s="56"/>
      <c r="J33" s="43">
        <v>1E-3</v>
      </c>
      <c r="N33" s="10"/>
      <c r="O33" s="9"/>
      <c r="P33" s="9"/>
      <c r="Q33" s="9"/>
      <c r="R33" s="9"/>
      <c r="S33" s="9"/>
      <c r="T33" s="9"/>
      <c r="U33" s="9"/>
      <c r="V33" s="9"/>
    </row>
    <row r="34" spans="4:22" ht="22" x14ac:dyDescent="0.3">
      <c r="D34" s="10">
        <v>4</v>
      </c>
      <c r="E34" s="9"/>
      <c r="F34" s="9"/>
      <c r="G34" s="9"/>
      <c r="H34" s="14"/>
      <c r="I34" s="56"/>
      <c r="J34" s="43">
        <v>1E-3</v>
      </c>
      <c r="N34" s="10"/>
      <c r="O34" s="9"/>
      <c r="P34" s="9"/>
      <c r="Q34" s="9"/>
      <c r="R34" s="9"/>
      <c r="S34" s="9"/>
      <c r="T34" s="9"/>
      <c r="U34" s="9"/>
      <c r="V34" s="9"/>
    </row>
    <row r="35" spans="4:22" ht="22" x14ac:dyDescent="0.3">
      <c r="N35" s="19"/>
      <c r="O35" s="17"/>
      <c r="P35" s="17"/>
      <c r="Q35" s="17"/>
      <c r="R35" s="17"/>
      <c r="S35" s="17"/>
      <c r="T35" s="17"/>
      <c r="U35" s="17"/>
      <c r="V35" s="17"/>
    </row>
    <row r="36" spans="4:22" ht="22" x14ac:dyDescent="0.3">
      <c r="N36" s="19"/>
      <c r="O36" s="17"/>
      <c r="P36" s="17"/>
      <c r="Q36" s="17"/>
      <c r="R36" s="17"/>
      <c r="S36" s="17"/>
      <c r="T36" s="17"/>
      <c r="U36" s="17"/>
      <c r="V36" s="17"/>
    </row>
    <row r="37" spans="4:22" ht="22" x14ac:dyDescent="0.3">
      <c r="D37" s="67" t="s">
        <v>76</v>
      </c>
      <c r="E37" s="68"/>
      <c r="F37" s="68"/>
      <c r="G37" s="68"/>
      <c r="H37" s="68"/>
      <c r="I37" s="68"/>
      <c r="J37" s="68"/>
      <c r="K37" s="69"/>
      <c r="N37" s="19"/>
      <c r="O37" s="17"/>
      <c r="P37" s="17"/>
      <c r="Q37" s="17"/>
      <c r="R37" s="17"/>
      <c r="S37" s="17"/>
      <c r="T37" s="17"/>
      <c r="U37" s="17"/>
      <c r="V37" s="17"/>
    </row>
    <row r="38" spans="4:22" ht="22" x14ac:dyDescent="0.3">
      <c r="D38" s="12" t="s">
        <v>6</v>
      </c>
      <c r="E38" s="12" t="s">
        <v>15</v>
      </c>
      <c r="F38" s="12" t="s">
        <v>13</v>
      </c>
      <c r="G38" s="12" t="s">
        <v>14</v>
      </c>
      <c r="H38" s="12" t="s">
        <v>18</v>
      </c>
      <c r="I38" s="12" t="s">
        <v>19</v>
      </c>
      <c r="J38" s="12" t="s">
        <v>7</v>
      </c>
      <c r="K38" s="12" t="s">
        <v>77</v>
      </c>
    </row>
    <row r="39" spans="4:22" ht="22" x14ac:dyDescent="0.3">
      <c r="D39" s="10">
        <v>1</v>
      </c>
      <c r="E39" s="9"/>
      <c r="F39" s="9"/>
      <c r="G39" s="9"/>
      <c r="H39" s="14"/>
      <c r="I39" s="9"/>
      <c r="J39" s="43">
        <v>1E-3</v>
      </c>
      <c r="K39" s="2"/>
    </row>
    <row r="40" spans="4:22" ht="22" x14ac:dyDescent="0.3">
      <c r="D40" s="10">
        <v>2</v>
      </c>
      <c r="E40" s="9">
        <v>6.2899999999999998E-2</v>
      </c>
      <c r="F40" s="9">
        <v>5.1400000000000001E-2</v>
      </c>
      <c r="G40" s="9">
        <v>2.8400000000000002E-2</v>
      </c>
      <c r="H40" s="14">
        <f>(2*E40*G40)/(E40+G40)</f>
        <v>3.9131653888280396E-2</v>
      </c>
      <c r="I40" s="9">
        <v>301</v>
      </c>
      <c r="J40" s="43">
        <v>1E-3</v>
      </c>
      <c r="K40" s="2"/>
    </row>
    <row r="41" spans="4:22" ht="22" x14ac:dyDescent="0.3">
      <c r="D41" s="10">
        <v>3</v>
      </c>
      <c r="E41" s="9">
        <v>6.3700000000000007E-2</v>
      </c>
      <c r="F41" s="9">
        <v>5.2400000000000002E-2</v>
      </c>
      <c r="G41" s="9">
        <v>2.86E-2</v>
      </c>
      <c r="H41" s="14">
        <f>(2*E41*G41)/(E41+G41)</f>
        <v>3.947605633802817E-2</v>
      </c>
      <c r="I41" s="56">
        <v>301</v>
      </c>
      <c r="J41" s="43">
        <v>1E-3</v>
      </c>
      <c r="K41" s="56">
        <v>160</v>
      </c>
    </row>
    <row r="42" spans="4:22" ht="22" x14ac:dyDescent="0.3">
      <c r="D42" s="10">
        <v>4</v>
      </c>
      <c r="E42" s="9"/>
      <c r="F42" s="9"/>
      <c r="G42" s="9"/>
      <c r="H42" s="14"/>
      <c r="I42" s="56"/>
      <c r="J42" s="43">
        <v>1E-3</v>
      </c>
      <c r="K42" s="2"/>
    </row>
    <row r="48" spans="4:22" ht="22" x14ac:dyDescent="0.3">
      <c r="D48" s="67" t="s">
        <v>78</v>
      </c>
      <c r="E48" s="68"/>
      <c r="F48" s="68"/>
      <c r="G48" s="68"/>
      <c r="H48" s="68"/>
      <c r="I48" s="68"/>
      <c r="J48" s="68"/>
      <c r="K48" s="69"/>
    </row>
    <row r="49" spans="4:11" ht="22" x14ac:dyDescent="0.3">
      <c r="D49" s="12" t="s">
        <v>6</v>
      </c>
      <c r="E49" s="12" t="s">
        <v>15</v>
      </c>
      <c r="F49" s="12" t="s">
        <v>13</v>
      </c>
      <c r="G49" s="12" t="s">
        <v>14</v>
      </c>
      <c r="H49" s="12" t="s">
        <v>18</v>
      </c>
      <c r="I49" s="12" t="s">
        <v>19</v>
      </c>
      <c r="J49" s="12" t="s">
        <v>7</v>
      </c>
      <c r="K49" s="12" t="s">
        <v>77</v>
      </c>
    </row>
    <row r="50" spans="4:11" ht="22" x14ac:dyDescent="0.3">
      <c r="D50" s="10">
        <v>1</v>
      </c>
      <c r="E50" s="9"/>
      <c r="F50" s="9"/>
      <c r="G50" s="9"/>
      <c r="H50" s="14"/>
      <c r="I50" s="9"/>
      <c r="J50" s="43">
        <v>1E-3</v>
      </c>
      <c r="K50" s="2"/>
    </row>
    <row r="51" spans="4:11" ht="22" x14ac:dyDescent="0.3">
      <c r="D51" s="10">
        <v>2</v>
      </c>
      <c r="E51" s="9"/>
      <c r="F51" s="9"/>
      <c r="G51" s="9"/>
      <c r="H51" s="14"/>
      <c r="I51" s="9">
        <v>301</v>
      </c>
      <c r="J51" s="43">
        <v>1E-4</v>
      </c>
      <c r="K51" s="2"/>
    </row>
    <row r="52" spans="4:11" ht="22" x14ac:dyDescent="0.3">
      <c r="D52" s="10">
        <v>3</v>
      </c>
      <c r="E52" s="9"/>
      <c r="F52" s="9"/>
      <c r="G52" s="9"/>
      <c r="H52" s="14"/>
      <c r="I52" s="56"/>
      <c r="J52" s="43">
        <v>1E-4</v>
      </c>
      <c r="K52" s="56">
        <v>160</v>
      </c>
    </row>
    <row r="53" spans="4:11" ht="22" x14ac:dyDescent="0.3">
      <c r="D53" s="10">
        <v>4</v>
      </c>
      <c r="E53" s="9">
        <v>6.5699999999999995E-2</v>
      </c>
      <c r="F53" s="9">
        <v>5.3900000000000003E-2</v>
      </c>
      <c r="G53" s="9">
        <v>2.9600000000000001E-2</v>
      </c>
      <c r="H53" s="14">
        <f>(2*E53*G53)/(E53+G53)</f>
        <v>4.0812591815320043E-2</v>
      </c>
      <c r="I53" s="56">
        <v>351</v>
      </c>
      <c r="J53" s="43">
        <v>1E-4</v>
      </c>
      <c r="K53" s="56">
        <v>331</v>
      </c>
    </row>
    <row r="57" spans="4:11" ht="22" x14ac:dyDescent="0.3">
      <c r="E57" s="9">
        <v>6.4899999999999999E-2</v>
      </c>
      <c r="F57" s="11">
        <v>5.2999999999999999E-2</v>
      </c>
    </row>
    <row r="58" spans="4:11" ht="22" x14ac:dyDescent="0.3">
      <c r="E58" s="9">
        <f>E53-E57</f>
        <v>7.9999999999999516E-4</v>
      </c>
      <c r="F58" s="14">
        <f>F53-F57</f>
        <v>9.0000000000000496E-4</v>
      </c>
    </row>
    <row r="59" spans="4:11" ht="22" x14ac:dyDescent="0.3">
      <c r="E59" s="16">
        <f>E58/E57</f>
        <v>1.232665639445293E-2</v>
      </c>
      <c r="F59" s="16">
        <f>F58/F57</f>
        <v>1.6981132075471791E-2</v>
      </c>
    </row>
    <row r="64" spans="4:11" x14ac:dyDescent="0.2">
      <c r="F64">
        <v>5.45E-2</v>
      </c>
    </row>
    <row r="65" spans="4:12" x14ac:dyDescent="0.2">
      <c r="F65" s="57">
        <f>F64-F57</f>
        <v>1.5000000000000013E-3</v>
      </c>
    </row>
    <row r="66" spans="4:12" x14ac:dyDescent="0.2">
      <c r="F66" s="13">
        <f>F65/F57</f>
        <v>2.8301886792452855E-2</v>
      </c>
    </row>
    <row r="71" spans="4:12" x14ac:dyDescent="0.2">
      <c r="E71">
        <v>3.1800000000000002E-2</v>
      </c>
      <c r="F71" s="57">
        <v>3.4599999999999999E-2</v>
      </c>
      <c r="G71" s="57">
        <f>F71-E71</f>
        <v>2.7999999999999969E-3</v>
      </c>
      <c r="H71" s="20">
        <f>G71/E71</f>
        <v>8.8050314465408702E-2</v>
      </c>
    </row>
    <row r="72" spans="4:12" x14ac:dyDescent="0.2">
      <c r="E72">
        <v>4.1099999999999998E-2</v>
      </c>
      <c r="F72">
        <v>4.3900000000000002E-2</v>
      </c>
      <c r="G72" s="57">
        <f>F72-E72</f>
        <v>2.8000000000000039E-3</v>
      </c>
      <c r="H72" s="20">
        <f>G72/E72</f>
        <v>6.8126520681265304E-2</v>
      </c>
    </row>
    <row r="76" spans="4:12" ht="22" x14ac:dyDescent="0.3">
      <c r="D76" s="67" t="s">
        <v>78</v>
      </c>
      <c r="E76" s="68"/>
      <c r="F76" s="68"/>
      <c r="G76" s="68"/>
      <c r="H76" s="68"/>
      <c r="I76" s="68"/>
      <c r="J76" s="68"/>
      <c r="K76" s="68"/>
      <c r="L76" s="69"/>
    </row>
    <row r="77" spans="4:12" ht="22" x14ac:dyDescent="0.3">
      <c r="D77" s="12" t="s">
        <v>6</v>
      </c>
      <c r="E77" s="12" t="s">
        <v>82</v>
      </c>
      <c r="F77" s="12" t="s">
        <v>15</v>
      </c>
      <c r="G77" s="12" t="s">
        <v>14</v>
      </c>
      <c r="H77" s="12" t="s">
        <v>18</v>
      </c>
      <c r="I77" s="12" t="s">
        <v>7</v>
      </c>
      <c r="J77" s="12" t="s">
        <v>77</v>
      </c>
      <c r="K77" s="12" t="s">
        <v>81</v>
      </c>
      <c r="L77" s="12" t="s">
        <v>80</v>
      </c>
    </row>
    <row r="78" spans="4:12" ht="22" x14ac:dyDescent="0.3">
      <c r="D78" s="10">
        <v>1</v>
      </c>
      <c r="E78" s="9"/>
      <c r="F78" s="9"/>
      <c r="G78" s="9"/>
      <c r="H78" s="14"/>
      <c r="I78" s="43">
        <v>1E-3</v>
      </c>
      <c r="J78" s="43"/>
      <c r="K78" s="2"/>
      <c r="L78" s="2"/>
    </row>
    <row r="79" spans="4:12" ht="22" x14ac:dyDescent="0.3">
      <c r="D79" s="10">
        <v>2</v>
      </c>
      <c r="E79" s="9">
        <v>5.2600000000000001E-2</v>
      </c>
      <c r="F79" s="9">
        <v>6.3799999999999996E-2</v>
      </c>
      <c r="G79" s="9">
        <v>2.87E-2</v>
      </c>
      <c r="H79" s="14">
        <f>(2*F79*G79)/(F79+G79)</f>
        <v>3.9590486486486484E-2</v>
      </c>
      <c r="I79" s="43">
        <v>1E-4</v>
      </c>
      <c r="J79" s="9">
        <v>100</v>
      </c>
      <c r="K79" s="9">
        <v>201</v>
      </c>
      <c r="L79" s="9">
        <v>3.7</v>
      </c>
    </row>
    <row r="80" spans="4:12" ht="22" x14ac:dyDescent="0.3">
      <c r="D80" s="10">
        <v>3</v>
      </c>
      <c r="E80" s="9"/>
      <c r="F80" s="9"/>
      <c r="G80" s="9"/>
      <c r="H80" s="14"/>
      <c r="I80" s="43">
        <v>1E-4</v>
      </c>
      <c r="J80" s="43"/>
      <c r="K80" s="56"/>
      <c r="L80" s="2"/>
    </row>
    <row r="81" spans="4:12" ht="22" x14ac:dyDescent="0.3">
      <c r="D81" s="10">
        <v>4</v>
      </c>
      <c r="E81" s="9">
        <v>5.3199999999999997E-2</v>
      </c>
      <c r="F81" s="9">
        <v>6.4500000000000002E-2</v>
      </c>
      <c r="G81" s="9">
        <v>2.92E-2</v>
      </c>
      <c r="H81" s="14">
        <f>(2*F81*G81)/(F81+G81)</f>
        <v>4.0200640341515478E-2</v>
      </c>
      <c r="I81" s="43">
        <v>1E-4</v>
      </c>
      <c r="J81" s="9">
        <v>310</v>
      </c>
      <c r="K81" s="56">
        <v>401</v>
      </c>
      <c r="L81" s="9">
        <v>3.7</v>
      </c>
    </row>
    <row r="82" spans="4:12" ht="22" x14ac:dyDescent="0.3">
      <c r="D82" s="10">
        <v>4</v>
      </c>
      <c r="E82" s="9"/>
      <c r="F82" s="9"/>
      <c r="G82" s="9"/>
      <c r="H82" s="14" t="e">
        <f>(2*F82*G82)/(F82+G82)</f>
        <v>#DIV/0!</v>
      </c>
      <c r="I82" s="43">
        <v>1E-4</v>
      </c>
      <c r="J82" s="9"/>
      <c r="K82" s="56">
        <v>200</v>
      </c>
      <c r="L82" s="9">
        <v>1.7</v>
      </c>
    </row>
    <row r="86" spans="4:12" x14ac:dyDescent="0.2">
      <c r="I86" t="s">
        <v>83</v>
      </c>
    </row>
  </sheetData>
  <mergeCells count="8">
    <mergeCell ref="D76:L76"/>
    <mergeCell ref="D37:K37"/>
    <mergeCell ref="D48:K48"/>
    <mergeCell ref="D9:H9"/>
    <mergeCell ref="N9:S9"/>
    <mergeCell ref="N18:V18"/>
    <mergeCell ref="D18:J18"/>
    <mergeCell ref="D29:J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6F58-3295-4B44-9129-9CAFD6F49D33}">
  <dimension ref="E8:L29"/>
  <sheetViews>
    <sheetView tabSelected="1" workbookViewId="0">
      <selection activeCell="K20" sqref="K20"/>
    </sheetView>
  </sheetViews>
  <sheetFormatPr baseColWidth="10" defaultRowHeight="16" x14ac:dyDescent="0.2"/>
  <sheetData>
    <row r="8" spans="5:12" ht="22" x14ac:dyDescent="0.3">
      <c r="E8" s="67" t="s">
        <v>79</v>
      </c>
      <c r="F8" s="68"/>
      <c r="G8" s="68"/>
      <c r="H8" s="68"/>
      <c r="I8" s="68"/>
      <c r="J8" s="68"/>
      <c r="K8" s="68"/>
      <c r="L8" s="69"/>
    </row>
    <row r="9" spans="5:12" ht="22" x14ac:dyDescent="0.3">
      <c r="E9" s="12" t="s">
        <v>6</v>
      </c>
      <c r="F9" s="12" t="s">
        <v>15</v>
      </c>
      <c r="G9" s="12" t="s">
        <v>13</v>
      </c>
      <c r="H9" s="12" t="s">
        <v>14</v>
      </c>
      <c r="I9" s="12" t="s">
        <v>18</v>
      </c>
      <c r="J9" s="12" t="s">
        <v>19</v>
      </c>
      <c r="K9" s="12" t="s">
        <v>7</v>
      </c>
      <c r="L9" s="12" t="s">
        <v>77</v>
      </c>
    </row>
    <row r="10" spans="5:12" ht="22" x14ac:dyDescent="0.3">
      <c r="E10" s="10">
        <v>1</v>
      </c>
      <c r="F10" s="9">
        <v>4.1500000000000002E-2</v>
      </c>
      <c r="G10" s="9">
        <v>3.27E-2</v>
      </c>
      <c r="H10" s="14">
        <v>1.7000000000000001E-2</v>
      </c>
      <c r="I10" s="14">
        <f>(2*F10*H10)/(F10+H10)</f>
        <v>2.4119658119658122E-2</v>
      </c>
      <c r="J10" s="9"/>
      <c r="K10" s="43">
        <v>1E-3</v>
      </c>
      <c r="L10" s="2"/>
    </row>
    <row r="11" spans="5:12" ht="22" x14ac:dyDescent="0.3">
      <c r="E11" s="10">
        <v>2</v>
      </c>
      <c r="F11" s="9"/>
      <c r="G11" s="9">
        <v>3.5400000000000001E-2</v>
      </c>
      <c r="H11" s="9"/>
      <c r="I11" s="14"/>
      <c r="J11" s="9"/>
      <c r="K11" s="43">
        <v>1E-4</v>
      </c>
      <c r="L11" s="2"/>
    </row>
    <row r="12" spans="5:12" ht="22" x14ac:dyDescent="0.3">
      <c r="E12" s="10">
        <v>3</v>
      </c>
      <c r="F12" s="9"/>
      <c r="G12" s="9">
        <v>3.5900000000000001E-2</v>
      </c>
      <c r="H12" s="9"/>
      <c r="I12" s="14"/>
      <c r="J12" s="56"/>
      <c r="K12" s="43">
        <v>1.0000000000000001E-5</v>
      </c>
      <c r="L12" s="56">
        <v>160</v>
      </c>
    </row>
    <row r="13" spans="5:12" ht="22" x14ac:dyDescent="0.3">
      <c r="E13" s="10">
        <v>4</v>
      </c>
      <c r="F13" s="9">
        <v>4.53E-2</v>
      </c>
      <c r="G13" s="9">
        <v>3.61E-2</v>
      </c>
      <c r="H13" s="9">
        <v>1.8800000000000001E-2</v>
      </c>
      <c r="I13" s="14">
        <f>(2*F13*H13)/(F13+H13)</f>
        <v>2.6572230889235569E-2</v>
      </c>
      <c r="J13" s="56">
        <v>60</v>
      </c>
      <c r="K13" s="43">
        <v>1.0000000000000001E-5</v>
      </c>
      <c r="L13" s="56">
        <v>140</v>
      </c>
    </row>
    <row r="15" spans="5:12" ht="22" x14ac:dyDescent="0.3">
      <c r="E15" s="10">
        <v>4</v>
      </c>
      <c r="F15" s="9">
        <v>4.3900000000000002E-2</v>
      </c>
      <c r="G15" s="9">
        <v>3.4599999999999999E-2</v>
      </c>
      <c r="H15" s="9">
        <v>1.8200000000000001E-2</v>
      </c>
      <c r="I15" s="14">
        <f>(2*F15*H15)/(F15+H15)</f>
        <v>2.5732045088566826E-2</v>
      </c>
      <c r="J15" s="56">
        <v>400</v>
      </c>
      <c r="K15" s="43">
        <v>1E-4</v>
      </c>
      <c r="L15" s="56">
        <v>140</v>
      </c>
    </row>
    <row r="19" spans="5:9" ht="22" x14ac:dyDescent="0.3">
      <c r="G19" s="59">
        <v>3.1800000000000002E-2</v>
      </c>
    </row>
    <row r="20" spans="5:9" ht="22" x14ac:dyDescent="0.3">
      <c r="G20" s="59">
        <f>G13-G19</f>
        <v>4.2999999999999983E-3</v>
      </c>
    </row>
    <row r="21" spans="5:9" ht="22" x14ac:dyDescent="0.3">
      <c r="G21" s="60">
        <f>G20/G19</f>
        <v>0.13522012578616346</v>
      </c>
    </row>
    <row r="24" spans="5:9" ht="22" x14ac:dyDescent="0.3">
      <c r="E24" s="67" t="s">
        <v>16</v>
      </c>
      <c r="F24" s="68"/>
      <c r="G24" s="68"/>
      <c r="H24" s="68"/>
      <c r="I24" s="69"/>
    </row>
    <row r="25" spans="5:9" ht="22" x14ac:dyDescent="0.3">
      <c r="E25" s="12" t="s">
        <v>6</v>
      </c>
      <c r="F25" s="12" t="s">
        <v>15</v>
      </c>
      <c r="G25" s="12" t="s">
        <v>13</v>
      </c>
      <c r="H25" s="12" t="s">
        <v>14</v>
      </c>
      <c r="I25" s="12" t="s">
        <v>18</v>
      </c>
    </row>
    <row r="26" spans="5:9" ht="22" x14ac:dyDescent="0.3">
      <c r="E26" s="10">
        <v>1</v>
      </c>
      <c r="F26" s="9">
        <v>3.8399999999999997E-2</v>
      </c>
      <c r="G26" s="9">
        <v>2.98E-2</v>
      </c>
      <c r="H26" s="9"/>
      <c r="I26" s="11">
        <f>(2*F26*H26)/(F26+H26)</f>
        <v>0</v>
      </c>
    </row>
    <row r="27" spans="5:9" ht="22" x14ac:dyDescent="0.3">
      <c r="E27" s="10">
        <v>2</v>
      </c>
      <c r="F27" s="9">
        <v>4.1099999999999998E-2</v>
      </c>
      <c r="G27" s="9">
        <v>3.15E-2</v>
      </c>
      <c r="H27" s="11"/>
      <c r="I27" s="11">
        <f>(2*F27*H27)/(F27+H27)</f>
        <v>0</v>
      </c>
    </row>
    <row r="28" spans="5:9" ht="22" x14ac:dyDescent="0.3">
      <c r="E28" s="10">
        <v>3</v>
      </c>
      <c r="F28" s="14">
        <v>4.1000000000000002E-2</v>
      </c>
      <c r="G28" s="9">
        <v>3.1800000000000002E-2</v>
      </c>
      <c r="H28" s="11"/>
      <c r="I28" s="11">
        <f>(2*F28*H28)/(F28+H28)</f>
        <v>0</v>
      </c>
    </row>
    <row r="29" spans="5:9" ht="22" x14ac:dyDescent="0.3">
      <c r="E29" s="10">
        <v>4</v>
      </c>
      <c r="F29" s="9">
        <v>4.0599999999999997E-2</v>
      </c>
      <c r="G29" s="9">
        <v>3.1300000000000001E-2</v>
      </c>
      <c r="H29" s="9"/>
      <c r="I29" s="11">
        <f>(2*F29*H29)/(F29+H29)</f>
        <v>0</v>
      </c>
    </row>
  </sheetData>
  <mergeCells count="2">
    <mergeCell ref="E8:L8"/>
    <mergeCell ref="E24:I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LightGCNvsReplica</vt:lpstr>
      <vt:lpstr>gowalla</vt:lpstr>
      <vt:lpstr>MogulGPU</vt:lpstr>
      <vt:lpstr>yelp2018</vt:lpstr>
      <vt:lpstr>amazon-book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2024-10-25T20:29:32Z</dcterms:created>
  <dcterms:modified xsi:type="dcterms:W3CDTF">2024-11-30T08:18:02Z</dcterms:modified>
</cp:coreProperties>
</file>