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ropbox\PC\Documents\大三作業報告\財測\EXCEL\"/>
    </mc:Choice>
  </mc:AlternateContent>
  <xr:revisionPtr revIDLastSave="0" documentId="13_ncr:1_{BEA2676F-D4D2-4753-A69C-D03CDAD6AA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迴歸TIME1" sheetId="2" r:id="rId1"/>
    <sheet name="迴歸TIME123" sheetId="3" r:id="rId2"/>
    <sheet name="人數" sheetId="1" r:id="rId3"/>
    <sheet name="人數 (2)" sheetId="4" r:id="rId4"/>
    <sheet name="人數 (3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7" i="5" l="1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46" i="5"/>
  <c r="D50" i="5"/>
  <c r="D46" i="5"/>
  <c r="E46" i="4" l="1"/>
  <c r="J50" i="4"/>
  <c r="D47" i="5"/>
  <c r="D48" i="5"/>
  <c r="D49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2" i="4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E66" i="4" l="1"/>
  <c r="F66" i="4" s="1"/>
  <c r="E50" i="4"/>
  <c r="F50" i="4" s="1"/>
  <c r="E58" i="4"/>
  <c r="F58" i="4" s="1"/>
  <c r="E54" i="4"/>
  <c r="F54" i="4" s="1"/>
  <c r="E47" i="4"/>
  <c r="F47" i="4" s="1"/>
  <c r="E62" i="4"/>
  <c r="F62" i="4" s="1"/>
  <c r="E68" i="4"/>
  <c r="F68" i="4" s="1"/>
  <c r="E64" i="4"/>
  <c r="F64" i="4" s="1"/>
  <c r="E60" i="4"/>
  <c r="F60" i="4" s="1"/>
  <c r="E56" i="4"/>
  <c r="F56" i="4" s="1"/>
  <c r="E52" i="4"/>
  <c r="F52" i="4" s="1"/>
  <c r="E48" i="4"/>
  <c r="F48" i="4" s="1"/>
  <c r="F46" i="4"/>
  <c r="E65" i="4"/>
  <c r="F65" i="4" s="1"/>
  <c r="E61" i="4"/>
  <c r="F61" i="4" s="1"/>
  <c r="E57" i="4"/>
  <c r="F57" i="4" s="1"/>
  <c r="E53" i="4"/>
  <c r="F53" i="4" s="1"/>
  <c r="E49" i="4"/>
  <c r="F49" i="4" s="1"/>
  <c r="E67" i="4"/>
  <c r="F67" i="4" s="1"/>
  <c r="E63" i="4"/>
  <c r="F63" i="4" s="1"/>
  <c r="E59" i="4"/>
  <c r="F59" i="4" s="1"/>
  <c r="E55" i="4"/>
  <c r="F55" i="4" s="1"/>
  <c r="E51" i="4"/>
  <c r="F51" i="4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E2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24" authorId="0" shapeId="0" xr:uid="{DA176CC1-BAD8-41C7-80C1-CC06D624C65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MingLiU"/>
            <family val="3"/>
            <charset val="136"/>
          </rPr>
          <t>預測誤差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2" authorId="0" shapeId="0" xr:uid="{47EEDAC0-74A3-49EF-B7BA-3B98E12F279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R^2</t>
        </r>
        <r>
          <rPr>
            <sz val="9"/>
            <color indexed="81"/>
            <rFont val="MingLiU"/>
            <family val="3"/>
            <charset val="136"/>
          </rPr>
          <t>判定係數</t>
        </r>
      </text>
    </comment>
  </commentList>
</comments>
</file>

<file path=xl/sharedStrings.xml><?xml version="1.0" encoding="utf-8"?>
<sst xmlns="http://schemas.openxmlformats.org/spreadsheetml/2006/main" count="98" uniqueCount="55">
  <si>
    <t>TIME</t>
  </si>
  <si>
    <t>TIME</t>
    <phoneticPr fontId="2" type="noConversion"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</si>
  <si>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</si>
  <si>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</si>
  <si>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</si>
  <si>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</si>
  <si>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</si>
  <si>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</si>
  <si>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</si>
  <si>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</si>
  <si>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</si>
  <si>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</si>
  <si>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</si>
  <si>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</si>
  <si>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</si>
  <si>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</si>
  <si>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</si>
  <si>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</si>
  <si>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</si>
  <si>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</si>
  <si>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</si>
  <si>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</si>
  <si>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</si>
  <si>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</si>
  <si>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</si>
  <si>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</si>
  <si>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</si>
  <si>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</si>
  <si>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</si>
  <si>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Observation=Time</t>
    <phoneticPr fontId="2" type="noConversion"/>
  </si>
  <si>
    <t>TIME2</t>
  </si>
  <si>
    <t>TIME2</t>
    <phoneticPr fontId="2" type="noConversion"/>
  </si>
  <si>
    <t>TIME3</t>
  </si>
  <si>
    <t>TIME3</t>
    <phoneticPr fontId="2" type="noConversion"/>
  </si>
  <si>
    <t>LnTIME</t>
    <phoneticPr fontId="2" type="noConversion"/>
  </si>
  <si>
    <r>
      <rPr>
        <sz val="12"/>
        <color theme="1"/>
        <rFont val="MingLiU"/>
        <family val="3"/>
        <charset val="136"/>
      </rPr>
      <t>趨勢分析：</t>
    </r>
    <phoneticPr fontId="2" type="noConversion"/>
  </si>
  <si>
    <r>
      <rPr>
        <sz val="12"/>
        <color theme="1"/>
        <rFont val="MingLiU"/>
        <family val="3"/>
        <charset val="136"/>
      </rPr>
      <t>變動的軌跡</t>
    </r>
    <phoneticPr fontId="2" type="noConversion"/>
  </si>
  <si>
    <r>
      <rPr>
        <sz val="12"/>
        <color theme="1"/>
        <rFont val="MingLiU"/>
        <family val="3"/>
        <charset val="136"/>
      </rPr>
      <t>歷史會重演</t>
    </r>
    <phoneticPr fontId="2" type="noConversion"/>
  </si>
  <si>
    <r>
      <rPr>
        <sz val="12"/>
        <color theme="1"/>
        <rFont val="MingLiU"/>
        <family val="3"/>
        <charset val="136"/>
      </rPr>
      <t>不考慮因果</t>
    </r>
    <phoneticPr fontId="2" type="noConversion"/>
  </si>
  <si>
    <r>
      <t xml:space="preserve">Predicted </t>
    </r>
    <r>
      <rPr>
        <sz val="12"/>
        <color theme="1"/>
        <rFont val="新細明體"/>
        <family val="2"/>
        <charset val="136"/>
      </rPr>
      <t>人數</t>
    </r>
  </si>
  <si>
    <t>移動平均</t>
    <phoneticPr fontId="2" type="noConversion"/>
  </si>
  <si>
    <t>日期</t>
    <phoneticPr fontId="2" type="noConversion"/>
  </si>
  <si>
    <t>人數</t>
    <phoneticPr fontId="2" type="noConversion"/>
  </si>
  <si>
    <r>
      <t>&gt;</t>
    </r>
    <r>
      <rPr>
        <sz val="12"/>
        <color theme="1"/>
        <rFont val="PMingLiU"/>
        <family val="1"/>
        <charset val="136"/>
      </rPr>
      <t>有框標題要勾選標籤</t>
    </r>
    <r>
      <rPr>
        <sz val="12"/>
        <color theme="1"/>
        <rFont val="Microsoft Tai Le"/>
        <family val="2"/>
      </rPr>
      <t>(Labels)&gt;</t>
    </r>
    <r>
      <rPr>
        <sz val="12"/>
        <color theme="1"/>
        <rFont val="PMingLiU"/>
        <family val="1"/>
        <charset val="136"/>
      </rPr>
      <t>間隔</t>
    </r>
    <r>
      <rPr>
        <sz val="12"/>
        <color theme="1"/>
        <rFont val="Microsoft Tai Le"/>
        <family val="2"/>
      </rPr>
      <t>(Interval)</t>
    </r>
    <phoneticPr fontId="2" type="noConversion"/>
  </si>
  <si>
    <t>TIME</t>
    <phoneticPr fontId="2" type="noConversion"/>
  </si>
  <si>
    <r>
      <t>Ln</t>
    </r>
    <r>
      <rPr>
        <sz val="12"/>
        <color theme="1"/>
        <rFont val="Microsoft YaHei"/>
        <family val="2"/>
        <charset val="134"/>
      </rPr>
      <t>人數</t>
    </r>
    <phoneticPr fontId="2" type="noConversion"/>
  </si>
  <si>
    <r>
      <rPr>
        <sz val="12"/>
        <color theme="1"/>
        <rFont val="Microsoft YaHei"/>
        <family val="2"/>
        <charset val="134"/>
      </rPr>
      <t>資料</t>
    </r>
    <r>
      <rPr>
        <sz val="12"/>
        <color theme="1"/>
        <rFont val="Calibri"/>
        <family val="2"/>
      </rPr>
      <t>&gt;(</t>
    </r>
    <r>
      <rPr>
        <sz val="12"/>
        <color theme="1"/>
        <rFont val="Microsoft YaHei"/>
        <family val="2"/>
        <charset val="134"/>
      </rPr>
      <t>最右邊</t>
    </r>
    <r>
      <rPr>
        <sz val="12"/>
        <color theme="1"/>
        <rFont val="Calibri"/>
        <family val="2"/>
      </rPr>
      <t>)</t>
    </r>
    <r>
      <rPr>
        <sz val="12"/>
        <color theme="1"/>
        <rFont val="Microsoft YaHei"/>
        <family val="2"/>
        <charset val="134"/>
      </rPr>
      <t>資料分析</t>
    </r>
    <r>
      <rPr>
        <sz val="12"/>
        <color theme="1"/>
        <rFont val="Calibri"/>
        <family val="2"/>
      </rPr>
      <t>(Data Analysis)&gt;</t>
    </r>
    <r>
      <rPr>
        <sz val="12"/>
        <color theme="1"/>
        <rFont val="Microsoft YaHei"/>
        <family val="2"/>
        <charset val="134"/>
      </rPr>
      <t>迴歸</t>
    </r>
    <phoneticPr fontId="2" type="noConversion"/>
  </si>
  <si>
    <r>
      <rPr>
        <sz val="12"/>
        <color theme="1"/>
        <rFont val="MingLiU"/>
        <family val="3"/>
        <charset val="136"/>
      </rPr>
      <t>資料</t>
    </r>
    <r>
      <rPr>
        <sz val="12"/>
        <color theme="1"/>
        <rFont val="Microsoft Tai Le"/>
        <family val="2"/>
      </rPr>
      <t>&gt;(</t>
    </r>
    <r>
      <rPr>
        <sz val="12"/>
        <color theme="1"/>
        <rFont val="MingLiU"/>
        <family val="3"/>
        <charset val="136"/>
      </rPr>
      <t>最右邊</t>
    </r>
    <r>
      <rPr>
        <sz val="12"/>
        <color theme="1"/>
        <rFont val="Microsoft Tai Le"/>
        <family val="2"/>
      </rPr>
      <t>)</t>
    </r>
    <r>
      <rPr>
        <sz val="12"/>
        <color theme="1"/>
        <rFont val="MingLiU"/>
        <family val="3"/>
        <charset val="136"/>
      </rPr>
      <t>資料分析</t>
    </r>
    <r>
      <rPr>
        <sz val="12"/>
        <color theme="1"/>
        <rFont val="Microsoft Tai Le"/>
        <family val="2"/>
      </rPr>
      <t>(Data Analysis)&gt;</t>
    </r>
    <r>
      <rPr>
        <sz val="12"/>
        <color theme="1"/>
        <rFont val="MingLiU"/>
        <family val="3"/>
        <charset val="136"/>
      </rPr>
      <t>迴歸</t>
    </r>
    <phoneticPr fontId="2" type="noConversion"/>
  </si>
  <si>
    <r>
      <rPr>
        <sz val="12"/>
        <color theme="1"/>
        <rFont val="MingLiU"/>
        <family val="3"/>
        <charset val="136"/>
      </rPr>
      <t>資料</t>
    </r>
    <r>
      <rPr>
        <sz val="12"/>
        <color theme="1"/>
        <rFont val="Microsoft Tai Le"/>
        <family val="2"/>
      </rPr>
      <t>&gt;(</t>
    </r>
    <r>
      <rPr>
        <sz val="12"/>
        <color theme="1"/>
        <rFont val="MingLiU"/>
        <family val="3"/>
        <charset val="136"/>
      </rPr>
      <t>最右邊</t>
    </r>
    <r>
      <rPr>
        <sz val="12"/>
        <color theme="1"/>
        <rFont val="Microsoft Tai Le"/>
        <family val="2"/>
      </rPr>
      <t>)</t>
    </r>
    <r>
      <rPr>
        <sz val="12"/>
        <color theme="1"/>
        <rFont val="MingLiU"/>
        <family val="3"/>
        <charset val="136"/>
      </rPr>
      <t>資料分析</t>
    </r>
    <r>
      <rPr>
        <sz val="12"/>
        <color theme="1"/>
        <rFont val="Microsoft Tai Le"/>
        <family val="2"/>
      </rPr>
      <t>(Data Analysis)&gt;</t>
    </r>
    <r>
      <rPr>
        <sz val="12"/>
        <color theme="1"/>
        <rFont val="MingLiU"/>
        <family val="3"/>
        <charset val="136"/>
      </rPr>
      <t>移動平均</t>
    </r>
    <phoneticPr fontId="2" type="noConversion"/>
  </si>
  <si>
    <r>
      <rPr>
        <sz val="12"/>
        <color theme="1"/>
        <rFont val="Microsoft Tai Le"/>
        <family val="2"/>
      </rPr>
      <t>日期</t>
    </r>
    <phoneticPr fontId="2" type="noConversion"/>
  </si>
  <si>
    <r>
      <rPr>
        <sz val="12"/>
        <color theme="1"/>
        <rFont val="Microsoft Tai Le"/>
        <family val="2"/>
      </rPr>
      <t>人數</t>
    </r>
    <phoneticPr fontId="2" type="noConversion"/>
  </si>
  <si>
    <r>
      <rPr>
        <sz val="12"/>
        <color theme="1"/>
        <rFont val="Microsoft YaHei"/>
        <family val="2"/>
        <charset val="134"/>
      </rPr>
      <t>預測</t>
    </r>
    <phoneticPr fontId="2" type="noConversion"/>
  </si>
  <si>
    <r>
      <rPr>
        <sz val="12"/>
        <color theme="1"/>
        <rFont val="Microsoft YaHei"/>
        <family val="2"/>
        <charset val="134"/>
      </rPr>
      <t>預測誤差</t>
    </r>
    <phoneticPr fontId="2" type="noConversion"/>
  </si>
  <si>
    <r>
      <t>5/1</t>
    </r>
    <r>
      <rPr>
        <sz val="12"/>
        <color theme="1"/>
        <rFont val="Microsoft YaHei"/>
        <family val="2"/>
        <charset val="134"/>
      </rPr>
      <t>開始算樣本外</t>
    </r>
    <phoneticPr fontId="2" type="noConversion"/>
  </si>
  <si>
    <r>
      <t>&gt;</t>
    </r>
    <r>
      <rPr>
        <sz val="12"/>
        <color theme="1"/>
        <rFont val="MingLiU"/>
        <family val="3"/>
        <charset val="136"/>
      </rPr>
      <t>輸入</t>
    </r>
    <r>
      <rPr>
        <sz val="12"/>
        <color theme="1"/>
        <rFont val="Microsoft Tai Le"/>
        <family val="2"/>
      </rPr>
      <t>YX&gt;</t>
    </r>
    <r>
      <rPr>
        <sz val="12"/>
        <color theme="1"/>
        <rFont val="MingLiU"/>
        <family val="3"/>
        <charset val="136"/>
      </rPr>
      <t>有框標題要勾選標籤</t>
    </r>
    <r>
      <rPr>
        <sz val="12"/>
        <color theme="1"/>
        <rFont val="Microsoft Tai Le"/>
        <family val="2"/>
      </rPr>
      <t>(Labels)&gt;</t>
    </r>
    <r>
      <rPr>
        <sz val="12"/>
        <color theme="1"/>
        <rFont val="MingLiU"/>
        <family val="3"/>
        <charset val="136"/>
      </rPr>
      <t>勾選殘差</t>
    </r>
    <r>
      <rPr>
        <sz val="12"/>
        <color theme="1"/>
        <rFont val="Microsoft Tai Le"/>
        <family val="2"/>
      </rPr>
      <t>(Residuals)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</si>
</sst>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6" formatCode="#,##0_ "/>
    <numFmt numFmtId="177" formatCode="#,##0_);[Red]\(#,##0\)"/>
    <numFmt numFmtId="178" formatCode="0.0000"/>
    <numFmt numFmtId="179" formatCode="_-* #,##0_-;\-* #,##0_-;_-* &quot;-&quot;??_-;_-@_-"/>
    <numFmt numFmtId="180" formatCode="0.00000000"/>
  </numFmts>
  <fonts count="1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</font>
    <font>
      <sz val="12"/>
      <color theme="1"/>
      <name val="PMingLiU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MingLiU"/>
      <family val="3"/>
      <charset val="136"/>
    </font>
    <font>
      <sz val="12"/>
      <color theme="1"/>
      <name val="MingLiU"/>
      <family val="3"/>
      <charset val="136"/>
    </font>
    <font>
      <sz val="12"/>
      <color theme="1"/>
      <name val="Microsoft YaHei"/>
      <family val="2"/>
      <charset val="134"/>
    </font>
    <font>
      <sz val="12"/>
      <color theme="1"/>
      <name val="Microsoft Tai L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4" fontId="4" fillId="0" borderId="0" xfId="0" applyNumberFormat="1" applyFont="1" applyAlignment="1">
      <alignment horizontal="left" vertical="center" indent="1"/>
    </xf>
    <xf numFmtId="177" fontId="4" fillId="0" borderId="0" xfId="1" applyNumberFormat="1" applyFont="1">
      <alignment vertical="center"/>
    </xf>
    <xf numFmtId="1" fontId="4" fillId="0" borderId="0" xfId="0" applyNumberFormat="1" applyFont="1">
      <alignment vertical="center"/>
    </xf>
    <xf numFmtId="178" fontId="4" fillId="0" borderId="0" xfId="0" applyNumberFormat="1" applyFont="1">
      <alignment vertical="center"/>
    </xf>
    <xf numFmtId="176" fontId="4" fillId="0" borderId="0" xfId="1" applyNumberFormat="1" applyFont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2" xfId="0" applyFont="1" applyFill="1" applyBorder="1" applyAlignment="1">
      <alignment horizontal="centerContinuous" vertical="center"/>
    </xf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179" fontId="4" fillId="0" borderId="0" xfId="1" applyNumberFormat="1" applyFont="1">
      <alignment vertical="center"/>
    </xf>
    <xf numFmtId="180" fontId="4" fillId="0" borderId="0" xfId="0" applyNumberFormat="1" applyFont="1" applyFill="1" applyBorder="1" applyAlignment="1">
      <alignment vertical="center"/>
    </xf>
    <xf numFmtId="180" fontId="4" fillId="0" borderId="1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392538328252144"/>
          <c:y val="0.18131928886576634"/>
          <c:w val="0.82548088522360885"/>
          <c:h val="0.7710778524138960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cat>
            <c:numRef>
              <c:f>人數!$A$2:$A$45</c:f>
              <c:numCache>
                <c:formatCode>m/d/yyyy</c:formatCode>
                <c:ptCount val="44"/>
                <c:pt idx="0">
                  <c:v>44638</c:v>
                </c:pt>
                <c:pt idx="1">
                  <c:v>44639</c:v>
                </c:pt>
                <c:pt idx="2">
                  <c:v>44640</c:v>
                </c:pt>
                <c:pt idx="3">
                  <c:v>44641</c:v>
                </c:pt>
                <c:pt idx="4">
                  <c:v>44642</c:v>
                </c:pt>
                <c:pt idx="5">
                  <c:v>44643</c:v>
                </c:pt>
                <c:pt idx="6">
                  <c:v>44644</c:v>
                </c:pt>
                <c:pt idx="7">
                  <c:v>44645</c:v>
                </c:pt>
                <c:pt idx="8">
                  <c:v>44646</c:v>
                </c:pt>
                <c:pt idx="9">
                  <c:v>44647</c:v>
                </c:pt>
                <c:pt idx="10">
                  <c:v>44648</c:v>
                </c:pt>
                <c:pt idx="11">
                  <c:v>44649</c:v>
                </c:pt>
                <c:pt idx="12">
                  <c:v>44650</c:v>
                </c:pt>
                <c:pt idx="13">
                  <c:v>44651</c:v>
                </c:pt>
                <c:pt idx="14">
                  <c:v>44652</c:v>
                </c:pt>
                <c:pt idx="15">
                  <c:v>44653</c:v>
                </c:pt>
                <c:pt idx="16">
                  <c:v>44654</c:v>
                </c:pt>
                <c:pt idx="17">
                  <c:v>44655</c:v>
                </c:pt>
                <c:pt idx="18">
                  <c:v>44656</c:v>
                </c:pt>
                <c:pt idx="19">
                  <c:v>44657</c:v>
                </c:pt>
                <c:pt idx="20">
                  <c:v>44658</c:v>
                </c:pt>
                <c:pt idx="21">
                  <c:v>44659</c:v>
                </c:pt>
                <c:pt idx="22">
                  <c:v>44660</c:v>
                </c:pt>
                <c:pt idx="23">
                  <c:v>44661</c:v>
                </c:pt>
                <c:pt idx="24">
                  <c:v>44662</c:v>
                </c:pt>
                <c:pt idx="25">
                  <c:v>44663</c:v>
                </c:pt>
                <c:pt idx="26">
                  <c:v>44664</c:v>
                </c:pt>
                <c:pt idx="27">
                  <c:v>44665</c:v>
                </c:pt>
                <c:pt idx="28">
                  <c:v>44666</c:v>
                </c:pt>
                <c:pt idx="29">
                  <c:v>44667</c:v>
                </c:pt>
                <c:pt idx="30">
                  <c:v>44668</c:v>
                </c:pt>
                <c:pt idx="31">
                  <c:v>44669</c:v>
                </c:pt>
                <c:pt idx="32">
                  <c:v>44670</c:v>
                </c:pt>
                <c:pt idx="33">
                  <c:v>44671</c:v>
                </c:pt>
                <c:pt idx="34">
                  <c:v>44672</c:v>
                </c:pt>
                <c:pt idx="35">
                  <c:v>44673</c:v>
                </c:pt>
                <c:pt idx="36">
                  <c:v>44674</c:v>
                </c:pt>
                <c:pt idx="37">
                  <c:v>44675</c:v>
                </c:pt>
                <c:pt idx="38">
                  <c:v>44676</c:v>
                </c:pt>
                <c:pt idx="39">
                  <c:v>44677</c:v>
                </c:pt>
                <c:pt idx="40">
                  <c:v>44678</c:v>
                </c:pt>
                <c:pt idx="41">
                  <c:v>44679</c:v>
                </c:pt>
                <c:pt idx="42">
                  <c:v>44680</c:v>
                </c:pt>
                <c:pt idx="43">
                  <c:v>44681</c:v>
                </c:pt>
              </c:numCache>
            </c:numRef>
          </c:cat>
          <c:val>
            <c:numRef>
              <c:f>人數!$B$2:$B$45</c:f>
              <c:numCache>
                <c:formatCode>#,##0_);[Red]\(#,##0\)</c:formatCode>
                <c:ptCount val="44"/>
                <c:pt idx="0">
                  <c:v>1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</c:v>
                </c:pt>
                <c:pt idx="6">
                  <c:v>15</c:v>
                </c:pt>
                <c:pt idx="7">
                  <c:v>14</c:v>
                </c:pt>
                <c:pt idx="8">
                  <c:v>21</c:v>
                </c:pt>
                <c:pt idx="9">
                  <c:v>83</c:v>
                </c:pt>
                <c:pt idx="10">
                  <c:v>34</c:v>
                </c:pt>
                <c:pt idx="11">
                  <c:v>33</c:v>
                </c:pt>
                <c:pt idx="12">
                  <c:v>56</c:v>
                </c:pt>
                <c:pt idx="13">
                  <c:v>87</c:v>
                </c:pt>
                <c:pt idx="14" formatCode="#,##0_ ">
                  <c:v>104</c:v>
                </c:pt>
                <c:pt idx="15" formatCode="#,##0_ ">
                  <c:v>160</c:v>
                </c:pt>
                <c:pt idx="16" formatCode="#,##0_ ">
                  <c:v>183</c:v>
                </c:pt>
                <c:pt idx="17" formatCode="#,##0_ ">
                  <c:v>133</c:v>
                </c:pt>
                <c:pt idx="18" formatCode="#,##0_ ">
                  <c:v>216</c:v>
                </c:pt>
                <c:pt idx="19" formatCode="#,##0_ ">
                  <c:v>281</c:v>
                </c:pt>
                <c:pt idx="20" formatCode="#,##0_ ">
                  <c:v>382</c:v>
                </c:pt>
                <c:pt idx="21" formatCode="#,##0_ ">
                  <c:v>384</c:v>
                </c:pt>
                <c:pt idx="22" formatCode="#,##0_ ">
                  <c:v>442</c:v>
                </c:pt>
                <c:pt idx="23" formatCode="#,##0_ ">
                  <c:v>431</c:v>
                </c:pt>
                <c:pt idx="24" formatCode="#,##0_ ">
                  <c:v>439</c:v>
                </c:pt>
                <c:pt idx="25" formatCode="#,##0_ ">
                  <c:v>551</c:v>
                </c:pt>
                <c:pt idx="26" formatCode="#,##0_ ">
                  <c:v>744</c:v>
                </c:pt>
                <c:pt idx="27" formatCode="#,##0_ ">
                  <c:v>874</c:v>
                </c:pt>
                <c:pt idx="28" formatCode="#,##0_ ">
                  <c:v>1209</c:v>
                </c:pt>
                <c:pt idx="29" formatCode="#,##0_ ">
                  <c:v>1199</c:v>
                </c:pt>
                <c:pt idx="30" formatCode="#,##0_ ">
                  <c:v>1210</c:v>
                </c:pt>
                <c:pt idx="31" formatCode="#,##0_ ">
                  <c:v>1390</c:v>
                </c:pt>
                <c:pt idx="32" formatCode="#,##0_ ">
                  <c:v>1626</c:v>
                </c:pt>
                <c:pt idx="33" formatCode="#,##0_ ">
                  <c:v>2386</c:v>
                </c:pt>
                <c:pt idx="34" formatCode="#,##0_ ">
                  <c:v>2969</c:v>
                </c:pt>
                <c:pt idx="35" formatCode="#,##0_ ">
                  <c:v>3766</c:v>
                </c:pt>
                <c:pt idx="36" formatCode="#,##0_ ">
                  <c:v>4126</c:v>
                </c:pt>
                <c:pt idx="37" formatCode="#,##0_ ">
                  <c:v>5092</c:v>
                </c:pt>
                <c:pt idx="38" formatCode="#,##0_ ">
                  <c:v>5108</c:v>
                </c:pt>
                <c:pt idx="39" formatCode="#,##0_ ">
                  <c:v>6295</c:v>
                </c:pt>
                <c:pt idx="40" formatCode="#,##0_ ">
                  <c:v>8923</c:v>
                </c:pt>
                <c:pt idx="41" formatCode="#,##0_ ">
                  <c:v>11353</c:v>
                </c:pt>
                <c:pt idx="42" formatCode="#,##0_ ">
                  <c:v>11974</c:v>
                </c:pt>
                <c:pt idx="43" formatCode="#,##0_ ">
                  <c:v>15033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B3-4AAC-9B9D-DA7B0C7AD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380368"/>
        <c:axId val="529379408"/>
      </c:lineChart>
      <c:dateAx>
        <c:axId val="5293803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79408"/>
        <c:crosses val="autoZero"/>
        <c:auto val="1"/>
        <c:lblOffset val="100"/>
        <c:baseTimeUnit val="days"/>
      </c:dateAx>
      <c:valAx>
        <c:axId val="52937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8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392538328252144"/>
          <c:y val="0.18131928886576634"/>
          <c:w val="0.82548088522360885"/>
          <c:h val="0.7710778524138960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y 0.1121x^2.7473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cat>
            <c:numRef>
              <c:f>'人數 (3)'!$A$2:$A$45</c:f>
              <c:numCache>
                <c:formatCode>m/d/yyyy</c:formatCode>
                <c:ptCount val="44"/>
                <c:pt idx="0">
                  <c:v>44638</c:v>
                </c:pt>
                <c:pt idx="1">
                  <c:v>44639</c:v>
                </c:pt>
                <c:pt idx="2">
                  <c:v>44640</c:v>
                </c:pt>
                <c:pt idx="3">
                  <c:v>44641</c:v>
                </c:pt>
                <c:pt idx="4">
                  <c:v>44642</c:v>
                </c:pt>
                <c:pt idx="5">
                  <c:v>44643</c:v>
                </c:pt>
                <c:pt idx="6">
                  <c:v>44644</c:v>
                </c:pt>
                <c:pt idx="7">
                  <c:v>44645</c:v>
                </c:pt>
                <c:pt idx="8">
                  <c:v>44646</c:v>
                </c:pt>
                <c:pt idx="9">
                  <c:v>44647</c:v>
                </c:pt>
                <c:pt idx="10">
                  <c:v>44648</c:v>
                </c:pt>
                <c:pt idx="11">
                  <c:v>44649</c:v>
                </c:pt>
                <c:pt idx="12">
                  <c:v>44650</c:v>
                </c:pt>
                <c:pt idx="13">
                  <c:v>44651</c:v>
                </c:pt>
                <c:pt idx="14">
                  <c:v>44652</c:v>
                </c:pt>
                <c:pt idx="15">
                  <c:v>44653</c:v>
                </c:pt>
                <c:pt idx="16">
                  <c:v>44654</c:v>
                </c:pt>
                <c:pt idx="17">
                  <c:v>44655</c:v>
                </c:pt>
                <c:pt idx="18">
                  <c:v>44656</c:v>
                </c:pt>
                <c:pt idx="19">
                  <c:v>44657</c:v>
                </c:pt>
                <c:pt idx="20">
                  <c:v>44658</c:v>
                </c:pt>
                <c:pt idx="21">
                  <c:v>44659</c:v>
                </c:pt>
                <c:pt idx="22">
                  <c:v>44660</c:v>
                </c:pt>
                <c:pt idx="23">
                  <c:v>44661</c:v>
                </c:pt>
                <c:pt idx="24">
                  <c:v>44662</c:v>
                </c:pt>
                <c:pt idx="25">
                  <c:v>44663</c:v>
                </c:pt>
                <c:pt idx="26">
                  <c:v>44664</c:v>
                </c:pt>
                <c:pt idx="27">
                  <c:v>44665</c:v>
                </c:pt>
                <c:pt idx="28">
                  <c:v>44666</c:v>
                </c:pt>
                <c:pt idx="29">
                  <c:v>44667</c:v>
                </c:pt>
                <c:pt idx="30">
                  <c:v>44668</c:v>
                </c:pt>
                <c:pt idx="31">
                  <c:v>44669</c:v>
                </c:pt>
                <c:pt idx="32">
                  <c:v>44670</c:v>
                </c:pt>
                <c:pt idx="33">
                  <c:v>44671</c:v>
                </c:pt>
                <c:pt idx="34">
                  <c:v>44672</c:v>
                </c:pt>
                <c:pt idx="35">
                  <c:v>44673</c:v>
                </c:pt>
                <c:pt idx="36">
                  <c:v>44674</c:v>
                </c:pt>
                <c:pt idx="37">
                  <c:v>44675</c:v>
                </c:pt>
                <c:pt idx="38">
                  <c:v>44676</c:v>
                </c:pt>
                <c:pt idx="39">
                  <c:v>44677</c:v>
                </c:pt>
                <c:pt idx="40">
                  <c:v>44678</c:v>
                </c:pt>
                <c:pt idx="41">
                  <c:v>44679</c:v>
                </c:pt>
                <c:pt idx="42">
                  <c:v>44680</c:v>
                </c:pt>
                <c:pt idx="43">
                  <c:v>44681</c:v>
                </c:pt>
              </c:numCache>
            </c:numRef>
          </c:cat>
          <c:val>
            <c:numRef>
              <c:f>'人數 (3)'!$B$2:$B$45</c:f>
              <c:numCache>
                <c:formatCode>#,##0_);[Red]\(#,##0\)</c:formatCode>
                <c:ptCount val="44"/>
                <c:pt idx="0">
                  <c:v>1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</c:v>
                </c:pt>
                <c:pt idx="6">
                  <c:v>15</c:v>
                </c:pt>
                <c:pt idx="7">
                  <c:v>14</c:v>
                </c:pt>
                <c:pt idx="8">
                  <c:v>21</c:v>
                </c:pt>
                <c:pt idx="9">
                  <c:v>83</c:v>
                </c:pt>
                <c:pt idx="10">
                  <c:v>34</c:v>
                </c:pt>
                <c:pt idx="11">
                  <c:v>33</c:v>
                </c:pt>
                <c:pt idx="12">
                  <c:v>56</c:v>
                </c:pt>
                <c:pt idx="13">
                  <c:v>87</c:v>
                </c:pt>
                <c:pt idx="14" formatCode="#,##0_ ">
                  <c:v>104</c:v>
                </c:pt>
                <c:pt idx="15" formatCode="#,##0_ ">
                  <c:v>160</c:v>
                </c:pt>
                <c:pt idx="16" formatCode="#,##0_ ">
                  <c:v>183</c:v>
                </c:pt>
                <c:pt idx="17" formatCode="#,##0_ ">
                  <c:v>133</c:v>
                </c:pt>
                <c:pt idx="18" formatCode="#,##0_ ">
                  <c:v>216</c:v>
                </c:pt>
                <c:pt idx="19" formatCode="#,##0_ ">
                  <c:v>281</c:v>
                </c:pt>
                <c:pt idx="20" formatCode="#,##0_ ">
                  <c:v>382</c:v>
                </c:pt>
                <c:pt idx="21" formatCode="#,##0_ ">
                  <c:v>384</c:v>
                </c:pt>
                <c:pt idx="22" formatCode="#,##0_ ">
                  <c:v>442</c:v>
                </c:pt>
                <c:pt idx="23" formatCode="#,##0_ ">
                  <c:v>431</c:v>
                </c:pt>
                <c:pt idx="24" formatCode="#,##0_ ">
                  <c:v>439</c:v>
                </c:pt>
                <c:pt idx="25" formatCode="#,##0_ ">
                  <c:v>551</c:v>
                </c:pt>
                <c:pt idx="26" formatCode="#,##0_ ">
                  <c:v>744</c:v>
                </c:pt>
                <c:pt idx="27" formatCode="#,##0_ ">
                  <c:v>874</c:v>
                </c:pt>
                <c:pt idx="28" formatCode="#,##0_ ">
                  <c:v>1209</c:v>
                </c:pt>
                <c:pt idx="29" formatCode="#,##0_ ">
                  <c:v>1199</c:v>
                </c:pt>
                <c:pt idx="30" formatCode="#,##0_ ">
                  <c:v>1210</c:v>
                </c:pt>
                <c:pt idx="31" formatCode="#,##0_ ">
                  <c:v>1390</c:v>
                </c:pt>
                <c:pt idx="32" formatCode="#,##0_ ">
                  <c:v>1626</c:v>
                </c:pt>
                <c:pt idx="33" formatCode="#,##0_ ">
                  <c:v>2386</c:v>
                </c:pt>
                <c:pt idx="34" formatCode="#,##0_ ">
                  <c:v>2969</c:v>
                </c:pt>
                <c:pt idx="35" formatCode="#,##0_ ">
                  <c:v>3766</c:v>
                </c:pt>
                <c:pt idx="36" formatCode="#,##0_ ">
                  <c:v>4126</c:v>
                </c:pt>
                <c:pt idx="37" formatCode="#,##0_ ">
                  <c:v>5092</c:v>
                </c:pt>
                <c:pt idx="38" formatCode="#,##0_ ">
                  <c:v>5108</c:v>
                </c:pt>
                <c:pt idx="39" formatCode="#,##0_ ">
                  <c:v>6295</c:v>
                </c:pt>
                <c:pt idx="40" formatCode="#,##0_ ">
                  <c:v>8923</c:v>
                </c:pt>
                <c:pt idx="41" formatCode="#,##0_ ">
                  <c:v>11353</c:v>
                </c:pt>
                <c:pt idx="42" formatCode="#,##0_ ">
                  <c:v>11974</c:v>
                </c:pt>
                <c:pt idx="43" formatCode="#,##0_ ">
                  <c:v>15033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6F-4CBC-B0FF-F88A28A7A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380368"/>
        <c:axId val="529379408"/>
      </c:lineChart>
      <c:dateAx>
        <c:axId val="5293803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79408"/>
        <c:crosses val="autoZero"/>
        <c:auto val="1"/>
        <c:lblOffset val="100"/>
        <c:baseTimeUnit val="days"/>
      </c:dateAx>
      <c:valAx>
        <c:axId val="52937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8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1200" baseline="0"/>
                      <a:t>y = 787.25e</a:t>
                    </a:r>
                    <a:r>
                      <a:rPr lang="en-US" altLang="zh-TW" sz="1200" baseline="30000"/>
                      <a:t>0.1825x</a:t>
                    </a:r>
                    <a:endParaRPr lang="en-US" altLang="zh-TW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val>
            <c:numRef>
              <c:f>'人數 (3)'!$B$30:$B$45</c:f>
              <c:numCache>
                <c:formatCode>#,##0_ </c:formatCode>
                <c:ptCount val="16"/>
                <c:pt idx="0">
                  <c:v>1209</c:v>
                </c:pt>
                <c:pt idx="1">
                  <c:v>1199</c:v>
                </c:pt>
                <c:pt idx="2">
                  <c:v>1210</c:v>
                </c:pt>
                <c:pt idx="3">
                  <c:v>1390</c:v>
                </c:pt>
                <c:pt idx="4">
                  <c:v>1626</c:v>
                </c:pt>
                <c:pt idx="5">
                  <c:v>2386</c:v>
                </c:pt>
                <c:pt idx="6">
                  <c:v>2969</c:v>
                </c:pt>
                <c:pt idx="7">
                  <c:v>3766</c:v>
                </c:pt>
                <c:pt idx="8">
                  <c:v>4126</c:v>
                </c:pt>
                <c:pt idx="9">
                  <c:v>5092</c:v>
                </c:pt>
                <c:pt idx="10">
                  <c:v>5108</c:v>
                </c:pt>
                <c:pt idx="11">
                  <c:v>6295</c:v>
                </c:pt>
                <c:pt idx="12">
                  <c:v>8923</c:v>
                </c:pt>
                <c:pt idx="13">
                  <c:v>11353</c:v>
                </c:pt>
                <c:pt idx="14">
                  <c:v>11974</c:v>
                </c:pt>
                <c:pt idx="15">
                  <c:v>15033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3D-40EC-A8A0-D7F7CE9D6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726928"/>
        <c:axId val="335730128"/>
      </c:lineChart>
      <c:catAx>
        <c:axId val="33572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730128"/>
        <c:crosses val="autoZero"/>
        <c:auto val="1"/>
        <c:lblAlgn val="ctr"/>
        <c:lblOffset val="100"/>
        <c:noMultiLvlLbl val="0"/>
      </c:catAx>
      <c:valAx>
        <c:axId val="335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72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20</xdr:row>
      <xdr:rowOff>184150</xdr:rowOff>
    </xdr:from>
    <xdr:to>
      <xdr:col>16</xdr:col>
      <xdr:colOff>504825</xdr:colOff>
      <xdr:row>33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0EF6BA-6EB7-73DB-BA5D-BF14CCDCE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318173</xdr:colOff>
      <xdr:row>15</xdr:row>
      <xdr:rowOff>100072</xdr:rowOff>
    </xdr:from>
    <xdr:to>
      <xdr:col>10</xdr:col>
      <xdr:colOff>460794</xdr:colOff>
      <xdr:row>28</xdr:row>
      <xdr:rowOff>29957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DBB53-3D47-4DD5-AD1F-E2D41D286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102993</xdr:colOff>
      <xdr:row>29</xdr:row>
      <xdr:rowOff>64894</xdr:rowOff>
    </xdr:from>
    <xdr:to>
      <xdr:col>12</xdr:col>
      <xdr:colOff>137066</xdr:colOff>
      <xdr:row>42</xdr:row>
      <xdr:rowOff>89984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CC3D2-F5A6-7E98-A00E-95AC8DD2F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B3F3-4EF9-469C-AE47-8B535C3F45B9}">
  <dimension ref="A1:I91"/>
  <sheetViews>
    <sheetView tabSelected="1" topLeftCell="A4" workbookViewId="0">
      <selection activeCell="E15" sqref="E15"/>
    </sheetView>
  </sheetViews>
  <sheetFormatPr defaultRowHeight="15.5"/>
  <cols>
    <col min="1" max="1" width="21.36328125" style="2" bestFit="1" customWidth="1"/>
    <col min="2" max="2" width="14.36328125" style="2" bestFit="1" customWidth="1"/>
    <col min="3" max="3" width="13.90625" style="2" bestFit="1" customWidth="1"/>
    <col min="4" max="4" width="13.54296875" style="2" bestFit="1" customWidth="1"/>
    <col min="5" max="5" width="13.08984375" style="2" bestFit="1" customWidth="1"/>
    <col min="6" max="6" width="13.54296875" style="2" bestFit="1" customWidth="1"/>
    <col min="7" max="9" width="13.36328125" style="2" bestFit="1" customWidth="1"/>
    <col min="10" max="16384" width="8.7265625" style="2"/>
  </cols>
  <sheetData>
    <row r="1" spans="1:9">
      <c r="A1" s="2" t="s">
        <v>2</v>
      </c>
    </row>
    <row r="2" spans="1:9" ht="16" thickBot="1"/>
    <row r="3" spans="1:9">
      <c r="A3" s="11" t="s">
        <v>3</v>
      </c>
      <c r="B3" s="11"/>
    </row>
    <row r="4" spans="1:9">
      <c r="A4" s="12" t="s">
        <v>4</v>
      </c>
      <c r="B4" s="12">
        <v>0.85323055583349416</v>
      </c>
    </row>
    <row r="5" spans="1:9">
      <c r="A5" s="12" t="s">
        <v>5</v>
      </c>
      <c r="B5" s="12">
        <v>0.7280023814079335</v>
      </c>
    </row>
    <row r="6" spans="1:9">
      <c r="A6" s="12" t="s">
        <v>6</v>
      </c>
      <c r="B6" s="12">
        <v>0.72381780266036322</v>
      </c>
    </row>
    <row r="7" spans="1:9">
      <c r="A7" s="12" t="s">
        <v>7</v>
      </c>
      <c r="B7" s="12">
        <v>15151.733336000723</v>
      </c>
    </row>
    <row r="8" spans="1:9" ht="16" thickBot="1">
      <c r="A8" s="13" t="s">
        <v>8</v>
      </c>
      <c r="B8" s="13">
        <v>67</v>
      </c>
    </row>
    <row r="10" spans="1:9" ht="16" hidden="1" thickBot="1">
      <c r="A10" s="2" t="s">
        <v>9</v>
      </c>
    </row>
    <row r="11" spans="1:9" hidden="1">
      <c r="A11" s="14"/>
      <c r="B11" s="14" t="s">
        <v>14</v>
      </c>
      <c r="C11" s="14" t="s">
        <v>15</v>
      </c>
      <c r="D11" s="14" t="s">
        <v>16</v>
      </c>
      <c r="E11" s="14" t="s">
        <v>17</v>
      </c>
      <c r="F11" s="14" t="s">
        <v>18</v>
      </c>
    </row>
    <row r="12" spans="1:9" hidden="1">
      <c r="A12" s="12" t="s">
        <v>10</v>
      </c>
      <c r="B12" s="12">
        <v>1</v>
      </c>
      <c r="C12" s="12">
        <v>39939782138.143646</v>
      </c>
      <c r="D12" s="12">
        <v>39939782138.143646</v>
      </c>
      <c r="E12" s="12">
        <v>173.97268048322493</v>
      </c>
      <c r="F12" s="12">
        <v>4.8275018396145606E-20</v>
      </c>
    </row>
    <row r="13" spans="1:9" hidden="1">
      <c r="A13" s="12" t="s">
        <v>11</v>
      </c>
      <c r="B13" s="12">
        <v>65</v>
      </c>
      <c r="C13" s="12">
        <v>14922376500.542915</v>
      </c>
      <c r="D13" s="12">
        <v>229575023.08527562</v>
      </c>
      <c r="E13" s="12"/>
      <c r="F13" s="12"/>
    </row>
    <row r="14" spans="1:9" ht="16" hidden="1" thickBot="1">
      <c r="A14" s="13" t="s">
        <v>12</v>
      </c>
      <c r="B14" s="13">
        <v>66</v>
      </c>
      <c r="C14" s="13">
        <v>54862158638.686562</v>
      </c>
      <c r="D14" s="13"/>
      <c r="E14" s="13"/>
      <c r="F14" s="13"/>
    </row>
    <row r="15" spans="1:9" ht="16" thickBot="1"/>
    <row r="16" spans="1:9">
      <c r="A16" s="14"/>
      <c r="B16" s="14" t="s">
        <v>19</v>
      </c>
      <c r="C16" s="14" t="s">
        <v>7</v>
      </c>
      <c r="D16" s="14" t="s">
        <v>20</v>
      </c>
      <c r="E16" s="14" t="s">
        <v>21</v>
      </c>
      <c r="F16" s="14" t="s">
        <v>22</v>
      </c>
      <c r="G16" s="14" t="s">
        <v>23</v>
      </c>
      <c r="H16" s="14" t="s">
        <v>24</v>
      </c>
      <c r="I16" s="14" t="s">
        <v>25</v>
      </c>
    </row>
    <row r="17" spans="1:9">
      <c r="A17" s="12" t="s">
        <v>13</v>
      </c>
      <c r="B17" s="12">
        <v>-22579.081411126164</v>
      </c>
      <c r="C17" s="12">
        <v>3743.9913034589699</v>
      </c>
      <c r="D17" s="12">
        <v>-6.0307515645845591</v>
      </c>
      <c r="E17" s="12">
        <v>8.572561678376531E-8</v>
      </c>
      <c r="F17" s="12">
        <v>-30056.348371954067</v>
      </c>
      <c r="G17" s="12">
        <v>-15101.814450298261</v>
      </c>
      <c r="H17" s="12">
        <v>-30056.348371954067</v>
      </c>
      <c r="I17" s="12">
        <v>-15101.814450298261</v>
      </c>
    </row>
    <row r="18" spans="1:9" ht="16" thickBot="1">
      <c r="A18" s="13" t="s">
        <v>0</v>
      </c>
      <c r="B18" s="13">
        <v>1262.49493175832</v>
      </c>
      <c r="C18" s="13">
        <v>95.717008276735356</v>
      </c>
      <c r="D18" s="13">
        <v>13.189870374011447</v>
      </c>
      <c r="E18" s="13">
        <v>4.8275018396145955E-20</v>
      </c>
      <c r="F18" s="13">
        <v>1071.3348660509805</v>
      </c>
      <c r="G18" s="13">
        <v>1453.6549974656596</v>
      </c>
      <c r="H18" s="13">
        <v>1071.3348660509805</v>
      </c>
      <c r="I18" s="13">
        <v>1453.6549974656596</v>
      </c>
    </row>
    <row r="22" spans="1:9">
      <c r="A22" s="2" t="s">
        <v>26</v>
      </c>
    </row>
    <row r="23" spans="1:9" ht="16" thickBot="1"/>
    <row r="24" spans="1:9" ht="17">
      <c r="A24" s="14" t="s">
        <v>29</v>
      </c>
      <c r="B24" s="14" t="s">
        <v>39</v>
      </c>
      <c r="C24" s="14" t="s">
        <v>28</v>
      </c>
    </row>
    <row r="25" spans="1:9">
      <c r="A25" s="12">
        <v>1</v>
      </c>
      <c r="B25" s="12">
        <v>-21316.586479367845</v>
      </c>
      <c r="C25" s="12">
        <v>21317.586479367845</v>
      </c>
    </row>
    <row r="26" spans="1:9">
      <c r="A26" s="12">
        <v>2</v>
      </c>
      <c r="B26" s="12">
        <v>-20054.091547609525</v>
      </c>
      <c r="C26" s="12">
        <v>20060.091547609525</v>
      </c>
    </row>
    <row r="27" spans="1:9">
      <c r="A27" s="12">
        <v>3</v>
      </c>
      <c r="B27" s="12">
        <v>-18791.596615851206</v>
      </c>
      <c r="C27" s="12">
        <v>18794.596615851206</v>
      </c>
    </row>
    <row r="28" spans="1:9">
      <c r="A28" s="12">
        <v>4</v>
      </c>
      <c r="B28" s="12">
        <v>-17529.101684092886</v>
      </c>
      <c r="C28" s="12">
        <v>17534.101684092886</v>
      </c>
    </row>
    <row r="29" spans="1:9">
      <c r="A29" s="12">
        <v>5</v>
      </c>
      <c r="B29" s="12">
        <v>-16266.606752334565</v>
      </c>
      <c r="C29" s="12">
        <v>16276.606752334565</v>
      </c>
    </row>
    <row r="30" spans="1:9">
      <c r="A30" s="12">
        <v>6</v>
      </c>
      <c r="B30" s="12">
        <v>-15004.111820576243</v>
      </c>
      <c r="C30" s="12">
        <v>15006.111820576243</v>
      </c>
    </row>
    <row r="31" spans="1:9">
      <c r="A31" s="12">
        <v>7</v>
      </c>
      <c r="B31" s="12">
        <v>-13741.616888817924</v>
      </c>
      <c r="C31" s="12">
        <v>13756.616888817924</v>
      </c>
    </row>
    <row r="32" spans="1:9">
      <c r="A32" s="12">
        <v>8</v>
      </c>
      <c r="B32" s="12">
        <v>-12479.121957059604</v>
      </c>
      <c r="C32" s="12">
        <v>12493.121957059604</v>
      </c>
    </row>
    <row r="33" spans="1:3">
      <c r="A33" s="12">
        <v>9</v>
      </c>
      <c r="B33" s="12">
        <v>-11216.627025301284</v>
      </c>
      <c r="C33" s="12">
        <v>11237.627025301284</v>
      </c>
    </row>
    <row r="34" spans="1:3">
      <c r="A34" s="12">
        <v>10</v>
      </c>
      <c r="B34" s="12">
        <v>-9954.1320935429649</v>
      </c>
      <c r="C34" s="12">
        <v>10037.132093542965</v>
      </c>
    </row>
    <row r="35" spans="1:3">
      <c r="A35" s="12">
        <v>11</v>
      </c>
      <c r="B35" s="12">
        <v>-8691.6371617846435</v>
      </c>
      <c r="C35" s="12">
        <v>8725.6371617846435</v>
      </c>
    </row>
    <row r="36" spans="1:3">
      <c r="A36" s="12">
        <v>12</v>
      </c>
      <c r="B36" s="12">
        <v>-7429.1422300263239</v>
      </c>
      <c r="C36" s="12">
        <v>7462.1422300263239</v>
      </c>
    </row>
    <row r="37" spans="1:3">
      <c r="A37" s="12">
        <v>13</v>
      </c>
      <c r="B37" s="12">
        <v>-6166.6472982680025</v>
      </c>
      <c r="C37" s="12">
        <v>6222.6472982680025</v>
      </c>
    </row>
    <row r="38" spans="1:3">
      <c r="A38" s="12">
        <v>14</v>
      </c>
      <c r="B38" s="12">
        <v>-4904.1523665096829</v>
      </c>
      <c r="C38" s="12">
        <v>4991.1523665096829</v>
      </c>
    </row>
    <row r="39" spans="1:3">
      <c r="A39" s="12">
        <v>15</v>
      </c>
      <c r="B39" s="12">
        <v>-3641.6574347513633</v>
      </c>
      <c r="C39" s="12">
        <v>3745.6574347513633</v>
      </c>
    </row>
    <row r="40" spans="1:3">
      <c r="A40" s="12">
        <v>16</v>
      </c>
      <c r="B40" s="12">
        <v>-2379.1625029930437</v>
      </c>
      <c r="C40" s="12">
        <v>2539.1625029930437</v>
      </c>
    </row>
    <row r="41" spans="1:3">
      <c r="A41" s="12">
        <v>17</v>
      </c>
      <c r="B41" s="12">
        <v>-1116.6675712347242</v>
      </c>
      <c r="C41" s="12">
        <v>1299.6675712347242</v>
      </c>
    </row>
    <row r="42" spans="1:3">
      <c r="A42" s="12">
        <v>18</v>
      </c>
      <c r="B42" s="12">
        <v>145.82736052359542</v>
      </c>
      <c r="C42" s="12">
        <v>-12.827360523595416</v>
      </c>
    </row>
    <row r="43" spans="1:3">
      <c r="A43" s="12">
        <v>19</v>
      </c>
      <c r="B43" s="12">
        <v>1408.322292281915</v>
      </c>
      <c r="C43" s="12">
        <v>-1192.322292281915</v>
      </c>
    </row>
    <row r="44" spans="1:3">
      <c r="A44" s="12">
        <v>20</v>
      </c>
      <c r="B44" s="12">
        <v>2670.8172240402346</v>
      </c>
      <c r="C44" s="12">
        <v>-2389.8172240402346</v>
      </c>
    </row>
    <row r="45" spans="1:3">
      <c r="A45" s="12">
        <v>21</v>
      </c>
      <c r="B45" s="12">
        <v>3933.3121557985578</v>
      </c>
      <c r="C45" s="12">
        <v>-3551.3121557985578</v>
      </c>
    </row>
    <row r="46" spans="1:3">
      <c r="A46" s="12">
        <v>22</v>
      </c>
      <c r="B46" s="12">
        <v>5195.8070875568774</v>
      </c>
      <c r="C46" s="12">
        <v>-4811.8070875568774</v>
      </c>
    </row>
    <row r="47" spans="1:3">
      <c r="A47" s="12">
        <v>23</v>
      </c>
      <c r="B47" s="12">
        <v>6458.302019315197</v>
      </c>
      <c r="C47" s="12">
        <v>-6016.302019315197</v>
      </c>
    </row>
    <row r="48" spans="1:3">
      <c r="A48" s="12">
        <v>24</v>
      </c>
      <c r="B48" s="12">
        <v>7720.7969510735165</v>
      </c>
      <c r="C48" s="12">
        <v>-7289.7969510735165</v>
      </c>
    </row>
    <row r="49" spans="1:3">
      <c r="A49" s="12">
        <v>25</v>
      </c>
      <c r="B49" s="12">
        <v>8983.2918828318361</v>
      </c>
      <c r="C49" s="12">
        <v>-8544.2918828318361</v>
      </c>
    </row>
    <row r="50" spans="1:3">
      <c r="A50" s="12">
        <v>26</v>
      </c>
      <c r="B50" s="12">
        <v>10245.786814590159</v>
      </c>
      <c r="C50" s="12">
        <v>-9694.7868145901593</v>
      </c>
    </row>
    <row r="51" spans="1:3">
      <c r="A51" s="12">
        <v>27</v>
      </c>
      <c r="B51" s="12">
        <v>11508.281746348475</v>
      </c>
      <c r="C51" s="12">
        <v>-10764.281746348475</v>
      </c>
    </row>
    <row r="52" spans="1:3">
      <c r="A52" s="12">
        <v>28</v>
      </c>
      <c r="B52" s="12">
        <v>12770.776678106798</v>
      </c>
      <c r="C52" s="12">
        <v>-11896.776678106798</v>
      </c>
    </row>
    <row r="53" spans="1:3">
      <c r="A53" s="12">
        <v>29</v>
      </c>
      <c r="B53" s="12">
        <v>14033.271609865114</v>
      </c>
      <c r="C53" s="12">
        <v>-12824.271609865114</v>
      </c>
    </row>
    <row r="54" spans="1:3">
      <c r="A54" s="12">
        <v>30</v>
      </c>
      <c r="B54" s="12">
        <v>15295.766541623438</v>
      </c>
      <c r="C54" s="12">
        <v>-14096.766541623438</v>
      </c>
    </row>
    <row r="55" spans="1:3">
      <c r="A55" s="12">
        <v>31</v>
      </c>
      <c r="B55" s="12">
        <v>16558.261473381754</v>
      </c>
      <c r="C55" s="12">
        <v>-15348.261473381754</v>
      </c>
    </row>
    <row r="56" spans="1:3">
      <c r="A56" s="12">
        <v>32</v>
      </c>
      <c r="B56" s="12">
        <v>17820.756405140077</v>
      </c>
      <c r="C56" s="12">
        <v>-16430.756405140077</v>
      </c>
    </row>
    <row r="57" spans="1:3">
      <c r="A57" s="12">
        <v>33</v>
      </c>
      <c r="B57" s="12">
        <v>19083.2513368984</v>
      </c>
      <c r="C57" s="12">
        <v>-17457.2513368984</v>
      </c>
    </row>
    <row r="58" spans="1:3">
      <c r="A58" s="12">
        <v>34</v>
      </c>
      <c r="B58" s="12">
        <v>20345.746268656716</v>
      </c>
      <c r="C58" s="12">
        <v>-17959.746268656716</v>
      </c>
    </row>
    <row r="59" spans="1:3">
      <c r="A59" s="12">
        <v>35</v>
      </c>
      <c r="B59" s="12">
        <v>21608.241200415039</v>
      </c>
      <c r="C59" s="12">
        <v>-18639.241200415039</v>
      </c>
    </row>
    <row r="60" spans="1:3">
      <c r="A60" s="12">
        <v>36</v>
      </c>
      <c r="B60" s="12">
        <v>22870.736132173355</v>
      </c>
      <c r="C60" s="12">
        <v>-19104.736132173355</v>
      </c>
    </row>
    <row r="61" spans="1:3">
      <c r="A61" s="12">
        <v>37</v>
      </c>
      <c r="B61" s="12">
        <v>24133.231063931678</v>
      </c>
      <c r="C61" s="12">
        <v>-20007.231063931678</v>
      </c>
    </row>
    <row r="62" spans="1:3">
      <c r="A62" s="12">
        <v>38</v>
      </c>
      <c r="B62" s="12">
        <v>25395.725995689994</v>
      </c>
      <c r="C62" s="12">
        <v>-20303.725995689994</v>
      </c>
    </row>
    <row r="63" spans="1:3">
      <c r="A63" s="12">
        <v>39</v>
      </c>
      <c r="B63" s="12">
        <v>26658.220927448318</v>
      </c>
      <c r="C63" s="12">
        <v>-21550.220927448318</v>
      </c>
    </row>
    <row r="64" spans="1:3">
      <c r="A64" s="12">
        <v>40</v>
      </c>
      <c r="B64" s="12">
        <v>27920.715859206633</v>
      </c>
      <c r="C64" s="12">
        <v>-21625.715859206633</v>
      </c>
    </row>
    <row r="65" spans="1:3">
      <c r="A65" s="12">
        <v>41</v>
      </c>
      <c r="B65" s="12">
        <v>29183.210790964957</v>
      </c>
      <c r="C65" s="12">
        <v>-20260.210790964957</v>
      </c>
    </row>
    <row r="66" spans="1:3">
      <c r="A66" s="12">
        <v>42</v>
      </c>
      <c r="B66" s="12">
        <v>30445.70572272328</v>
      </c>
      <c r="C66" s="12">
        <v>-19092.70572272328</v>
      </c>
    </row>
    <row r="67" spans="1:3">
      <c r="A67" s="12">
        <v>43</v>
      </c>
      <c r="B67" s="12">
        <v>31708.200654481596</v>
      </c>
      <c r="C67" s="12">
        <v>-19734.200654481596</v>
      </c>
    </row>
    <row r="68" spans="1:3">
      <c r="A68" s="12">
        <v>44</v>
      </c>
      <c r="B68" s="12">
        <v>32970.695586239919</v>
      </c>
      <c r="C68" s="12">
        <v>-17937.695586239919</v>
      </c>
    </row>
    <row r="69" spans="1:3">
      <c r="A69" s="12">
        <v>45</v>
      </c>
      <c r="B69" s="12">
        <v>34233.190517998235</v>
      </c>
      <c r="C69" s="12">
        <v>-17297.190517998235</v>
      </c>
    </row>
    <row r="70" spans="1:3">
      <c r="A70" s="12">
        <v>46</v>
      </c>
      <c r="B70" s="12">
        <v>35495.685449756558</v>
      </c>
      <c r="C70" s="12">
        <v>-17694.685449756558</v>
      </c>
    </row>
    <row r="71" spans="1:3">
      <c r="A71" s="12">
        <v>47</v>
      </c>
      <c r="B71" s="12">
        <v>36758.180381514874</v>
      </c>
      <c r="C71" s="12">
        <v>-13656.180381514874</v>
      </c>
    </row>
    <row r="72" spans="1:3">
      <c r="A72" s="12">
        <v>48</v>
      </c>
      <c r="B72" s="12">
        <v>38020.675313273197</v>
      </c>
      <c r="C72" s="12">
        <v>-9600.6753132731974</v>
      </c>
    </row>
    <row r="73" spans="1:3">
      <c r="A73" s="12">
        <v>49</v>
      </c>
      <c r="B73" s="12">
        <v>39283.170245031521</v>
      </c>
      <c r="C73" s="12">
        <v>-9248.1702450315206</v>
      </c>
    </row>
    <row r="74" spans="1:3">
      <c r="A74" s="12">
        <v>50</v>
      </c>
      <c r="B74" s="12">
        <v>40545.665176789837</v>
      </c>
      <c r="C74" s="12">
        <v>-4377.6651767898366</v>
      </c>
    </row>
    <row r="75" spans="1:3">
      <c r="A75" s="12">
        <v>51</v>
      </c>
      <c r="B75" s="12">
        <v>41808.16010854816</v>
      </c>
      <c r="C75" s="12">
        <v>4568.8398914518402</v>
      </c>
    </row>
    <row r="76" spans="1:3">
      <c r="A76" s="12">
        <v>52</v>
      </c>
      <c r="B76" s="12">
        <v>43070.655040306483</v>
      </c>
      <c r="C76" s="12">
        <v>1223.344959693517</v>
      </c>
    </row>
    <row r="77" spans="1:3">
      <c r="A77" s="12">
        <v>53</v>
      </c>
      <c r="B77" s="12">
        <v>44333.149972064792</v>
      </c>
      <c r="C77" s="12">
        <v>-4070.1499720647917</v>
      </c>
    </row>
    <row r="78" spans="1:3">
      <c r="A78" s="12">
        <v>54</v>
      </c>
      <c r="B78" s="12">
        <v>45595.644903823115</v>
      </c>
      <c r="C78" s="12">
        <v>5184.3550961768851</v>
      </c>
    </row>
    <row r="79" spans="1:3">
      <c r="A79" s="12">
        <v>55</v>
      </c>
      <c r="B79" s="12">
        <v>46858.139835581438</v>
      </c>
      <c r="C79" s="12">
        <v>10329.860164418562</v>
      </c>
    </row>
    <row r="80" spans="1:3">
      <c r="A80" s="12">
        <v>56</v>
      </c>
      <c r="B80" s="12">
        <v>48120.634767339761</v>
      </c>
      <c r="C80" s="12">
        <v>17264.365232660239</v>
      </c>
    </row>
    <row r="81" spans="1:3">
      <c r="A81" s="12">
        <v>57</v>
      </c>
      <c r="B81" s="12">
        <v>49383.129699098085</v>
      </c>
      <c r="C81" s="12">
        <v>15588.870300901915</v>
      </c>
    </row>
    <row r="82" spans="1:3">
      <c r="A82" s="12">
        <v>58</v>
      </c>
      <c r="B82" s="12">
        <v>50645.624630856393</v>
      </c>
      <c r="C82" s="12">
        <v>13318.375369143607</v>
      </c>
    </row>
    <row r="83" spans="1:3">
      <c r="A83" s="12">
        <v>59</v>
      </c>
      <c r="B83" s="12">
        <v>51908.119562614716</v>
      </c>
      <c r="C83" s="12">
        <v>16823.880437385284</v>
      </c>
    </row>
    <row r="84" spans="1:3">
      <c r="A84" s="12">
        <v>60</v>
      </c>
      <c r="B84" s="12">
        <v>53170.61449437304</v>
      </c>
      <c r="C84" s="12">
        <v>8526.3855056269604</v>
      </c>
    </row>
    <row r="85" spans="1:3">
      <c r="A85" s="12">
        <v>61</v>
      </c>
      <c r="B85" s="12">
        <v>54433.109426131363</v>
      </c>
      <c r="C85" s="12">
        <v>11360.890573868637</v>
      </c>
    </row>
    <row r="86" spans="1:3">
      <c r="A86" s="12">
        <v>62</v>
      </c>
      <c r="B86" s="12">
        <v>55695.604357889672</v>
      </c>
      <c r="C86" s="12">
        <v>29660.395642110328</v>
      </c>
    </row>
    <row r="87" spans="1:3">
      <c r="A87" s="12">
        <v>63</v>
      </c>
      <c r="B87" s="12">
        <v>56958.099289647995</v>
      </c>
      <c r="C87" s="12">
        <v>33419.900710352005</v>
      </c>
    </row>
    <row r="88" spans="1:3">
      <c r="A88" s="12">
        <v>64</v>
      </c>
      <c r="B88" s="12">
        <v>58220.594221406318</v>
      </c>
      <c r="C88" s="12">
        <v>27540.405778593682</v>
      </c>
    </row>
    <row r="89" spans="1:3">
      <c r="A89" s="12">
        <v>65</v>
      </c>
      <c r="B89" s="12">
        <v>59483.089153164641</v>
      </c>
      <c r="C89" s="12">
        <v>25155.910846835359</v>
      </c>
    </row>
    <row r="90" spans="1:3">
      <c r="A90" s="12">
        <v>66</v>
      </c>
      <c r="B90" s="12">
        <v>60745.584084922964</v>
      </c>
      <c r="C90" s="12">
        <v>18741.415915077036</v>
      </c>
    </row>
    <row r="91" spans="1:3" ht="16" thickBot="1">
      <c r="A91" s="13">
        <v>67</v>
      </c>
      <c r="B91" s="13">
        <v>62008.079016681273</v>
      </c>
      <c r="C91" s="13">
        <v>4274.9209833187269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21C-57CE-4E9B-8B24-C32450CB28EB}">
  <dimension ref="A1:I93"/>
  <sheetViews>
    <sheetView topLeftCell="A16" workbookViewId="0">
      <selection activeCell="B13" sqref="B13"/>
    </sheetView>
  </sheetViews>
  <sheetFormatPr defaultRowHeight="15.5"/>
  <cols>
    <col min="1" max="1" width="21.36328125" style="2" bestFit="1" customWidth="1"/>
    <col min="2" max="2" width="14.36328125" style="2" bestFit="1" customWidth="1"/>
    <col min="3" max="3" width="13.90625" style="2" bestFit="1" customWidth="1"/>
    <col min="4" max="4" width="13.54296875" style="2" bestFit="1" customWidth="1"/>
    <col min="5" max="5" width="12.54296875" style="2" bestFit="1" customWidth="1"/>
    <col min="6" max="6" width="13.54296875" style="2" bestFit="1" customWidth="1"/>
    <col min="7" max="7" width="12.54296875" style="2" bestFit="1" customWidth="1"/>
    <col min="8" max="8" width="13.36328125" style="2" bestFit="1" customWidth="1"/>
    <col min="9" max="9" width="12.54296875" style="2" bestFit="1" customWidth="1"/>
    <col min="10" max="16384" width="8.7265625" style="2"/>
  </cols>
  <sheetData>
    <row r="1" spans="1:9">
      <c r="A1" s="2" t="s">
        <v>2</v>
      </c>
    </row>
    <row r="2" spans="1:9" ht="16" thickBot="1"/>
    <row r="3" spans="1:9">
      <c r="A3" s="11" t="s">
        <v>3</v>
      </c>
      <c r="B3" s="11"/>
    </row>
    <row r="4" spans="1:9">
      <c r="A4" s="12" t="s">
        <v>4</v>
      </c>
      <c r="B4" s="12">
        <v>0.97735385702943489</v>
      </c>
    </row>
    <row r="5" spans="1:9">
      <c r="A5" s="12" t="s">
        <v>5</v>
      </c>
      <c r="B5" s="12">
        <v>0.95522056185031301</v>
      </c>
    </row>
    <row r="6" spans="1:9">
      <c r="A6" s="12" t="s">
        <v>6</v>
      </c>
      <c r="B6" s="12">
        <v>0.95308820765270896</v>
      </c>
    </row>
    <row r="7" spans="1:9">
      <c r="A7" s="12" t="s">
        <v>7</v>
      </c>
      <c r="B7" s="12">
        <v>6244.6124582936172</v>
      </c>
    </row>
    <row r="8" spans="1:9" ht="16" thickBot="1">
      <c r="A8" s="13" t="s">
        <v>8</v>
      </c>
      <c r="B8" s="13">
        <v>67</v>
      </c>
    </row>
    <row r="10" spans="1:9" ht="16" thickBot="1">
      <c r="A10" s="2" t="s">
        <v>9</v>
      </c>
    </row>
    <row r="11" spans="1:9">
      <c r="A11" s="14"/>
      <c r="B11" s="14" t="s">
        <v>14</v>
      </c>
      <c r="C11" s="14" t="s">
        <v>15</v>
      </c>
      <c r="D11" s="14" t="s">
        <v>16</v>
      </c>
      <c r="E11" s="14" t="s">
        <v>17</v>
      </c>
      <c r="F11" s="14" t="s">
        <v>18</v>
      </c>
    </row>
    <row r="12" spans="1:9">
      <c r="A12" s="12" t="s">
        <v>10</v>
      </c>
      <c r="B12" s="12">
        <v>3</v>
      </c>
      <c r="C12" s="12">
        <v>52405461999.167183</v>
      </c>
      <c r="D12" s="12">
        <v>17468487333.055729</v>
      </c>
      <c r="E12" s="12">
        <v>447.96524091709279</v>
      </c>
      <c r="F12" s="12">
        <v>2.0233374709523908E-42</v>
      </c>
    </row>
    <row r="13" spans="1:9">
      <c r="A13" s="12" t="s">
        <v>11</v>
      </c>
      <c r="B13" s="12">
        <v>63</v>
      </c>
      <c r="C13" s="12">
        <v>2456696639.5193791</v>
      </c>
      <c r="D13" s="12">
        <v>38995184.754275858</v>
      </c>
      <c r="E13" s="12"/>
      <c r="F13" s="12"/>
    </row>
    <row r="14" spans="1:9" ht="16" thickBot="1">
      <c r="A14" s="13" t="s">
        <v>12</v>
      </c>
      <c r="B14" s="13">
        <v>66</v>
      </c>
      <c r="C14" s="13">
        <v>54862158638.686562</v>
      </c>
      <c r="D14" s="13"/>
      <c r="E14" s="13"/>
      <c r="F14" s="13"/>
    </row>
    <row r="15" spans="1:9" ht="16" thickBot="1"/>
    <row r="16" spans="1:9">
      <c r="A16" s="14"/>
      <c r="B16" s="14" t="s">
        <v>19</v>
      </c>
      <c r="C16" s="14" t="s">
        <v>7</v>
      </c>
      <c r="D16" s="14" t="s">
        <v>20</v>
      </c>
      <c r="E16" s="14" t="s">
        <v>21</v>
      </c>
      <c r="F16" s="14" t="s">
        <v>22</v>
      </c>
      <c r="G16" s="14" t="s">
        <v>23</v>
      </c>
      <c r="H16" s="14" t="s">
        <v>24</v>
      </c>
      <c r="I16" s="14" t="s">
        <v>25</v>
      </c>
    </row>
    <row r="17" spans="1:9">
      <c r="A17" s="12" t="s">
        <v>13</v>
      </c>
      <c r="B17" s="12">
        <v>4647.0514364367336</v>
      </c>
      <c r="C17" s="12">
        <v>3230.6962722350031</v>
      </c>
      <c r="D17" s="12">
        <v>1.4384055463133625</v>
      </c>
      <c r="E17" s="12">
        <v>0.15526847035468133</v>
      </c>
      <c r="F17" s="12">
        <v>-1808.9799049410985</v>
      </c>
      <c r="G17" s="12">
        <v>11103.082777814565</v>
      </c>
      <c r="H17" s="12">
        <v>-1808.9799049410985</v>
      </c>
      <c r="I17" s="12">
        <v>11103.082777814565</v>
      </c>
    </row>
    <row r="18" spans="1:9">
      <c r="A18" s="12" t="s">
        <v>0</v>
      </c>
      <c r="B18" s="12">
        <v>-733.19945074417717</v>
      </c>
      <c r="C18" s="12">
        <v>408.41129902573783</v>
      </c>
      <c r="D18" s="12">
        <v>-1.7952477135016076</v>
      </c>
      <c r="E18" s="12">
        <v>7.7410770066006704E-2</v>
      </c>
      <c r="F18" s="12">
        <v>-1549.3443076108708</v>
      </c>
      <c r="G18" s="12">
        <v>82.945406122516488</v>
      </c>
      <c r="H18" s="12">
        <v>-1549.3443076108708</v>
      </c>
      <c r="I18" s="12">
        <v>82.945406122516488</v>
      </c>
    </row>
    <row r="19" spans="1:9">
      <c r="A19" s="12" t="s">
        <v>30</v>
      </c>
      <c r="B19" s="12">
        <v>12.785719522013384</v>
      </c>
      <c r="C19" s="12">
        <v>13.90048411266401</v>
      </c>
      <c r="D19" s="12">
        <v>0.91980390167598391</v>
      </c>
      <c r="E19" s="12">
        <v>0.36118380913559056</v>
      </c>
      <c r="F19" s="12">
        <v>-14.99218144098856</v>
      </c>
      <c r="G19" s="12">
        <v>40.563620485015328</v>
      </c>
      <c r="H19" s="12">
        <v>-14.99218144098856</v>
      </c>
      <c r="I19" s="12">
        <v>40.563620485015328</v>
      </c>
    </row>
    <row r="20" spans="1:9" ht="16" thickBot="1">
      <c r="A20" s="13" t="s">
        <v>32</v>
      </c>
      <c r="B20" s="13">
        <v>0.27197910046017576</v>
      </c>
      <c r="C20" s="13">
        <v>0.13443131616566492</v>
      </c>
      <c r="D20" s="13">
        <v>2.0231826051974777</v>
      </c>
      <c r="E20" s="13">
        <v>4.7302322204901132E-2</v>
      </c>
      <c r="F20" s="13">
        <v>3.339551181903655E-3</v>
      </c>
      <c r="G20" s="13">
        <v>0.54061864973844787</v>
      </c>
      <c r="H20" s="13">
        <v>3.339551181903655E-3</v>
      </c>
      <c r="I20" s="13">
        <v>0.54061864973844787</v>
      </c>
    </row>
    <row r="24" spans="1:9">
      <c r="A24" s="2" t="s">
        <v>26</v>
      </c>
    </row>
    <row r="25" spans="1:9" ht="16" thickBot="1"/>
    <row r="26" spans="1:9" ht="17">
      <c r="A26" s="14" t="s">
        <v>27</v>
      </c>
      <c r="B26" s="14" t="s">
        <v>39</v>
      </c>
      <c r="C26" s="14" t="s">
        <v>28</v>
      </c>
    </row>
    <row r="27" spans="1:9">
      <c r="A27" s="12">
        <v>1</v>
      </c>
      <c r="B27" s="12">
        <v>3926.9096843150301</v>
      </c>
      <c r="C27" s="12">
        <v>-3925.9096843150301</v>
      </c>
    </row>
    <row r="28" spans="1:9">
      <c r="A28" s="12">
        <v>2</v>
      </c>
      <c r="B28" s="12">
        <v>3233.9712458401141</v>
      </c>
      <c r="C28" s="12">
        <v>-3227.9712458401141</v>
      </c>
    </row>
    <row r="29" spans="1:9">
      <c r="A29" s="12">
        <v>3</v>
      </c>
      <c r="B29" s="12">
        <v>2569.8679956147475</v>
      </c>
      <c r="C29" s="12">
        <v>-2566.8679956147475</v>
      </c>
    </row>
    <row r="30" spans="1:9">
      <c r="A30" s="12">
        <v>4</v>
      </c>
      <c r="B30" s="12">
        <v>1936.2318082416903</v>
      </c>
      <c r="C30" s="12">
        <v>-1931.2318082416903</v>
      </c>
    </row>
    <row r="31" spans="1:9">
      <c r="A31" s="12">
        <v>5</v>
      </c>
      <c r="B31" s="12">
        <v>1334.6945583237043</v>
      </c>
      <c r="C31" s="12">
        <v>-1324.6945583237043</v>
      </c>
    </row>
    <row r="32" spans="1:9">
      <c r="A32" s="12">
        <v>6</v>
      </c>
      <c r="B32" s="12">
        <v>766.88812046355065</v>
      </c>
      <c r="C32" s="12">
        <v>-764.88812046355065</v>
      </c>
    </row>
    <row r="33" spans="1:3">
      <c r="A33" s="12">
        <v>7</v>
      </c>
      <c r="B33" s="12">
        <v>234.44436926398919</v>
      </c>
      <c r="C33" s="12">
        <v>-219.44436926398919</v>
      </c>
    </row>
    <row r="34" spans="1:3">
      <c r="A34" s="12">
        <v>8</v>
      </c>
      <c r="B34" s="12">
        <v>-261.00482067221719</v>
      </c>
      <c r="C34" s="12">
        <v>275.00482067221719</v>
      </c>
    </row>
    <row r="35" spans="1:3">
      <c r="A35" s="12">
        <v>9</v>
      </c>
      <c r="B35" s="12">
        <v>-717.82757474230823</v>
      </c>
      <c r="C35" s="12">
        <v>738.82757474230823</v>
      </c>
    </row>
    <row r="36" spans="1:3">
      <c r="A36" s="12">
        <v>10</v>
      </c>
      <c r="B36" s="12">
        <v>-1134.3920183435241</v>
      </c>
      <c r="C36" s="12">
        <v>1217.3920183435241</v>
      </c>
    </row>
    <row r="37" spans="1:3">
      <c r="A37" s="12">
        <v>11</v>
      </c>
      <c r="B37" s="12">
        <v>-1509.0662768731017</v>
      </c>
      <c r="C37" s="12">
        <v>1543.0662768731017</v>
      </c>
    </row>
    <row r="38" spans="1:3">
      <c r="A38" s="12">
        <v>12</v>
      </c>
      <c r="B38" s="12">
        <v>-1840.218475728281</v>
      </c>
      <c r="C38" s="12">
        <v>1873.218475728281</v>
      </c>
    </row>
    <row r="39" spans="1:3">
      <c r="A39" s="12">
        <v>13</v>
      </c>
      <c r="B39" s="12">
        <v>-2126.2167403063017</v>
      </c>
      <c r="C39" s="12">
        <v>2182.2167403063017</v>
      </c>
    </row>
    <row r="40" spans="1:3">
      <c r="A40" s="12">
        <v>14</v>
      </c>
      <c r="B40" s="12">
        <v>-2365.429196004402</v>
      </c>
      <c r="C40" s="12">
        <v>2452.429196004402</v>
      </c>
    </row>
    <row r="41" spans="1:3">
      <c r="A41" s="12">
        <v>15</v>
      </c>
      <c r="B41" s="12">
        <v>-2556.2239682198187</v>
      </c>
      <c r="C41" s="12">
        <v>2660.2239682198187</v>
      </c>
    </row>
    <row r="42" spans="1:3">
      <c r="A42" s="12">
        <v>16</v>
      </c>
      <c r="B42" s="12">
        <v>-2696.9691823497951</v>
      </c>
      <c r="C42" s="12">
        <v>2856.9691823497951</v>
      </c>
    </row>
    <row r="43" spans="1:3">
      <c r="A43" s="12">
        <v>17</v>
      </c>
      <c r="B43" s="12">
        <v>-2786.0329637915665</v>
      </c>
      <c r="C43" s="12">
        <v>2969.0329637915665</v>
      </c>
    </row>
    <row r="44" spans="1:3">
      <c r="A44" s="12">
        <v>18</v>
      </c>
      <c r="B44" s="12">
        <v>-2821.783437942373</v>
      </c>
      <c r="C44" s="12">
        <v>2954.783437942373</v>
      </c>
    </row>
    <row r="45" spans="1:3">
      <c r="A45" s="12">
        <v>19</v>
      </c>
      <c r="B45" s="12">
        <v>-2802.5887301994553</v>
      </c>
      <c r="C45" s="12">
        <v>3018.5887301994553</v>
      </c>
    </row>
    <row r="46" spans="1:3">
      <c r="A46" s="12">
        <v>20</v>
      </c>
      <c r="B46" s="12">
        <v>-2726.8169659600503</v>
      </c>
      <c r="C46" s="12">
        <v>3007.8169659600503</v>
      </c>
    </row>
    <row r="47" spans="1:3">
      <c r="A47" s="12">
        <v>21</v>
      </c>
      <c r="B47" s="12">
        <v>-2592.8362706213957</v>
      </c>
      <c r="C47" s="12">
        <v>2974.8362706213957</v>
      </c>
    </row>
    <row r="48" spans="1:3">
      <c r="A48" s="12">
        <v>22</v>
      </c>
      <c r="B48" s="12">
        <v>-2399.0147695807345</v>
      </c>
      <c r="C48" s="12">
        <v>2783.0147695807345</v>
      </c>
    </row>
    <row r="49" spans="1:3">
      <c r="A49" s="12">
        <v>23</v>
      </c>
      <c r="B49" s="12">
        <v>-2143.7205882353014</v>
      </c>
      <c r="C49" s="12">
        <v>2585.7205882353014</v>
      </c>
    </row>
    <row r="50" spans="1:3">
      <c r="A50" s="12">
        <v>24</v>
      </c>
      <c r="B50" s="12">
        <v>-1825.321851982339</v>
      </c>
      <c r="C50" s="12">
        <v>2256.321851982339</v>
      </c>
    </row>
    <row r="51" spans="1:3">
      <c r="A51" s="12">
        <v>25</v>
      </c>
      <c r="B51" s="12">
        <v>-1442.1866862190836</v>
      </c>
      <c r="C51" s="12">
        <v>1881.1866862190836</v>
      </c>
    </row>
    <row r="52" spans="1:3">
      <c r="A52" s="12">
        <v>26</v>
      </c>
      <c r="B52" s="12">
        <v>-992.68321634277618</v>
      </c>
      <c r="C52" s="12">
        <v>1543.6832163427762</v>
      </c>
    </row>
    <row r="53" spans="1:3">
      <c r="A53" s="12">
        <v>27</v>
      </c>
      <c r="B53" s="12">
        <v>-475.17956775065522</v>
      </c>
      <c r="C53" s="12">
        <v>1219.1795677506552</v>
      </c>
    </row>
    <row r="54" spans="1:3">
      <c r="A54" s="12">
        <v>28</v>
      </c>
      <c r="B54" s="12">
        <v>111.95613416004289</v>
      </c>
      <c r="C54" s="12">
        <v>762.04386583995711</v>
      </c>
    </row>
    <row r="55" spans="1:3">
      <c r="A55" s="12">
        <v>29</v>
      </c>
      <c r="B55" s="12">
        <v>770.35576399208003</v>
      </c>
      <c r="C55" s="12">
        <v>438.64423600791997</v>
      </c>
    </row>
    <row r="56" spans="1:3">
      <c r="A56" s="12">
        <v>30</v>
      </c>
      <c r="B56" s="12">
        <v>1501.6511963482099</v>
      </c>
      <c r="C56" s="12">
        <v>-302.65119634820985</v>
      </c>
    </row>
    <row r="57" spans="1:3">
      <c r="A57" s="12">
        <v>31</v>
      </c>
      <c r="B57" s="12">
        <v>2307.4743058311997</v>
      </c>
      <c r="C57" s="12">
        <v>-1097.4743058311997</v>
      </c>
    </row>
    <row r="58" spans="1:3">
      <c r="A58" s="12">
        <v>32</v>
      </c>
      <c r="B58" s="12">
        <v>3189.4569670438086</v>
      </c>
      <c r="C58" s="12">
        <v>-1799.4569670438086</v>
      </c>
    </row>
    <row r="59" spans="1:3">
      <c r="A59" s="12">
        <v>33</v>
      </c>
      <c r="B59" s="12">
        <v>4149.2310545887976</v>
      </c>
      <c r="C59" s="12">
        <v>-2523.2310545887976</v>
      </c>
    </row>
    <row r="60" spans="1:3">
      <c r="A60" s="12">
        <v>34</v>
      </c>
      <c r="B60" s="12">
        <v>5188.4284430689295</v>
      </c>
      <c r="C60" s="12">
        <v>-2802.4284430689295</v>
      </c>
    </row>
    <row r="61" spans="1:3">
      <c r="A61" s="12">
        <v>35</v>
      </c>
      <c r="B61" s="12">
        <v>6308.6810070869615</v>
      </c>
      <c r="C61" s="12">
        <v>-3339.6810070869615</v>
      </c>
    </row>
    <row r="62" spans="1:3">
      <c r="A62" s="12">
        <v>36</v>
      </c>
      <c r="B62" s="12">
        <v>7511.6206212456636</v>
      </c>
      <c r="C62" s="12">
        <v>-3745.6206212456636</v>
      </c>
    </row>
    <row r="63" spans="1:3">
      <c r="A63" s="12">
        <v>37</v>
      </c>
      <c r="B63" s="12">
        <v>8798.8791601477842</v>
      </c>
      <c r="C63" s="12">
        <v>-4672.8791601477842</v>
      </c>
    </row>
    <row r="64" spans="1:3">
      <c r="A64" s="12">
        <v>38</v>
      </c>
      <c r="B64" s="12">
        <v>10172.088498396091</v>
      </c>
      <c r="C64" s="12">
        <v>-5080.0884983960914</v>
      </c>
    </row>
    <row r="65" spans="1:3">
      <c r="A65" s="12">
        <v>39</v>
      </c>
      <c r="B65" s="12">
        <v>11632.880510593346</v>
      </c>
      <c r="C65" s="12">
        <v>-6524.8805105933461</v>
      </c>
    </row>
    <row r="66" spans="1:3">
      <c r="A66" s="12">
        <v>40</v>
      </c>
      <c r="B66" s="12">
        <v>13182.887071342309</v>
      </c>
      <c r="C66" s="12">
        <v>-6887.8870713423094</v>
      </c>
    </row>
    <row r="67" spans="1:3">
      <c r="A67" s="12">
        <v>41</v>
      </c>
      <c r="B67" s="12">
        <v>14823.74005524574</v>
      </c>
      <c r="C67" s="12">
        <v>-5900.7400552457402</v>
      </c>
    </row>
    <row r="68" spans="1:3">
      <c r="A68" s="12">
        <v>42</v>
      </c>
      <c r="B68" s="12">
        <v>16557.071336906407</v>
      </c>
      <c r="C68" s="12">
        <v>-5204.0713369064069</v>
      </c>
    </row>
    <row r="69" spans="1:3">
      <c r="A69" s="12">
        <v>43</v>
      </c>
      <c r="B69" s="12">
        <v>18384.512790927056</v>
      </c>
      <c r="C69" s="12">
        <v>-6410.5127909270559</v>
      </c>
    </row>
    <row r="70" spans="1:3">
      <c r="A70" s="12">
        <v>44</v>
      </c>
      <c r="B70" s="12">
        <v>20307.696291910463</v>
      </c>
      <c r="C70" s="12">
        <v>-5274.6962919104626</v>
      </c>
    </row>
    <row r="71" spans="1:3">
      <c r="A71" s="12">
        <v>45</v>
      </c>
      <c r="B71" s="12">
        <v>22328.253714459381</v>
      </c>
      <c r="C71" s="12">
        <v>-5392.2537144593807</v>
      </c>
    </row>
    <row r="72" spans="1:3">
      <c r="A72" s="12">
        <v>46</v>
      </c>
      <c r="B72" s="12">
        <v>24447.816933176575</v>
      </c>
      <c r="C72" s="12">
        <v>-6646.8169331765748</v>
      </c>
    </row>
    <row r="73" spans="1:3">
      <c r="A73" s="12">
        <v>47</v>
      </c>
      <c r="B73" s="12">
        <v>26668.017822664802</v>
      </c>
      <c r="C73" s="12">
        <v>-3566.0178226648022</v>
      </c>
    </row>
    <row r="74" spans="1:3">
      <c r="A74" s="12">
        <v>48</v>
      </c>
      <c r="B74" s="12">
        <v>28990.488257526824</v>
      </c>
      <c r="C74" s="12">
        <v>-570.48825752682387</v>
      </c>
    </row>
    <row r="75" spans="1:3">
      <c r="A75" s="12">
        <v>49</v>
      </c>
      <c r="B75" s="12">
        <v>31416.860112365408</v>
      </c>
      <c r="C75" s="12">
        <v>-1381.860112365408</v>
      </c>
    </row>
    <row r="76" spans="1:3">
      <c r="A76" s="12">
        <v>50</v>
      </c>
      <c r="B76" s="12">
        <v>33948.765261783308</v>
      </c>
      <c r="C76" s="12">
        <v>2219.2347382166918</v>
      </c>
    </row>
    <row r="77" spans="1:3">
      <c r="A77" s="12">
        <v>51</v>
      </c>
      <c r="B77" s="12">
        <v>36587.835580383282</v>
      </c>
      <c r="C77" s="12">
        <v>9789.1644196167181</v>
      </c>
    </row>
    <row r="78" spans="1:3">
      <c r="A78" s="12">
        <v>52</v>
      </c>
      <c r="B78" s="12">
        <v>39335.702942768105</v>
      </c>
      <c r="C78" s="12">
        <v>4958.2970572318955</v>
      </c>
    </row>
    <row r="79" spans="1:3">
      <c r="A79" s="12">
        <v>53</v>
      </c>
      <c r="B79" s="12">
        <v>42193.999223540523</v>
      </c>
      <c r="C79" s="12">
        <v>-1930.9992235405225</v>
      </c>
    </row>
    <row r="80" spans="1:3">
      <c r="A80" s="12">
        <v>54</v>
      </c>
      <c r="B80" s="12">
        <v>45164.356297303304</v>
      </c>
      <c r="C80" s="12">
        <v>5615.643702696696</v>
      </c>
    </row>
    <row r="81" spans="1:3">
      <c r="A81" s="12">
        <v>55</v>
      </c>
      <c r="B81" s="12">
        <v>48248.406038659217</v>
      </c>
      <c r="C81" s="12">
        <v>8939.5939613407827</v>
      </c>
    </row>
    <row r="82" spans="1:3">
      <c r="A82" s="12">
        <v>56</v>
      </c>
      <c r="B82" s="12">
        <v>51447.780322211009</v>
      </c>
      <c r="C82" s="12">
        <v>13937.219677788991</v>
      </c>
    </row>
    <row r="83" spans="1:3">
      <c r="A83" s="12">
        <v>57</v>
      </c>
      <c r="B83" s="12">
        <v>54764.111022561447</v>
      </c>
      <c r="C83" s="12">
        <v>10207.888977438553</v>
      </c>
    </row>
    <row r="84" spans="1:3">
      <c r="A84" s="12">
        <v>58</v>
      </c>
      <c r="B84" s="12">
        <v>58199.030014313299</v>
      </c>
      <c r="C84" s="12">
        <v>5764.969985686701</v>
      </c>
    </row>
    <row r="85" spans="1:3">
      <c r="A85" s="12">
        <v>59</v>
      </c>
      <c r="B85" s="12">
        <v>61754.169172069312</v>
      </c>
      <c r="C85" s="12">
        <v>6977.8308279306875</v>
      </c>
    </row>
    <row r="86" spans="1:3">
      <c r="A86" s="12">
        <v>60</v>
      </c>
      <c r="B86" s="12">
        <v>65431.160370432248</v>
      </c>
      <c r="C86" s="12">
        <v>-3734.1603704322479</v>
      </c>
    </row>
    <row r="87" spans="1:3">
      <c r="A87" s="12">
        <v>61</v>
      </c>
      <c r="B87" s="12">
        <v>69231.635484004888</v>
      </c>
      <c r="C87" s="12">
        <v>-3437.635484004888</v>
      </c>
    </row>
    <row r="88" spans="1:3">
      <c r="A88" s="12">
        <v>62</v>
      </c>
      <c r="B88" s="12">
        <v>73157.226387389965</v>
      </c>
      <c r="C88" s="12">
        <v>12198.773612610035</v>
      </c>
    </row>
    <row r="89" spans="1:3">
      <c r="A89" s="12">
        <v>63</v>
      </c>
      <c r="B89" s="12">
        <v>77209.564955190261</v>
      </c>
      <c r="C89" s="12">
        <v>13168.435044809739</v>
      </c>
    </row>
    <row r="90" spans="1:3">
      <c r="A90" s="12">
        <v>64</v>
      </c>
      <c r="B90" s="12">
        <v>81390.28306200853</v>
      </c>
      <c r="C90" s="12">
        <v>4370.7169379914703</v>
      </c>
    </row>
    <row r="91" spans="1:3">
      <c r="A91" s="12">
        <v>65</v>
      </c>
      <c r="B91" s="12">
        <v>85701.012582447525</v>
      </c>
      <c r="C91" s="12">
        <v>-1062.0125824475253</v>
      </c>
    </row>
    <row r="92" spans="1:3">
      <c r="A92" s="12">
        <v>66</v>
      </c>
      <c r="B92" s="12">
        <v>90143.38539111003</v>
      </c>
      <c r="C92" s="12">
        <v>-10656.38539111003</v>
      </c>
    </row>
    <row r="93" spans="1:3" ht="16" thickBot="1">
      <c r="A93" s="13">
        <v>67</v>
      </c>
      <c r="B93" s="13">
        <v>94719.033362598799</v>
      </c>
      <c r="C93" s="13">
        <v>-28436.033362598799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opLeftCell="A16" zoomScale="70" zoomScaleNormal="70" workbookViewId="0">
      <selection activeCell="H33" sqref="H33"/>
    </sheetView>
  </sheetViews>
  <sheetFormatPr defaultRowHeight="16.5"/>
  <cols>
    <col min="1" max="1" width="14.08984375" style="10" bestFit="1" customWidth="1"/>
    <col min="2" max="2" width="10.36328125" style="9" customWidth="1"/>
    <col min="3" max="3" width="6.7265625" style="2" customWidth="1"/>
    <col min="4" max="5" width="8.81640625" style="2" hidden="1" customWidth="1"/>
    <col min="6" max="6" width="8.81640625" style="2" customWidth="1"/>
    <col min="7" max="7" width="10.1796875" style="2" bestFit="1" customWidth="1"/>
    <col min="8" max="9" width="8.7265625" style="2"/>
    <col min="10" max="10" width="8.7265625" style="16"/>
    <col min="11" max="16384" width="8.7265625" style="2"/>
  </cols>
  <sheetData>
    <row r="1" spans="1:10" ht="17">
      <c r="A1" s="17" t="s">
        <v>41</v>
      </c>
      <c r="B1" s="17" t="s">
        <v>42</v>
      </c>
      <c r="C1" s="17" t="s">
        <v>1</v>
      </c>
      <c r="D1" s="17" t="s">
        <v>31</v>
      </c>
      <c r="E1" s="17" t="s">
        <v>33</v>
      </c>
      <c r="F1" s="17" t="s">
        <v>34</v>
      </c>
      <c r="G1" s="17" t="s">
        <v>40</v>
      </c>
      <c r="J1" s="16" t="s">
        <v>35</v>
      </c>
    </row>
    <row r="2" spans="1:10" ht="17">
      <c r="A2" s="3">
        <v>44638</v>
      </c>
      <c r="B2" s="4">
        <v>1</v>
      </c>
      <c r="C2" s="2">
        <v>1</v>
      </c>
      <c r="D2" s="2">
        <f>C2^2</f>
        <v>1</v>
      </c>
      <c r="E2" s="2">
        <f>C2^3</f>
        <v>1</v>
      </c>
      <c r="F2" s="5">
        <f>LN(C2)</f>
        <v>0</v>
      </c>
      <c r="G2" s="2" t="e">
        <v>#N/A</v>
      </c>
      <c r="H2" s="6">
        <f>CORREL(B3:B68,G3:G68)</f>
        <v>0.99744214996386937</v>
      </c>
      <c r="J2" s="16" t="s">
        <v>36</v>
      </c>
    </row>
    <row r="3" spans="1:10" ht="17">
      <c r="A3" s="3">
        <v>44639</v>
      </c>
      <c r="B3" s="4">
        <v>6</v>
      </c>
      <c r="C3" s="2">
        <v>2</v>
      </c>
      <c r="D3" s="2">
        <f t="shared" ref="D3:D66" si="0">C3^2</f>
        <v>4</v>
      </c>
      <c r="E3" s="2">
        <f t="shared" ref="E3:E66" si="1">C3^3</f>
        <v>8</v>
      </c>
      <c r="F3" s="6">
        <f t="shared" ref="F3:F66" si="2">LN(C3)</f>
        <v>0.69314718055994529</v>
      </c>
      <c r="G3" s="15">
        <f t="shared" ref="G3:G34" si="3">AVERAGE(B2:B3)</f>
        <v>3.5</v>
      </c>
      <c r="J3" s="16" t="s">
        <v>37</v>
      </c>
    </row>
    <row r="4" spans="1:10" ht="17">
      <c r="A4" s="3">
        <v>44640</v>
      </c>
      <c r="B4" s="4">
        <v>3</v>
      </c>
      <c r="C4" s="2">
        <v>3</v>
      </c>
      <c r="D4" s="2">
        <f t="shared" si="0"/>
        <v>9</v>
      </c>
      <c r="E4" s="2">
        <f t="shared" si="1"/>
        <v>27</v>
      </c>
      <c r="F4" s="6">
        <f t="shared" si="2"/>
        <v>1.0986122886681098</v>
      </c>
      <c r="G4" s="15">
        <f t="shared" si="3"/>
        <v>4.5</v>
      </c>
      <c r="J4" s="16" t="s">
        <v>38</v>
      </c>
    </row>
    <row r="5" spans="1:10">
      <c r="A5" s="3">
        <v>44641</v>
      </c>
      <c r="B5" s="4">
        <v>5</v>
      </c>
      <c r="C5" s="2">
        <v>4</v>
      </c>
      <c r="D5" s="2">
        <f t="shared" si="0"/>
        <v>16</v>
      </c>
      <c r="E5" s="2">
        <f t="shared" si="1"/>
        <v>64</v>
      </c>
      <c r="F5" s="6">
        <f t="shared" si="2"/>
        <v>1.3862943611198906</v>
      </c>
      <c r="G5" s="15">
        <f t="shared" si="3"/>
        <v>4</v>
      </c>
    </row>
    <row r="6" spans="1:10" ht="17">
      <c r="A6" s="3">
        <v>44642</v>
      </c>
      <c r="B6" s="4">
        <v>10</v>
      </c>
      <c r="C6" s="2">
        <v>5</v>
      </c>
      <c r="D6" s="2">
        <f t="shared" si="0"/>
        <v>25</v>
      </c>
      <c r="E6" s="2">
        <f t="shared" si="1"/>
        <v>125</v>
      </c>
      <c r="F6" s="6">
        <f t="shared" si="2"/>
        <v>1.6094379124341003</v>
      </c>
      <c r="G6" s="15">
        <f t="shared" si="3"/>
        <v>7.5</v>
      </c>
      <c r="J6" s="16" t="s">
        <v>47</v>
      </c>
    </row>
    <row r="7" spans="1:10" ht="17">
      <c r="A7" s="3">
        <v>44643</v>
      </c>
      <c r="B7" s="4">
        <v>2</v>
      </c>
      <c r="C7" s="2">
        <v>6</v>
      </c>
      <c r="D7" s="2">
        <f t="shared" si="0"/>
        <v>36</v>
      </c>
      <c r="E7" s="2">
        <f t="shared" si="1"/>
        <v>216</v>
      </c>
      <c r="F7" s="6">
        <f t="shared" si="2"/>
        <v>1.791759469228055</v>
      </c>
      <c r="G7" s="15">
        <f t="shared" si="3"/>
        <v>6</v>
      </c>
      <c r="J7" s="16" t="s">
        <v>54</v>
      </c>
    </row>
    <row r="8" spans="1:10">
      <c r="A8" s="3">
        <v>44644</v>
      </c>
      <c r="B8" s="4">
        <v>15</v>
      </c>
      <c r="C8" s="2">
        <v>7</v>
      </c>
      <c r="D8" s="2">
        <f t="shared" si="0"/>
        <v>49</v>
      </c>
      <c r="E8" s="2">
        <f t="shared" si="1"/>
        <v>343</v>
      </c>
      <c r="F8" s="6">
        <f t="shared" si="2"/>
        <v>1.9459101490553132</v>
      </c>
      <c r="G8" s="15">
        <f t="shared" si="3"/>
        <v>8.5</v>
      </c>
    </row>
    <row r="9" spans="1:10" ht="17">
      <c r="A9" s="3">
        <v>44645</v>
      </c>
      <c r="B9" s="4">
        <v>14</v>
      </c>
      <c r="C9" s="2">
        <v>8</v>
      </c>
      <c r="D9" s="2">
        <f t="shared" si="0"/>
        <v>64</v>
      </c>
      <c r="E9" s="2">
        <f t="shared" si="1"/>
        <v>512</v>
      </c>
      <c r="F9" s="6">
        <f t="shared" si="2"/>
        <v>2.0794415416798357</v>
      </c>
      <c r="G9" s="15">
        <f t="shared" si="3"/>
        <v>14.5</v>
      </c>
      <c r="J9" s="16" t="s">
        <v>48</v>
      </c>
    </row>
    <row r="10" spans="1:10" ht="17">
      <c r="A10" s="3">
        <v>44646</v>
      </c>
      <c r="B10" s="4">
        <v>21</v>
      </c>
      <c r="C10" s="2">
        <v>9</v>
      </c>
      <c r="D10" s="2">
        <f t="shared" si="0"/>
        <v>81</v>
      </c>
      <c r="E10" s="2">
        <f t="shared" si="1"/>
        <v>729</v>
      </c>
      <c r="F10" s="6">
        <f t="shared" si="2"/>
        <v>2.1972245773362196</v>
      </c>
      <c r="G10" s="15">
        <f t="shared" si="3"/>
        <v>17.5</v>
      </c>
      <c r="J10" s="16" t="s">
        <v>43</v>
      </c>
    </row>
    <row r="11" spans="1:10">
      <c r="A11" s="3">
        <v>44647</v>
      </c>
      <c r="B11" s="4">
        <v>83</v>
      </c>
      <c r="C11" s="2">
        <v>10</v>
      </c>
      <c r="D11" s="2">
        <f t="shared" si="0"/>
        <v>100</v>
      </c>
      <c r="E11" s="2">
        <f t="shared" si="1"/>
        <v>1000</v>
      </c>
      <c r="F11" s="6">
        <f t="shared" si="2"/>
        <v>2.3025850929940459</v>
      </c>
      <c r="G11" s="15">
        <f t="shared" si="3"/>
        <v>52</v>
      </c>
    </row>
    <row r="12" spans="1:10">
      <c r="A12" s="3">
        <v>44648</v>
      </c>
      <c r="B12" s="4">
        <v>34</v>
      </c>
      <c r="C12" s="2">
        <v>11</v>
      </c>
      <c r="D12" s="2">
        <f t="shared" si="0"/>
        <v>121</v>
      </c>
      <c r="E12" s="2">
        <f t="shared" si="1"/>
        <v>1331</v>
      </c>
      <c r="F12" s="6">
        <f t="shared" si="2"/>
        <v>2.3978952727983707</v>
      </c>
      <c r="G12" s="15">
        <f t="shared" si="3"/>
        <v>58.5</v>
      </c>
    </row>
    <row r="13" spans="1:10">
      <c r="A13" s="3">
        <v>44649</v>
      </c>
      <c r="B13" s="4">
        <v>33</v>
      </c>
      <c r="C13" s="2">
        <v>12</v>
      </c>
      <c r="D13" s="2">
        <f t="shared" si="0"/>
        <v>144</v>
      </c>
      <c r="E13" s="2">
        <f t="shared" si="1"/>
        <v>1728</v>
      </c>
      <c r="F13" s="6">
        <f t="shared" si="2"/>
        <v>2.4849066497880004</v>
      </c>
      <c r="G13" s="15">
        <f t="shared" si="3"/>
        <v>33.5</v>
      </c>
    </row>
    <row r="14" spans="1:10">
      <c r="A14" s="3">
        <v>44650</v>
      </c>
      <c r="B14" s="4">
        <v>56</v>
      </c>
      <c r="C14" s="2">
        <v>13</v>
      </c>
      <c r="D14" s="2">
        <f t="shared" si="0"/>
        <v>169</v>
      </c>
      <c r="E14" s="2">
        <f t="shared" si="1"/>
        <v>2197</v>
      </c>
      <c r="F14" s="6">
        <f t="shared" si="2"/>
        <v>2.5649493574615367</v>
      </c>
      <c r="G14" s="15">
        <f t="shared" si="3"/>
        <v>44.5</v>
      </c>
    </row>
    <row r="15" spans="1:10">
      <c r="A15" s="3">
        <v>44651</v>
      </c>
      <c r="B15" s="4">
        <v>87</v>
      </c>
      <c r="C15" s="2">
        <v>14</v>
      </c>
      <c r="D15" s="2">
        <f t="shared" si="0"/>
        <v>196</v>
      </c>
      <c r="E15" s="2">
        <f t="shared" si="1"/>
        <v>2744</v>
      </c>
      <c r="F15" s="6">
        <f t="shared" si="2"/>
        <v>2.6390573296152584</v>
      </c>
      <c r="G15" s="15">
        <f t="shared" si="3"/>
        <v>71.5</v>
      </c>
    </row>
    <row r="16" spans="1:10">
      <c r="A16" s="3">
        <v>44652</v>
      </c>
      <c r="B16" s="7">
        <v>104</v>
      </c>
      <c r="C16" s="2">
        <v>15</v>
      </c>
      <c r="D16" s="2">
        <f t="shared" si="0"/>
        <v>225</v>
      </c>
      <c r="E16" s="2">
        <f t="shared" si="1"/>
        <v>3375</v>
      </c>
      <c r="F16" s="6">
        <f t="shared" si="2"/>
        <v>2.7080502011022101</v>
      </c>
      <c r="G16" s="15">
        <f t="shared" si="3"/>
        <v>95.5</v>
      </c>
    </row>
    <row r="17" spans="1:7">
      <c r="A17" s="3">
        <v>44653</v>
      </c>
      <c r="B17" s="7">
        <v>160</v>
      </c>
      <c r="C17" s="2">
        <v>16</v>
      </c>
      <c r="D17" s="2">
        <f t="shared" si="0"/>
        <v>256</v>
      </c>
      <c r="E17" s="2">
        <f t="shared" si="1"/>
        <v>4096</v>
      </c>
      <c r="F17" s="6">
        <f t="shared" si="2"/>
        <v>2.7725887222397811</v>
      </c>
      <c r="G17" s="15">
        <f t="shared" si="3"/>
        <v>132</v>
      </c>
    </row>
    <row r="18" spans="1:7">
      <c r="A18" s="3">
        <v>44654</v>
      </c>
      <c r="B18" s="7">
        <v>183</v>
      </c>
      <c r="C18" s="2">
        <v>17</v>
      </c>
      <c r="D18" s="2">
        <f t="shared" si="0"/>
        <v>289</v>
      </c>
      <c r="E18" s="2">
        <f t="shared" si="1"/>
        <v>4913</v>
      </c>
      <c r="F18" s="6">
        <f t="shared" si="2"/>
        <v>2.8332133440562162</v>
      </c>
      <c r="G18" s="15">
        <f t="shared" si="3"/>
        <v>171.5</v>
      </c>
    </row>
    <row r="19" spans="1:7">
      <c r="A19" s="3">
        <v>44655</v>
      </c>
      <c r="B19" s="7">
        <v>133</v>
      </c>
      <c r="C19" s="2">
        <v>18</v>
      </c>
      <c r="D19" s="2">
        <f t="shared" si="0"/>
        <v>324</v>
      </c>
      <c r="E19" s="2">
        <f t="shared" si="1"/>
        <v>5832</v>
      </c>
      <c r="F19" s="6">
        <f t="shared" si="2"/>
        <v>2.8903717578961645</v>
      </c>
      <c r="G19" s="15">
        <f t="shared" si="3"/>
        <v>158</v>
      </c>
    </row>
    <row r="20" spans="1:7">
      <c r="A20" s="3">
        <v>44656</v>
      </c>
      <c r="B20" s="7">
        <v>216</v>
      </c>
      <c r="C20" s="2">
        <v>19</v>
      </c>
      <c r="D20" s="2">
        <f t="shared" si="0"/>
        <v>361</v>
      </c>
      <c r="E20" s="2">
        <f t="shared" si="1"/>
        <v>6859</v>
      </c>
      <c r="F20" s="6">
        <f t="shared" si="2"/>
        <v>2.9444389791664403</v>
      </c>
      <c r="G20" s="15">
        <f t="shared" si="3"/>
        <v>174.5</v>
      </c>
    </row>
    <row r="21" spans="1:7">
      <c r="A21" s="3">
        <v>44657</v>
      </c>
      <c r="B21" s="7">
        <v>281</v>
      </c>
      <c r="C21" s="2">
        <v>20</v>
      </c>
      <c r="D21" s="2">
        <f t="shared" si="0"/>
        <v>400</v>
      </c>
      <c r="E21" s="2">
        <f t="shared" si="1"/>
        <v>8000</v>
      </c>
      <c r="F21" s="6">
        <f t="shared" si="2"/>
        <v>2.9957322735539909</v>
      </c>
      <c r="G21" s="15">
        <f t="shared" si="3"/>
        <v>248.5</v>
      </c>
    </row>
    <row r="22" spans="1:7">
      <c r="A22" s="3">
        <v>44658</v>
      </c>
      <c r="B22" s="7">
        <v>382</v>
      </c>
      <c r="C22" s="2">
        <v>21</v>
      </c>
      <c r="D22" s="2">
        <f t="shared" si="0"/>
        <v>441</v>
      </c>
      <c r="E22" s="2">
        <f t="shared" si="1"/>
        <v>9261</v>
      </c>
      <c r="F22" s="6">
        <f t="shared" si="2"/>
        <v>3.044522437723423</v>
      </c>
      <c r="G22" s="15">
        <f t="shared" si="3"/>
        <v>331.5</v>
      </c>
    </row>
    <row r="23" spans="1:7">
      <c r="A23" s="3">
        <v>44659</v>
      </c>
      <c r="B23" s="7">
        <v>384</v>
      </c>
      <c r="C23" s="2">
        <v>22</v>
      </c>
      <c r="D23" s="2">
        <f t="shared" si="0"/>
        <v>484</v>
      </c>
      <c r="E23" s="2">
        <f t="shared" si="1"/>
        <v>10648</v>
      </c>
      <c r="F23" s="6">
        <f t="shared" si="2"/>
        <v>3.0910424533583161</v>
      </c>
      <c r="G23" s="15">
        <f t="shared" si="3"/>
        <v>383</v>
      </c>
    </row>
    <row r="24" spans="1:7">
      <c r="A24" s="3">
        <v>44660</v>
      </c>
      <c r="B24" s="7">
        <v>442</v>
      </c>
      <c r="C24" s="2">
        <v>23</v>
      </c>
      <c r="D24" s="2">
        <f t="shared" si="0"/>
        <v>529</v>
      </c>
      <c r="E24" s="2">
        <f t="shared" si="1"/>
        <v>12167</v>
      </c>
      <c r="F24" s="6">
        <f t="shared" si="2"/>
        <v>3.1354942159291497</v>
      </c>
      <c r="G24" s="15">
        <f t="shared" si="3"/>
        <v>413</v>
      </c>
    </row>
    <row r="25" spans="1:7">
      <c r="A25" s="3">
        <v>44661</v>
      </c>
      <c r="B25" s="7">
        <v>431</v>
      </c>
      <c r="C25" s="2">
        <v>24</v>
      </c>
      <c r="D25" s="2">
        <f t="shared" si="0"/>
        <v>576</v>
      </c>
      <c r="E25" s="2">
        <f t="shared" si="1"/>
        <v>13824</v>
      </c>
      <c r="F25" s="6">
        <f t="shared" si="2"/>
        <v>3.1780538303479458</v>
      </c>
      <c r="G25" s="15">
        <f t="shared" si="3"/>
        <v>436.5</v>
      </c>
    </row>
    <row r="26" spans="1:7">
      <c r="A26" s="3">
        <v>44662</v>
      </c>
      <c r="B26" s="7">
        <v>439</v>
      </c>
      <c r="C26" s="2">
        <v>25</v>
      </c>
      <c r="D26" s="2">
        <f t="shared" si="0"/>
        <v>625</v>
      </c>
      <c r="E26" s="2">
        <f t="shared" si="1"/>
        <v>15625</v>
      </c>
      <c r="F26" s="6">
        <f t="shared" si="2"/>
        <v>3.2188758248682006</v>
      </c>
      <c r="G26" s="15">
        <f t="shared" si="3"/>
        <v>435</v>
      </c>
    </row>
    <row r="27" spans="1:7">
      <c r="A27" s="3">
        <v>44663</v>
      </c>
      <c r="B27" s="7">
        <v>551</v>
      </c>
      <c r="C27" s="2">
        <v>26</v>
      </c>
      <c r="D27" s="2">
        <f t="shared" si="0"/>
        <v>676</v>
      </c>
      <c r="E27" s="2">
        <f t="shared" si="1"/>
        <v>17576</v>
      </c>
      <c r="F27" s="6">
        <f t="shared" si="2"/>
        <v>3.2580965380214821</v>
      </c>
      <c r="G27" s="15">
        <f t="shared" si="3"/>
        <v>495</v>
      </c>
    </row>
    <row r="28" spans="1:7">
      <c r="A28" s="3">
        <v>44664</v>
      </c>
      <c r="B28" s="7">
        <v>744</v>
      </c>
      <c r="C28" s="2">
        <v>27</v>
      </c>
      <c r="D28" s="2">
        <f t="shared" si="0"/>
        <v>729</v>
      </c>
      <c r="E28" s="2">
        <f t="shared" si="1"/>
        <v>19683</v>
      </c>
      <c r="F28" s="6">
        <f t="shared" si="2"/>
        <v>3.2958368660043291</v>
      </c>
      <c r="G28" s="15">
        <f t="shared" si="3"/>
        <v>647.5</v>
      </c>
    </row>
    <row r="29" spans="1:7">
      <c r="A29" s="3">
        <v>44665</v>
      </c>
      <c r="B29" s="7">
        <v>874</v>
      </c>
      <c r="C29" s="2">
        <v>28</v>
      </c>
      <c r="D29" s="2">
        <f t="shared" si="0"/>
        <v>784</v>
      </c>
      <c r="E29" s="2">
        <f t="shared" si="1"/>
        <v>21952</v>
      </c>
      <c r="F29" s="6">
        <f t="shared" si="2"/>
        <v>3.3322045101752038</v>
      </c>
      <c r="G29" s="15">
        <f t="shared" si="3"/>
        <v>809</v>
      </c>
    </row>
    <row r="30" spans="1:7">
      <c r="A30" s="3">
        <v>44666</v>
      </c>
      <c r="B30" s="7">
        <v>1209</v>
      </c>
      <c r="C30" s="2">
        <v>29</v>
      </c>
      <c r="D30" s="2">
        <f t="shared" si="0"/>
        <v>841</v>
      </c>
      <c r="E30" s="2">
        <f t="shared" si="1"/>
        <v>24389</v>
      </c>
      <c r="F30" s="6">
        <f t="shared" si="2"/>
        <v>3.3672958299864741</v>
      </c>
      <c r="G30" s="15">
        <f t="shared" si="3"/>
        <v>1041.5</v>
      </c>
    </row>
    <row r="31" spans="1:7">
      <c r="A31" s="3">
        <v>44667</v>
      </c>
      <c r="B31" s="7">
        <v>1199</v>
      </c>
      <c r="C31" s="2">
        <v>30</v>
      </c>
      <c r="D31" s="2">
        <f t="shared" si="0"/>
        <v>900</v>
      </c>
      <c r="E31" s="2">
        <f t="shared" si="1"/>
        <v>27000</v>
      </c>
      <c r="F31" s="6">
        <f t="shared" si="2"/>
        <v>3.4011973816621555</v>
      </c>
      <c r="G31" s="15">
        <f t="shared" si="3"/>
        <v>1204</v>
      </c>
    </row>
    <row r="32" spans="1:7">
      <c r="A32" s="3">
        <v>44668</v>
      </c>
      <c r="B32" s="7">
        <v>1210</v>
      </c>
      <c r="C32" s="2">
        <v>31</v>
      </c>
      <c r="D32" s="2">
        <f t="shared" si="0"/>
        <v>961</v>
      </c>
      <c r="E32" s="2">
        <f t="shared" si="1"/>
        <v>29791</v>
      </c>
      <c r="F32" s="6">
        <f t="shared" si="2"/>
        <v>3.4339872044851463</v>
      </c>
      <c r="G32" s="15">
        <f t="shared" si="3"/>
        <v>1204.5</v>
      </c>
    </row>
    <row r="33" spans="1:7">
      <c r="A33" s="3">
        <v>44669</v>
      </c>
      <c r="B33" s="7">
        <v>1390</v>
      </c>
      <c r="C33" s="2">
        <v>32</v>
      </c>
      <c r="D33" s="2">
        <f t="shared" si="0"/>
        <v>1024</v>
      </c>
      <c r="E33" s="2">
        <f t="shared" si="1"/>
        <v>32768</v>
      </c>
      <c r="F33" s="6">
        <f t="shared" si="2"/>
        <v>3.4657359027997265</v>
      </c>
      <c r="G33" s="15">
        <f t="shared" si="3"/>
        <v>1300</v>
      </c>
    </row>
    <row r="34" spans="1:7">
      <c r="A34" s="3">
        <v>44670</v>
      </c>
      <c r="B34" s="7">
        <v>1626</v>
      </c>
      <c r="C34" s="2">
        <v>33</v>
      </c>
      <c r="D34" s="2">
        <f t="shared" si="0"/>
        <v>1089</v>
      </c>
      <c r="E34" s="2">
        <f t="shared" si="1"/>
        <v>35937</v>
      </c>
      <c r="F34" s="6">
        <f t="shared" si="2"/>
        <v>3.4965075614664802</v>
      </c>
      <c r="G34" s="15">
        <f t="shared" si="3"/>
        <v>1508</v>
      </c>
    </row>
    <row r="35" spans="1:7">
      <c r="A35" s="3">
        <v>44671</v>
      </c>
      <c r="B35" s="7">
        <v>2386</v>
      </c>
      <c r="C35" s="2">
        <v>34</v>
      </c>
      <c r="D35" s="2">
        <f t="shared" si="0"/>
        <v>1156</v>
      </c>
      <c r="E35" s="2">
        <f t="shared" si="1"/>
        <v>39304</v>
      </c>
      <c r="F35" s="6">
        <f t="shared" si="2"/>
        <v>3.5263605246161616</v>
      </c>
      <c r="G35" s="15">
        <f t="shared" ref="G35:G68" si="4">AVERAGE(B34:B35)</f>
        <v>2006</v>
      </c>
    </row>
    <row r="36" spans="1:7">
      <c r="A36" s="3">
        <v>44672</v>
      </c>
      <c r="B36" s="7">
        <v>2969</v>
      </c>
      <c r="C36" s="2">
        <v>35</v>
      </c>
      <c r="D36" s="2">
        <f t="shared" si="0"/>
        <v>1225</v>
      </c>
      <c r="E36" s="2">
        <f t="shared" si="1"/>
        <v>42875</v>
      </c>
      <c r="F36" s="6">
        <f t="shared" si="2"/>
        <v>3.5553480614894135</v>
      </c>
      <c r="G36" s="15">
        <f t="shared" si="4"/>
        <v>2677.5</v>
      </c>
    </row>
    <row r="37" spans="1:7">
      <c r="A37" s="3">
        <v>44673</v>
      </c>
      <c r="B37" s="7">
        <v>3766</v>
      </c>
      <c r="C37" s="2">
        <v>36</v>
      </c>
      <c r="D37" s="2">
        <f t="shared" si="0"/>
        <v>1296</v>
      </c>
      <c r="E37" s="2">
        <f t="shared" si="1"/>
        <v>46656</v>
      </c>
      <c r="F37" s="6">
        <f t="shared" si="2"/>
        <v>3.5835189384561099</v>
      </c>
      <c r="G37" s="15">
        <f t="shared" si="4"/>
        <v>3367.5</v>
      </c>
    </row>
    <row r="38" spans="1:7">
      <c r="A38" s="3">
        <v>44674</v>
      </c>
      <c r="B38" s="7">
        <v>4126</v>
      </c>
      <c r="C38" s="2">
        <v>37</v>
      </c>
      <c r="D38" s="2">
        <f t="shared" si="0"/>
        <v>1369</v>
      </c>
      <c r="E38" s="2">
        <f t="shared" si="1"/>
        <v>50653</v>
      </c>
      <c r="F38" s="6">
        <f t="shared" si="2"/>
        <v>3.6109179126442243</v>
      </c>
      <c r="G38" s="15">
        <f t="shared" si="4"/>
        <v>3946</v>
      </c>
    </row>
    <row r="39" spans="1:7">
      <c r="A39" s="3">
        <v>44675</v>
      </c>
      <c r="B39" s="7">
        <v>5092</v>
      </c>
      <c r="C39" s="2">
        <v>38</v>
      </c>
      <c r="D39" s="2">
        <f t="shared" si="0"/>
        <v>1444</v>
      </c>
      <c r="E39" s="2">
        <f t="shared" si="1"/>
        <v>54872</v>
      </c>
      <c r="F39" s="6">
        <f t="shared" si="2"/>
        <v>3.6375861597263857</v>
      </c>
      <c r="G39" s="15">
        <f t="shared" si="4"/>
        <v>4609</v>
      </c>
    </row>
    <row r="40" spans="1:7">
      <c r="A40" s="3">
        <v>44676</v>
      </c>
      <c r="B40" s="7">
        <v>5108</v>
      </c>
      <c r="C40" s="2">
        <v>39</v>
      </c>
      <c r="D40" s="2">
        <f t="shared" si="0"/>
        <v>1521</v>
      </c>
      <c r="E40" s="2">
        <f t="shared" si="1"/>
        <v>59319</v>
      </c>
      <c r="F40" s="6">
        <f t="shared" si="2"/>
        <v>3.6635616461296463</v>
      </c>
      <c r="G40" s="15">
        <f t="shared" si="4"/>
        <v>5100</v>
      </c>
    </row>
    <row r="41" spans="1:7">
      <c r="A41" s="3">
        <v>44677</v>
      </c>
      <c r="B41" s="7">
        <v>6295</v>
      </c>
      <c r="C41" s="2">
        <v>40</v>
      </c>
      <c r="D41" s="2">
        <f t="shared" si="0"/>
        <v>1600</v>
      </c>
      <c r="E41" s="2">
        <f t="shared" si="1"/>
        <v>64000</v>
      </c>
      <c r="F41" s="6">
        <f t="shared" si="2"/>
        <v>3.6888794541139363</v>
      </c>
      <c r="G41" s="15">
        <f t="shared" si="4"/>
        <v>5701.5</v>
      </c>
    </row>
    <row r="42" spans="1:7">
      <c r="A42" s="3">
        <v>44678</v>
      </c>
      <c r="B42" s="7">
        <v>8923</v>
      </c>
      <c r="C42" s="2">
        <v>41</v>
      </c>
      <c r="D42" s="2">
        <f t="shared" si="0"/>
        <v>1681</v>
      </c>
      <c r="E42" s="2">
        <f t="shared" si="1"/>
        <v>68921</v>
      </c>
      <c r="F42" s="6">
        <f t="shared" si="2"/>
        <v>3.713572066704308</v>
      </c>
      <c r="G42" s="15">
        <f t="shared" si="4"/>
        <v>7609</v>
      </c>
    </row>
    <row r="43" spans="1:7">
      <c r="A43" s="3">
        <v>44679</v>
      </c>
      <c r="B43" s="7">
        <v>11353</v>
      </c>
      <c r="C43" s="2">
        <v>42</v>
      </c>
      <c r="D43" s="2">
        <f t="shared" si="0"/>
        <v>1764</v>
      </c>
      <c r="E43" s="2">
        <f t="shared" si="1"/>
        <v>74088</v>
      </c>
      <c r="F43" s="6">
        <f t="shared" si="2"/>
        <v>3.7376696182833684</v>
      </c>
      <c r="G43" s="15">
        <f t="shared" si="4"/>
        <v>10138</v>
      </c>
    </row>
    <row r="44" spans="1:7">
      <c r="A44" s="3">
        <v>44680</v>
      </c>
      <c r="B44" s="7">
        <v>11974</v>
      </c>
      <c r="C44" s="2">
        <v>43</v>
      </c>
      <c r="D44" s="2">
        <f t="shared" si="0"/>
        <v>1849</v>
      </c>
      <c r="E44" s="2">
        <f t="shared" si="1"/>
        <v>79507</v>
      </c>
      <c r="F44" s="6">
        <f t="shared" si="2"/>
        <v>3.7612001156935624</v>
      </c>
      <c r="G44" s="15">
        <f t="shared" si="4"/>
        <v>11663.5</v>
      </c>
    </row>
    <row r="45" spans="1:7">
      <c r="A45" s="3">
        <v>44681</v>
      </c>
      <c r="B45" s="8">
        <v>15033</v>
      </c>
      <c r="C45" s="2">
        <v>44</v>
      </c>
      <c r="D45" s="2">
        <f t="shared" si="0"/>
        <v>1936</v>
      </c>
      <c r="E45" s="2">
        <f t="shared" si="1"/>
        <v>85184</v>
      </c>
      <c r="F45" s="6">
        <f t="shared" si="2"/>
        <v>3.784189633918261</v>
      </c>
      <c r="G45" s="15">
        <f t="shared" si="4"/>
        <v>13503.5</v>
      </c>
    </row>
    <row r="46" spans="1:7">
      <c r="A46" s="3">
        <v>44682</v>
      </c>
      <c r="B46" s="8">
        <v>16936</v>
      </c>
      <c r="C46" s="2">
        <v>45</v>
      </c>
      <c r="D46" s="2">
        <f t="shared" si="0"/>
        <v>2025</v>
      </c>
      <c r="E46" s="2">
        <f t="shared" si="1"/>
        <v>91125</v>
      </c>
      <c r="F46" s="6">
        <f t="shared" si="2"/>
        <v>3.8066624897703196</v>
      </c>
      <c r="G46" s="15">
        <f t="shared" si="4"/>
        <v>15984.5</v>
      </c>
    </row>
    <row r="47" spans="1:7">
      <c r="A47" s="3">
        <v>44683</v>
      </c>
      <c r="B47" s="8">
        <v>17801</v>
      </c>
      <c r="C47" s="2">
        <v>46</v>
      </c>
      <c r="D47" s="2">
        <f t="shared" si="0"/>
        <v>2116</v>
      </c>
      <c r="E47" s="2">
        <f t="shared" si="1"/>
        <v>97336</v>
      </c>
      <c r="F47" s="6">
        <f t="shared" si="2"/>
        <v>3.8286413964890951</v>
      </c>
      <c r="G47" s="15">
        <f t="shared" si="4"/>
        <v>17368.5</v>
      </c>
    </row>
    <row r="48" spans="1:7">
      <c r="A48" s="3">
        <v>44684</v>
      </c>
      <c r="B48" s="8">
        <v>23102</v>
      </c>
      <c r="C48" s="2">
        <v>47</v>
      </c>
      <c r="D48" s="2">
        <f t="shared" si="0"/>
        <v>2209</v>
      </c>
      <c r="E48" s="2">
        <f t="shared" si="1"/>
        <v>103823</v>
      </c>
      <c r="F48" s="6">
        <f t="shared" si="2"/>
        <v>3.8501476017100584</v>
      </c>
      <c r="G48" s="15">
        <f t="shared" si="4"/>
        <v>20451.5</v>
      </c>
    </row>
    <row r="49" spans="1:7">
      <c r="A49" s="3">
        <v>44685</v>
      </c>
      <c r="B49" s="8">
        <v>28420</v>
      </c>
      <c r="C49" s="2">
        <v>48</v>
      </c>
      <c r="D49" s="2">
        <f t="shared" si="0"/>
        <v>2304</v>
      </c>
      <c r="E49" s="2">
        <f t="shared" si="1"/>
        <v>110592</v>
      </c>
      <c r="F49" s="6">
        <f t="shared" si="2"/>
        <v>3.8712010109078911</v>
      </c>
      <c r="G49" s="15">
        <f t="shared" si="4"/>
        <v>25761</v>
      </c>
    </row>
    <row r="50" spans="1:7">
      <c r="A50" s="3">
        <v>44686</v>
      </c>
      <c r="B50" s="8">
        <v>30035</v>
      </c>
      <c r="C50" s="2">
        <v>49</v>
      </c>
      <c r="D50" s="2">
        <f t="shared" si="0"/>
        <v>2401</v>
      </c>
      <c r="E50" s="2">
        <f t="shared" si="1"/>
        <v>117649</v>
      </c>
      <c r="F50" s="6">
        <f t="shared" si="2"/>
        <v>3.8918202981106265</v>
      </c>
      <c r="G50" s="15">
        <f t="shared" si="4"/>
        <v>29227.5</v>
      </c>
    </row>
    <row r="51" spans="1:7">
      <c r="A51" s="3">
        <v>44687</v>
      </c>
      <c r="B51" s="8">
        <v>36168</v>
      </c>
      <c r="C51" s="2">
        <v>50</v>
      </c>
      <c r="D51" s="2">
        <f t="shared" si="0"/>
        <v>2500</v>
      </c>
      <c r="E51" s="2">
        <f t="shared" si="1"/>
        <v>125000</v>
      </c>
      <c r="F51" s="6">
        <f t="shared" si="2"/>
        <v>3.912023005428146</v>
      </c>
      <c r="G51" s="15">
        <f t="shared" si="4"/>
        <v>33101.5</v>
      </c>
    </row>
    <row r="52" spans="1:7">
      <c r="A52" s="3">
        <v>44688</v>
      </c>
      <c r="B52" s="8">
        <v>46377</v>
      </c>
      <c r="C52" s="2">
        <v>51</v>
      </c>
      <c r="D52" s="2">
        <f t="shared" si="0"/>
        <v>2601</v>
      </c>
      <c r="E52" s="2">
        <f t="shared" si="1"/>
        <v>132651</v>
      </c>
      <c r="F52" s="6">
        <f t="shared" si="2"/>
        <v>3.9318256327243257</v>
      </c>
      <c r="G52" s="15">
        <f t="shared" si="4"/>
        <v>41272.5</v>
      </c>
    </row>
    <row r="53" spans="1:7">
      <c r="A53" s="3">
        <v>44689</v>
      </c>
      <c r="B53" s="8">
        <v>44294</v>
      </c>
      <c r="C53" s="2">
        <v>52</v>
      </c>
      <c r="D53" s="2">
        <f t="shared" si="0"/>
        <v>2704</v>
      </c>
      <c r="E53" s="2">
        <f t="shared" si="1"/>
        <v>140608</v>
      </c>
      <c r="F53" s="6">
        <f t="shared" si="2"/>
        <v>3.9512437185814275</v>
      </c>
      <c r="G53" s="15">
        <f t="shared" si="4"/>
        <v>45335.5</v>
      </c>
    </row>
    <row r="54" spans="1:7">
      <c r="A54" s="3">
        <v>44690</v>
      </c>
      <c r="B54" s="8">
        <v>40263</v>
      </c>
      <c r="C54" s="2">
        <v>53</v>
      </c>
      <c r="D54" s="2">
        <f t="shared" si="0"/>
        <v>2809</v>
      </c>
      <c r="E54" s="2">
        <f t="shared" si="1"/>
        <v>148877</v>
      </c>
      <c r="F54" s="6">
        <f t="shared" si="2"/>
        <v>3.970291913552122</v>
      </c>
      <c r="G54" s="15">
        <f t="shared" si="4"/>
        <v>42278.5</v>
      </c>
    </row>
    <row r="55" spans="1:7">
      <c r="A55" s="3">
        <v>44691</v>
      </c>
      <c r="B55" s="8">
        <v>50780</v>
      </c>
      <c r="C55" s="2">
        <v>54</v>
      </c>
      <c r="D55" s="2">
        <f t="shared" si="0"/>
        <v>2916</v>
      </c>
      <c r="E55" s="2">
        <f t="shared" si="1"/>
        <v>157464</v>
      </c>
      <c r="F55" s="6">
        <f t="shared" si="2"/>
        <v>3.9889840465642745</v>
      </c>
      <c r="G55" s="15">
        <f t="shared" si="4"/>
        <v>45521.5</v>
      </c>
    </row>
    <row r="56" spans="1:7">
      <c r="A56" s="3">
        <v>44692</v>
      </c>
      <c r="B56" s="8">
        <v>57188</v>
      </c>
      <c r="C56" s="2">
        <v>55</v>
      </c>
      <c r="D56" s="2">
        <f t="shared" si="0"/>
        <v>3025</v>
      </c>
      <c r="E56" s="2">
        <f t="shared" si="1"/>
        <v>166375</v>
      </c>
      <c r="F56" s="6">
        <f t="shared" si="2"/>
        <v>4.0073331852324712</v>
      </c>
      <c r="G56" s="15">
        <f t="shared" si="4"/>
        <v>53984</v>
      </c>
    </row>
    <row r="57" spans="1:7">
      <c r="A57" s="3">
        <v>44693</v>
      </c>
      <c r="B57" s="8">
        <v>65385</v>
      </c>
      <c r="C57" s="2">
        <v>56</v>
      </c>
      <c r="D57" s="2">
        <f t="shared" si="0"/>
        <v>3136</v>
      </c>
      <c r="E57" s="2">
        <f t="shared" si="1"/>
        <v>175616</v>
      </c>
      <c r="F57" s="6">
        <f t="shared" si="2"/>
        <v>4.0253516907351496</v>
      </c>
      <c r="G57" s="15">
        <f t="shared" si="4"/>
        <v>61286.5</v>
      </c>
    </row>
    <row r="58" spans="1:7">
      <c r="A58" s="3">
        <v>44694</v>
      </c>
      <c r="B58" s="8">
        <v>64972</v>
      </c>
      <c r="C58" s="2">
        <v>57</v>
      </c>
      <c r="D58" s="2">
        <f t="shared" si="0"/>
        <v>3249</v>
      </c>
      <c r="E58" s="2">
        <f t="shared" si="1"/>
        <v>185193</v>
      </c>
      <c r="F58" s="6">
        <f t="shared" si="2"/>
        <v>4.0430512678345503</v>
      </c>
      <c r="G58" s="15">
        <f t="shared" si="4"/>
        <v>65178.5</v>
      </c>
    </row>
    <row r="59" spans="1:7">
      <c r="A59" s="3">
        <v>44695</v>
      </c>
      <c r="B59" s="8">
        <v>63964</v>
      </c>
      <c r="C59" s="2">
        <v>58</v>
      </c>
      <c r="D59" s="2">
        <f t="shared" si="0"/>
        <v>3364</v>
      </c>
      <c r="E59" s="2">
        <f t="shared" si="1"/>
        <v>195112</v>
      </c>
      <c r="F59" s="6">
        <f t="shared" si="2"/>
        <v>4.0604430105464191</v>
      </c>
      <c r="G59" s="15">
        <f t="shared" si="4"/>
        <v>64468</v>
      </c>
    </row>
    <row r="60" spans="1:7">
      <c r="A60" s="3">
        <v>44696</v>
      </c>
      <c r="B60" s="9">
        <v>68732</v>
      </c>
      <c r="C60" s="2">
        <v>59</v>
      </c>
      <c r="D60" s="2">
        <f t="shared" si="0"/>
        <v>3481</v>
      </c>
      <c r="E60" s="2">
        <f t="shared" si="1"/>
        <v>205379</v>
      </c>
      <c r="F60" s="6">
        <f t="shared" si="2"/>
        <v>4.0775374439057197</v>
      </c>
      <c r="G60" s="15">
        <f t="shared" si="4"/>
        <v>66348</v>
      </c>
    </row>
    <row r="61" spans="1:7">
      <c r="A61" s="3">
        <v>44697</v>
      </c>
      <c r="B61" s="9">
        <v>61697</v>
      </c>
      <c r="C61" s="2">
        <v>60</v>
      </c>
      <c r="D61" s="2">
        <f t="shared" si="0"/>
        <v>3600</v>
      </c>
      <c r="E61" s="2">
        <f t="shared" si="1"/>
        <v>216000</v>
      </c>
      <c r="F61" s="6">
        <f t="shared" si="2"/>
        <v>4.0943445622221004</v>
      </c>
      <c r="G61" s="15">
        <f t="shared" si="4"/>
        <v>65214.5</v>
      </c>
    </row>
    <row r="62" spans="1:7">
      <c r="A62" s="3">
        <v>44698</v>
      </c>
      <c r="B62" s="9">
        <v>65794</v>
      </c>
      <c r="C62" s="2">
        <v>61</v>
      </c>
      <c r="D62" s="2">
        <f t="shared" si="0"/>
        <v>3721</v>
      </c>
      <c r="E62" s="2">
        <f t="shared" si="1"/>
        <v>226981</v>
      </c>
      <c r="F62" s="6">
        <f t="shared" si="2"/>
        <v>4.1108738641733114</v>
      </c>
      <c r="G62" s="15">
        <f t="shared" si="4"/>
        <v>63745.5</v>
      </c>
    </row>
    <row r="63" spans="1:7">
      <c r="A63" s="3">
        <v>44699</v>
      </c>
      <c r="B63" s="9">
        <v>85356</v>
      </c>
      <c r="C63" s="2">
        <v>62</v>
      </c>
      <c r="D63" s="2">
        <f t="shared" si="0"/>
        <v>3844</v>
      </c>
      <c r="E63" s="2">
        <f t="shared" si="1"/>
        <v>238328</v>
      </c>
      <c r="F63" s="6">
        <f t="shared" si="2"/>
        <v>4.1271343850450917</v>
      </c>
      <c r="G63" s="15">
        <f t="shared" si="4"/>
        <v>75575</v>
      </c>
    </row>
    <row r="64" spans="1:7">
      <c r="A64" s="3">
        <v>44700</v>
      </c>
      <c r="B64" s="9">
        <v>90378</v>
      </c>
      <c r="C64" s="2">
        <v>63</v>
      </c>
      <c r="D64" s="2">
        <f t="shared" si="0"/>
        <v>3969</v>
      </c>
      <c r="E64" s="2">
        <f t="shared" si="1"/>
        <v>250047</v>
      </c>
      <c r="F64" s="6">
        <f t="shared" si="2"/>
        <v>4.1431347263915326</v>
      </c>
      <c r="G64" s="15">
        <f t="shared" si="4"/>
        <v>87867</v>
      </c>
    </row>
    <row r="65" spans="1:7">
      <c r="A65" s="3">
        <v>44701</v>
      </c>
      <c r="B65" s="9">
        <v>85761</v>
      </c>
      <c r="C65" s="2">
        <v>64</v>
      </c>
      <c r="D65" s="2">
        <f t="shared" si="0"/>
        <v>4096</v>
      </c>
      <c r="E65" s="2">
        <f t="shared" si="1"/>
        <v>262144</v>
      </c>
      <c r="F65" s="6">
        <f t="shared" si="2"/>
        <v>4.1588830833596715</v>
      </c>
      <c r="G65" s="15">
        <f t="shared" si="4"/>
        <v>88069.5</v>
      </c>
    </row>
    <row r="66" spans="1:7">
      <c r="A66" s="3">
        <v>44702</v>
      </c>
      <c r="B66" s="9">
        <v>84639</v>
      </c>
      <c r="C66" s="2">
        <v>65</v>
      </c>
      <c r="D66" s="2">
        <f t="shared" si="0"/>
        <v>4225</v>
      </c>
      <c r="E66" s="2">
        <f t="shared" si="1"/>
        <v>274625</v>
      </c>
      <c r="F66" s="6">
        <f t="shared" si="2"/>
        <v>4.1743872698956368</v>
      </c>
      <c r="G66" s="15">
        <f t="shared" si="4"/>
        <v>85200</v>
      </c>
    </row>
    <row r="67" spans="1:7">
      <c r="A67" s="3">
        <v>44703</v>
      </c>
      <c r="B67" s="9">
        <v>79487</v>
      </c>
      <c r="C67" s="2">
        <v>66</v>
      </c>
      <c r="D67" s="2">
        <f t="shared" ref="D67:D68" si="5">C67^2</f>
        <v>4356</v>
      </c>
      <c r="E67" s="2">
        <f t="shared" ref="E67:E68" si="6">C67^3</f>
        <v>287496</v>
      </c>
      <c r="F67" s="6">
        <f t="shared" ref="F67:F68" si="7">LN(C67)</f>
        <v>4.1896547420264252</v>
      </c>
      <c r="G67" s="15">
        <f t="shared" si="4"/>
        <v>82063</v>
      </c>
    </row>
    <row r="68" spans="1:7">
      <c r="A68" s="3">
        <v>44704</v>
      </c>
      <c r="B68" s="9">
        <v>66283</v>
      </c>
      <c r="C68" s="2">
        <v>67</v>
      </c>
      <c r="D68" s="2">
        <f t="shared" si="5"/>
        <v>4489</v>
      </c>
      <c r="E68" s="2">
        <f t="shared" si="6"/>
        <v>300763</v>
      </c>
      <c r="F68" s="6">
        <f t="shared" si="7"/>
        <v>4.2046926193909657</v>
      </c>
      <c r="G68" s="15">
        <f t="shared" si="4"/>
        <v>72885</v>
      </c>
    </row>
    <row r="69" spans="1:7">
      <c r="A69" s="3"/>
    </row>
    <row r="70" spans="1:7">
      <c r="A70" s="3"/>
    </row>
    <row r="71" spans="1:7">
      <c r="A71" s="3"/>
    </row>
    <row r="72" spans="1:7">
      <c r="A72" s="3"/>
    </row>
  </sheetData>
  <phoneticPr fontId="2" type="noConversion"/>
  <pageMargins left="0.7" right="0.7" top="0.75" bottom="0.75" header="0.3" footer="0.3"/>
  <ignoredErrors>
    <ignoredError sqref="G3:G68 H2" formulaRange="1"/>
  </ignoredErrors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D258-F4C7-403F-917B-3CF6EA91D376}">
  <dimension ref="A1:Q72"/>
  <sheetViews>
    <sheetView topLeftCell="A40" zoomScale="70" zoomScaleNormal="70" workbookViewId="0">
      <selection activeCell="E46" sqref="E46"/>
    </sheetView>
  </sheetViews>
  <sheetFormatPr defaultRowHeight="15.5"/>
  <cols>
    <col min="1" max="1" width="15.08984375" style="10" bestFit="1" customWidth="1"/>
    <col min="2" max="2" width="10.36328125" style="9" customWidth="1"/>
    <col min="3" max="3" width="8.90625" style="2" bestFit="1" customWidth="1"/>
    <col min="4" max="4" width="8.81640625" style="2" customWidth="1"/>
    <col min="5" max="7" width="17.26953125" style="2" customWidth="1"/>
    <col min="8" max="8" width="20.54296875" style="2" customWidth="1"/>
    <col min="9" max="9" width="44.54296875" style="2" customWidth="1"/>
    <col min="10" max="10" width="19.90625" style="2" customWidth="1"/>
    <col min="11" max="11" width="22.54296875" style="2" customWidth="1"/>
    <col min="12" max="12" width="22.26953125" style="2" customWidth="1"/>
    <col min="13" max="13" width="21.6328125" style="2" customWidth="1"/>
    <col min="14" max="14" width="23.7265625" style="2" customWidth="1"/>
    <col min="15" max="15" width="25" style="2" customWidth="1"/>
    <col min="16" max="16" width="23.1796875" style="2" customWidth="1"/>
    <col min="17" max="17" width="22.08984375" style="2" customWidth="1"/>
    <col min="18" max="16384" width="8.7265625" style="2"/>
  </cols>
  <sheetData>
    <row r="1" spans="1:4" ht="16.5">
      <c r="A1" s="1" t="s">
        <v>49</v>
      </c>
      <c r="B1" s="1" t="s">
        <v>50</v>
      </c>
      <c r="C1" s="1" t="s">
        <v>44</v>
      </c>
      <c r="D1" s="2" t="s">
        <v>45</v>
      </c>
    </row>
    <row r="2" spans="1:4">
      <c r="A2" s="3">
        <v>44638</v>
      </c>
      <c r="B2" s="4">
        <v>1</v>
      </c>
      <c r="C2" s="2">
        <v>1</v>
      </c>
      <c r="D2" s="6">
        <f>LN(B2)</f>
        <v>0</v>
      </c>
    </row>
    <row r="3" spans="1:4">
      <c r="A3" s="3">
        <v>44639</v>
      </c>
      <c r="B3" s="4">
        <v>6</v>
      </c>
      <c r="C3" s="2">
        <v>2</v>
      </c>
      <c r="D3" s="6">
        <f t="shared" ref="D3:D66" si="0">LN(B3)</f>
        <v>1.791759469228055</v>
      </c>
    </row>
    <row r="4" spans="1:4">
      <c r="A4" s="3">
        <v>44640</v>
      </c>
      <c r="B4" s="4">
        <v>3</v>
      </c>
      <c r="C4" s="2">
        <v>3</v>
      </c>
      <c r="D4" s="6">
        <f t="shared" si="0"/>
        <v>1.0986122886681098</v>
      </c>
    </row>
    <row r="5" spans="1:4">
      <c r="A5" s="3">
        <v>44641</v>
      </c>
      <c r="B5" s="4">
        <v>5</v>
      </c>
      <c r="C5" s="2">
        <v>4</v>
      </c>
      <c r="D5" s="6">
        <f t="shared" si="0"/>
        <v>1.6094379124341003</v>
      </c>
    </row>
    <row r="6" spans="1:4">
      <c r="A6" s="3">
        <v>44642</v>
      </c>
      <c r="B6" s="4">
        <v>10</v>
      </c>
      <c r="C6" s="2">
        <v>5</v>
      </c>
      <c r="D6" s="6">
        <f t="shared" si="0"/>
        <v>2.3025850929940459</v>
      </c>
    </row>
    <row r="7" spans="1:4">
      <c r="A7" s="3">
        <v>44643</v>
      </c>
      <c r="B7" s="4">
        <v>2</v>
      </c>
      <c r="C7" s="2">
        <v>6</v>
      </c>
      <c r="D7" s="6">
        <f t="shared" si="0"/>
        <v>0.69314718055994529</v>
      </c>
    </row>
    <row r="8" spans="1:4">
      <c r="A8" s="3">
        <v>44644</v>
      </c>
      <c r="B8" s="4">
        <v>15</v>
      </c>
      <c r="C8" s="2">
        <v>7</v>
      </c>
      <c r="D8" s="6">
        <f t="shared" si="0"/>
        <v>2.7080502011022101</v>
      </c>
    </row>
    <row r="9" spans="1:4">
      <c r="A9" s="3">
        <v>44645</v>
      </c>
      <c r="B9" s="4">
        <v>14</v>
      </c>
      <c r="C9" s="2">
        <v>8</v>
      </c>
      <c r="D9" s="6">
        <f t="shared" si="0"/>
        <v>2.6390573296152584</v>
      </c>
    </row>
    <row r="10" spans="1:4">
      <c r="A10" s="3">
        <v>44646</v>
      </c>
      <c r="B10" s="4">
        <v>21</v>
      </c>
      <c r="C10" s="2">
        <v>9</v>
      </c>
      <c r="D10" s="6">
        <f t="shared" si="0"/>
        <v>3.044522437723423</v>
      </c>
    </row>
    <row r="11" spans="1:4">
      <c r="A11" s="3">
        <v>44647</v>
      </c>
      <c r="B11" s="4">
        <v>83</v>
      </c>
      <c r="C11" s="2">
        <v>10</v>
      </c>
      <c r="D11" s="6">
        <f t="shared" si="0"/>
        <v>4.4188406077965983</v>
      </c>
    </row>
    <row r="12" spans="1:4">
      <c r="A12" s="3">
        <v>44648</v>
      </c>
      <c r="B12" s="4">
        <v>34</v>
      </c>
      <c r="C12" s="2">
        <v>11</v>
      </c>
      <c r="D12" s="6">
        <f t="shared" si="0"/>
        <v>3.5263605246161616</v>
      </c>
    </row>
    <row r="13" spans="1:4">
      <c r="A13" s="3">
        <v>44649</v>
      </c>
      <c r="B13" s="4">
        <v>33</v>
      </c>
      <c r="C13" s="2">
        <v>12</v>
      </c>
      <c r="D13" s="6">
        <f t="shared" si="0"/>
        <v>3.4965075614664802</v>
      </c>
    </row>
    <row r="14" spans="1:4">
      <c r="A14" s="3">
        <v>44650</v>
      </c>
      <c r="B14" s="4">
        <v>56</v>
      </c>
      <c r="C14" s="2">
        <v>13</v>
      </c>
      <c r="D14" s="6">
        <f t="shared" si="0"/>
        <v>4.0253516907351496</v>
      </c>
    </row>
    <row r="15" spans="1:4">
      <c r="A15" s="3">
        <v>44651</v>
      </c>
      <c r="B15" s="4">
        <v>87</v>
      </c>
      <c r="C15" s="2">
        <v>14</v>
      </c>
      <c r="D15" s="6">
        <f t="shared" si="0"/>
        <v>4.4659081186545837</v>
      </c>
    </row>
    <row r="16" spans="1:4">
      <c r="A16" s="3">
        <v>44652</v>
      </c>
      <c r="B16" s="7">
        <v>104</v>
      </c>
      <c r="C16" s="2">
        <v>15</v>
      </c>
      <c r="D16" s="6">
        <f t="shared" si="0"/>
        <v>4.6443908991413725</v>
      </c>
    </row>
    <row r="17" spans="1:4">
      <c r="A17" s="3">
        <v>44653</v>
      </c>
      <c r="B17" s="7">
        <v>160</v>
      </c>
      <c r="C17" s="2">
        <v>16</v>
      </c>
      <c r="D17" s="6">
        <f t="shared" si="0"/>
        <v>5.0751738152338266</v>
      </c>
    </row>
    <row r="18" spans="1:4">
      <c r="A18" s="3">
        <v>44654</v>
      </c>
      <c r="B18" s="7">
        <v>183</v>
      </c>
      <c r="C18" s="2">
        <v>17</v>
      </c>
      <c r="D18" s="6">
        <f t="shared" si="0"/>
        <v>5.2094861528414214</v>
      </c>
    </row>
    <row r="19" spans="1:4">
      <c r="A19" s="3">
        <v>44655</v>
      </c>
      <c r="B19" s="7">
        <v>133</v>
      </c>
      <c r="C19" s="2">
        <v>18</v>
      </c>
      <c r="D19" s="6">
        <f t="shared" si="0"/>
        <v>4.8903491282217537</v>
      </c>
    </row>
    <row r="20" spans="1:4">
      <c r="A20" s="3">
        <v>44656</v>
      </c>
      <c r="B20" s="7">
        <v>216</v>
      </c>
      <c r="C20" s="2">
        <v>19</v>
      </c>
      <c r="D20" s="6">
        <f t="shared" si="0"/>
        <v>5.3752784076841653</v>
      </c>
    </row>
    <row r="21" spans="1:4">
      <c r="A21" s="3">
        <v>44657</v>
      </c>
      <c r="B21" s="7">
        <v>281</v>
      </c>
      <c r="C21" s="2">
        <v>20</v>
      </c>
      <c r="D21" s="6">
        <f t="shared" si="0"/>
        <v>5.6383546693337454</v>
      </c>
    </row>
    <row r="22" spans="1:4">
      <c r="A22" s="3">
        <v>44658</v>
      </c>
      <c r="B22" s="7">
        <v>382</v>
      </c>
      <c r="C22" s="2">
        <v>21</v>
      </c>
      <c r="D22" s="6">
        <f t="shared" si="0"/>
        <v>5.9454206086065753</v>
      </c>
    </row>
    <row r="23" spans="1:4">
      <c r="A23" s="3">
        <v>44659</v>
      </c>
      <c r="B23" s="7">
        <v>384</v>
      </c>
      <c r="C23" s="2">
        <v>22</v>
      </c>
      <c r="D23" s="6">
        <f t="shared" si="0"/>
        <v>5.9506425525877269</v>
      </c>
    </row>
    <row r="24" spans="1:4">
      <c r="A24" s="3">
        <v>44660</v>
      </c>
      <c r="B24" s="7">
        <v>442</v>
      </c>
      <c r="C24" s="2">
        <v>23</v>
      </c>
      <c r="D24" s="6">
        <f t="shared" si="0"/>
        <v>6.0913098820776979</v>
      </c>
    </row>
    <row r="25" spans="1:4">
      <c r="A25" s="3">
        <v>44661</v>
      </c>
      <c r="B25" s="7">
        <v>431</v>
      </c>
      <c r="C25" s="2">
        <v>24</v>
      </c>
      <c r="D25" s="6">
        <f t="shared" si="0"/>
        <v>6.0661080901037474</v>
      </c>
    </row>
    <row r="26" spans="1:4">
      <c r="A26" s="3">
        <v>44662</v>
      </c>
      <c r="B26" s="7">
        <v>439</v>
      </c>
      <c r="C26" s="2">
        <v>25</v>
      </c>
      <c r="D26" s="6">
        <f t="shared" si="0"/>
        <v>6.0844994130751715</v>
      </c>
    </row>
    <row r="27" spans="1:4">
      <c r="A27" s="3">
        <v>44663</v>
      </c>
      <c r="B27" s="7">
        <v>551</v>
      </c>
      <c r="C27" s="2">
        <v>26</v>
      </c>
      <c r="D27" s="6">
        <f t="shared" si="0"/>
        <v>6.3117348091529148</v>
      </c>
    </row>
    <row r="28" spans="1:4">
      <c r="A28" s="3">
        <v>44664</v>
      </c>
      <c r="B28" s="7">
        <v>744</v>
      </c>
      <c r="C28" s="2">
        <v>27</v>
      </c>
      <c r="D28" s="6">
        <f t="shared" si="0"/>
        <v>6.6120410348330916</v>
      </c>
    </row>
    <row r="29" spans="1:4">
      <c r="A29" s="3">
        <v>44665</v>
      </c>
      <c r="B29" s="7">
        <v>874</v>
      </c>
      <c r="C29" s="2">
        <v>28</v>
      </c>
      <c r="D29" s="6">
        <f t="shared" si="0"/>
        <v>6.7730803756555353</v>
      </c>
    </row>
    <row r="30" spans="1:4">
      <c r="A30" s="3">
        <v>44666</v>
      </c>
      <c r="B30" s="7">
        <v>1209</v>
      </c>
      <c r="C30" s="2">
        <v>29</v>
      </c>
      <c r="D30" s="6">
        <f t="shared" si="0"/>
        <v>7.0975488506147926</v>
      </c>
    </row>
    <row r="31" spans="1:4">
      <c r="A31" s="3">
        <v>44667</v>
      </c>
      <c r="B31" s="7">
        <v>1199</v>
      </c>
      <c r="C31" s="2">
        <v>30</v>
      </c>
      <c r="D31" s="6">
        <f t="shared" si="0"/>
        <v>7.0892431550275141</v>
      </c>
    </row>
    <row r="32" spans="1:4">
      <c r="A32" s="3">
        <v>44668</v>
      </c>
      <c r="B32" s="7">
        <v>1210</v>
      </c>
      <c r="C32" s="2">
        <v>31</v>
      </c>
      <c r="D32" s="6">
        <f t="shared" si="0"/>
        <v>7.0983756385907864</v>
      </c>
    </row>
    <row r="33" spans="1:17">
      <c r="A33" s="3">
        <v>44669</v>
      </c>
      <c r="B33" s="7">
        <v>1390</v>
      </c>
      <c r="C33" s="2">
        <v>32</v>
      </c>
      <c r="D33" s="6">
        <f t="shared" si="0"/>
        <v>7.2370590261247374</v>
      </c>
    </row>
    <row r="34" spans="1:17">
      <c r="A34" s="3">
        <v>44670</v>
      </c>
      <c r="B34" s="7">
        <v>1626</v>
      </c>
      <c r="C34" s="2">
        <v>33</v>
      </c>
      <c r="D34" s="6">
        <f t="shared" si="0"/>
        <v>7.3938782901077555</v>
      </c>
    </row>
    <row r="35" spans="1:17">
      <c r="A35" s="3">
        <v>44671</v>
      </c>
      <c r="B35" s="7">
        <v>2386</v>
      </c>
      <c r="C35" s="2">
        <v>34</v>
      </c>
      <c r="D35" s="6">
        <f t="shared" si="0"/>
        <v>7.7773736026578613</v>
      </c>
    </row>
    <row r="36" spans="1:17">
      <c r="A36" s="3">
        <v>44672</v>
      </c>
      <c r="B36" s="7">
        <v>2969</v>
      </c>
      <c r="C36" s="2">
        <v>35</v>
      </c>
      <c r="D36" s="6">
        <f t="shared" si="0"/>
        <v>7.9959804747637602</v>
      </c>
    </row>
    <row r="37" spans="1:17">
      <c r="A37" s="3">
        <v>44673</v>
      </c>
      <c r="B37" s="7">
        <v>3766</v>
      </c>
      <c r="C37" s="2">
        <v>36</v>
      </c>
      <c r="D37" s="6">
        <f t="shared" si="0"/>
        <v>8.233768709217097</v>
      </c>
    </row>
    <row r="38" spans="1:17">
      <c r="A38" s="3">
        <v>44674</v>
      </c>
      <c r="B38" s="7">
        <v>4126</v>
      </c>
      <c r="C38" s="2">
        <v>37</v>
      </c>
      <c r="D38" s="6">
        <f t="shared" si="0"/>
        <v>8.325063693631197</v>
      </c>
    </row>
    <row r="39" spans="1:17">
      <c r="A39" s="3">
        <v>44675</v>
      </c>
      <c r="B39" s="7">
        <v>5092</v>
      </c>
      <c r="C39" s="2">
        <v>38</v>
      </c>
      <c r="D39" s="6">
        <f t="shared" si="0"/>
        <v>8.5354259596772977</v>
      </c>
    </row>
    <row r="40" spans="1:17">
      <c r="A40" s="3">
        <v>44676</v>
      </c>
      <c r="B40" s="7">
        <v>5108</v>
      </c>
      <c r="C40" s="2">
        <v>39</v>
      </c>
      <c r="D40" s="6">
        <f t="shared" si="0"/>
        <v>8.5385632171524293</v>
      </c>
    </row>
    <row r="41" spans="1:17">
      <c r="A41" s="3">
        <v>44677</v>
      </c>
      <c r="B41" s="7">
        <v>6295</v>
      </c>
      <c r="C41" s="2">
        <v>40</v>
      </c>
      <c r="D41" s="6">
        <f t="shared" si="0"/>
        <v>8.7475109464784477</v>
      </c>
    </row>
    <row r="42" spans="1:17" ht="16.5">
      <c r="A42" s="3">
        <v>44678</v>
      </c>
      <c r="B42" s="7">
        <v>8923</v>
      </c>
      <c r="C42" s="2">
        <v>41</v>
      </c>
      <c r="D42" s="6">
        <f t="shared" si="0"/>
        <v>9.0963874919001508</v>
      </c>
      <c r="I42" s="2" t="s">
        <v>46</v>
      </c>
    </row>
    <row r="43" spans="1:17" ht="16.5">
      <c r="A43" s="3">
        <v>44679</v>
      </c>
      <c r="B43" s="7">
        <v>11353</v>
      </c>
      <c r="C43" s="2">
        <v>42</v>
      </c>
      <c r="D43" s="6">
        <f t="shared" si="0"/>
        <v>9.3372373051645337</v>
      </c>
      <c r="I43" s="2" t="s">
        <v>53</v>
      </c>
    </row>
    <row r="44" spans="1:17">
      <c r="A44" s="3">
        <v>44680</v>
      </c>
      <c r="B44" s="7">
        <v>11974</v>
      </c>
      <c r="C44" s="2">
        <v>43</v>
      </c>
      <c r="D44" s="6">
        <f t="shared" si="0"/>
        <v>9.390492911485298</v>
      </c>
    </row>
    <row r="45" spans="1:17" ht="16.5">
      <c r="A45" s="3">
        <v>44681</v>
      </c>
      <c r="B45" s="8">
        <v>15033</v>
      </c>
      <c r="C45" s="2">
        <v>44</v>
      </c>
      <c r="D45" s="6">
        <f t="shared" si="0"/>
        <v>9.6180030636278335</v>
      </c>
      <c r="E45" s="2" t="s">
        <v>51</v>
      </c>
      <c r="F45" s="2" t="s">
        <v>52</v>
      </c>
    </row>
    <row r="46" spans="1:17" ht="16" thickBot="1">
      <c r="A46" s="3">
        <v>44682</v>
      </c>
      <c r="B46" s="8">
        <v>16936</v>
      </c>
      <c r="C46" s="2">
        <v>45</v>
      </c>
      <c r="D46" s="6">
        <f t="shared" si="0"/>
        <v>9.7371968128147017</v>
      </c>
      <c r="E46" s="18">
        <f>J$50*EXP(J$49*C46)</f>
        <v>22784.397962171202</v>
      </c>
      <c r="F46" s="9">
        <f>B46-E46</f>
        <v>-5848.3979621712024</v>
      </c>
    </row>
    <row r="47" spans="1:17">
      <c r="A47" s="3">
        <v>44683</v>
      </c>
      <c r="B47" s="8">
        <v>17801</v>
      </c>
      <c r="C47" s="2">
        <v>46</v>
      </c>
      <c r="D47" s="6">
        <f t="shared" si="0"/>
        <v>9.7870099144774336</v>
      </c>
      <c r="E47" s="18">
        <f t="shared" ref="E47:E68" si="1">J$50*EXP(J$49*C47)</f>
        <v>27702.400952605305</v>
      </c>
      <c r="F47" s="9">
        <f t="shared" ref="F47:F68" si="2">B47-E47</f>
        <v>-9901.4009526053051</v>
      </c>
      <c r="I47" s="14"/>
      <c r="J47" s="14" t="s">
        <v>19</v>
      </c>
      <c r="K47" s="14" t="s">
        <v>7</v>
      </c>
      <c r="L47" s="14" t="s">
        <v>20</v>
      </c>
      <c r="M47" s="14" t="s">
        <v>21</v>
      </c>
      <c r="N47" s="14" t="s">
        <v>22</v>
      </c>
      <c r="O47" s="14" t="s">
        <v>23</v>
      </c>
      <c r="P47" s="14" t="s">
        <v>24</v>
      </c>
      <c r="Q47" s="14" t="s">
        <v>25</v>
      </c>
    </row>
    <row r="48" spans="1:17">
      <c r="A48" s="3">
        <v>44684</v>
      </c>
      <c r="B48" s="8">
        <v>23102</v>
      </c>
      <c r="C48" s="2">
        <v>47</v>
      </c>
      <c r="D48" s="6">
        <f t="shared" si="0"/>
        <v>10.047674472848625</v>
      </c>
      <c r="E48" s="18">
        <f t="shared" si="1"/>
        <v>33681.952879029544</v>
      </c>
      <c r="F48" s="9">
        <f t="shared" si="2"/>
        <v>-10579.952879029544</v>
      </c>
      <c r="I48" s="12" t="s">
        <v>13</v>
      </c>
      <c r="J48" s="12">
        <v>1.2388924733097584</v>
      </c>
      <c r="K48" s="12">
        <v>0.15353224169275648</v>
      </c>
      <c r="L48" s="19">
        <v>8.0692658405195967</v>
      </c>
      <c r="M48" s="19">
        <v>4.4792344490020193E-10</v>
      </c>
      <c r="N48" s="19">
        <v>0.92905186555690711</v>
      </c>
      <c r="O48" s="12">
        <v>1.5487330810626097</v>
      </c>
      <c r="P48" s="12">
        <v>0.92905186555690711</v>
      </c>
      <c r="Q48" s="12">
        <v>1.5487330810626097</v>
      </c>
    </row>
    <row r="49" spans="1:17" ht="16" thickBot="1">
      <c r="A49" s="3">
        <v>44685</v>
      </c>
      <c r="B49" s="8">
        <v>28420</v>
      </c>
      <c r="C49" s="2">
        <v>48</v>
      </c>
      <c r="D49" s="6">
        <f t="shared" si="0"/>
        <v>10.254848401651092</v>
      </c>
      <c r="E49" s="18">
        <f t="shared" si="1"/>
        <v>40952.188645528709</v>
      </c>
      <c r="F49" s="9">
        <f t="shared" si="2"/>
        <v>-12532.188645528709</v>
      </c>
      <c r="I49" s="13" t="s">
        <v>0</v>
      </c>
      <c r="J49" s="13">
        <v>0.19544308461084348</v>
      </c>
      <c r="K49" s="13">
        <v>5.9425652084964913E-3</v>
      </c>
      <c r="L49" s="20">
        <v>32.888673115678252</v>
      </c>
      <c r="M49" s="20">
        <v>1.3197230290444558E-31</v>
      </c>
      <c r="N49" s="20">
        <v>0.18345050249577122</v>
      </c>
      <c r="O49" s="13">
        <v>0.20743566672591573</v>
      </c>
      <c r="P49" s="13">
        <v>0.18345050249577122</v>
      </c>
      <c r="Q49" s="13">
        <v>0.20743566672591573</v>
      </c>
    </row>
    <row r="50" spans="1:17">
      <c r="A50" s="3">
        <v>44686</v>
      </c>
      <c r="B50" s="8">
        <v>30035</v>
      </c>
      <c r="C50" s="2">
        <v>49</v>
      </c>
      <c r="D50" s="6">
        <f t="shared" si="0"/>
        <v>10.310118647284261</v>
      </c>
      <c r="E50" s="18">
        <f t="shared" si="1"/>
        <v>49791.701831609804</v>
      </c>
      <c r="F50" s="9">
        <f t="shared" si="2"/>
        <v>-19756.701831609804</v>
      </c>
      <c r="J50" s="2">
        <f>EXP(J48)</f>
        <v>3.4517883991913889</v>
      </c>
    </row>
    <row r="51" spans="1:17">
      <c r="A51" s="3">
        <v>44687</v>
      </c>
      <c r="B51" s="8">
        <v>36168</v>
      </c>
      <c r="C51" s="2">
        <v>50</v>
      </c>
      <c r="D51" s="6">
        <f t="shared" si="0"/>
        <v>10.495930028974442</v>
      </c>
      <c r="E51" s="18">
        <f t="shared" si="1"/>
        <v>60539.220327083145</v>
      </c>
      <c r="F51" s="9">
        <f t="shared" si="2"/>
        <v>-24371.220327083145</v>
      </c>
    </row>
    <row r="52" spans="1:17">
      <c r="A52" s="3">
        <v>44688</v>
      </c>
      <c r="B52" s="8">
        <v>46377</v>
      </c>
      <c r="C52" s="2">
        <v>51</v>
      </c>
      <c r="D52" s="6">
        <f t="shared" si="0"/>
        <v>10.744558925664444</v>
      </c>
      <c r="E52" s="18">
        <f t="shared" si="1"/>
        <v>73606.586298370443</v>
      </c>
      <c r="F52" s="9">
        <f t="shared" si="2"/>
        <v>-27229.586298370443</v>
      </c>
    </row>
    <row r="53" spans="1:17">
      <c r="A53" s="3">
        <v>44689</v>
      </c>
      <c r="B53" s="8">
        <v>44294</v>
      </c>
      <c r="C53" s="2">
        <v>52</v>
      </c>
      <c r="D53" s="6">
        <f t="shared" si="0"/>
        <v>10.698604506679791</v>
      </c>
      <c r="E53" s="18">
        <f t="shared" si="1"/>
        <v>89494.537875236943</v>
      </c>
      <c r="F53" s="9">
        <f t="shared" si="2"/>
        <v>-45200.537875236943</v>
      </c>
    </row>
    <row r="54" spans="1:17">
      <c r="A54" s="3">
        <v>44690</v>
      </c>
      <c r="B54" s="8">
        <v>40263</v>
      </c>
      <c r="C54" s="2">
        <v>53</v>
      </c>
      <c r="D54" s="6">
        <f t="shared" si="0"/>
        <v>10.603188212065916</v>
      </c>
      <c r="E54" s="18">
        <f t="shared" si="1"/>
        <v>108811.89730815595</v>
      </c>
      <c r="F54" s="9">
        <f t="shared" si="2"/>
        <v>-68548.897308155952</v>
      </c>
    </row>
    <row r="55" spans="1:17">
      <c r="A55" s="3">
        <v>44691</v>
      </c>
      <c r="B55" s="8">
        <v>50780</v>
      </c>
      <c r="C55" s="2">
        <v>54</v>
      </c>
      <c r="D55" s="6">
        <f t="shared" si="0"/>
        <v>10.83525785525867</v>
      </c>
      <c r="E55" s="18">
        <f t="shared" si="1"/>
        <v>132298.90088160144</v>
      </c>
      <c r="F55" s="9">
        <f t="shared" si="2"/>
        <v>-81518.900881601439</v>
      </c>
    </row>
    <row r="56" spans="1:17">
      <c r="A56" s="3">
        <v>44692</v>
      </c>
      <c r="B56" s="8">
        <v>57188</v>
      </c>
      <c r="C56" s="2">
        <v>55</v>
      </c>
      <c r="D56" s="6">
        <f t="shared" si="0"/>
        <v>10.954099365149055</v>
      </c>
      <c r="E56" s="18">
        <f t="shared" si="1"/>
        <v>160855.56457959008</v>
      </c>
      <c r="F56" s="9">
        <f t="shared" si="2"/>
        <v>-103667.56457959008</v>
      </c>
    </row>
    <row r="57" spans="1:17">
      <c r="A57" s="3">
        <v>44693</v>
      </c>
      <c r="B57" s="8">
        <v>65385</v>
      </c>
      <c r="C57" s="2">
        <v>56</v>
      </c>
      <c r="D57" s="6">
        <f t="shared" si="0"/>
        <v>11.088048153340603</v>
      </c>
      <c r="E57" s="18">
        <f t="shared" si="1"/>
        <v>195576.17246854235</v>
      </c>
      <c r="F57" s="9">
        <f t="shared" si="2"/>
        <v>-130191.17246854235</v>
      </c>
    </row>
    <row r="58" spans="1:17">
      <c r="A58" s="3">
        <v>44694</v>
      </c>
      <c r="B58" s="8">
        <v>64972</v>
      </c>
      <c r="C58" s="2">
        <v>57</v>
      </c>
      <c r="D58" s="6">
        <f t="shared" si="0"/>
        <v>11.081711686839286</v>
      </c>
      <c r="E58" s="18">
        <f t="shared" si="1"/>
        <v>237791.2093834914</v>
      </c>
      <c r="F58" s="9">
        <f t="shared" si="2"/>
        <v>-172819.2093834914</v>
      </c>
    </row>
    <row r="59" spans="1:17">
      <c r="A59" s="3">
        <v>44695</v>
      </c>
      <c r="B59" s="8">
        <v>63964</v>
      </c>
      <c r="C59" s="2">
        <v>58</v>
      </c>
      <c r="D59" s="6">
        <f t="shared" si="0"/>
        <v>11.066075704079333</v>
      </c>
      <c r="E59" s="18">
        <f t="shared" si="1"/>
        <v>289118.34476747632</v>
      </c>
      <c r="F59" s="9">
        <f t="shared" si="2"/>
        <v>-225154.34476747632</v>
      </c>
    </row>
    <row r="60" spans="1:17">
      <c r="A60" s="3">
        <v>44696</v>
      </c>
      <c r="B60" s="9">
        <v>68732</v>
      </c>
      <c r="C60" s="2">
        <v>59</v>
      </c>
      <c r="D60" s="6">
        <f t="shared" si="0"/>
        <v>11.137970163066635</v>
      </c>
      <c r="E60" s="18">
        <f t="shared" si="1"/>
        <v>351524.42135183694</v>
      </c>
      <c r="F60" s="9">
        <f t="shared" si="2"/>
        <v>-282792.42135183694</v>
      </c>
    </row>
    <row r="61" spans="1:17">
      <c r="A61" s="3">
        <v>44697</v>
      </c>
      <c r="B61" s="9">
        <v>61697</v>
      </c>
      <c r="C61" s="2">
        <v>60</v>
      </c>
      <c r="D61" s="6">
        <f t="shared" si="0"/>
        <v>11.029990586345086</v>
      </c>
      <c r="E61" s="18">
        <f t="shared" si="1"/>
        <v>427400.82406782033</v>
      </c>
      <c r="F61" s="9">
        <f t="shared" si="2"/>
        <v>-365703.82406782033</v>
      </c>
    </row>
    <row r="62" spans="1:17">
      <c r="A62" s="3">
        <v>44698</v>
      </c>
      <c r="B62" s="9">
        <v>65794</v>
      </c>
      <c r="C62" s="2">
        <v>61</v>
      </c>
      <c r="D62" s="6">
        <f t="shared" si="0"/>
        <v>11.094283927745431</v>
      </c>
      <c r="E62" s="18">
        <f t="shared" si="1"/>
        <v>519655.11730696616</v>
      </c>
      <c r="F62" s="9">
        <f t="shared" si="2"/>
        <v>-453861.11730696616</v>
      </c>
    </row>
    <row r="63" spans="1:17">
      <c r="A63" s="3">
        <v>44699</v>
      </c>
      <c r="B63" s="9">
        <v>85356</v>
      </c>
      <c r="C63" s="2">
        <v>62</v>
      </c>
      <c r="D63" s="6">
        <f t="shared" si="0"/>
        <v>11.354586024521515</v>
      </c>
      <c r="E63" s="18">
        <f t="shared" si="1"/>
        <v>631822.46204669541</v>
      </c>
      <c r="F63" s="9">
        <f t="shared" si="2"/>
        <v>-546466.46204669541</v>
      </c>
    </row>
    <row r="64" spans="1:17">
      <c r="A64" s="3">
        <v>44700</v>
      </c>
      <c r="B64" s="9">
        <v>90378</v>
      </c>
      <c r="C64" s="2">
        <v>63</v>
      </c>
      <c r="D64" s="6">
        <f t="shared" si="0"/>
        <v>11.41175615393087</v>
      </c>
      <c r="E64" s="18">
        <f t="shared" si="1"/>
        <v>768201.08231694007</v>
      </c>
      <c r="F64" s="9">
        <f t="shared" si="2"/>
        <v>-677823.08231694007</v>
      </c>
    </row>
    <row r="65" spans="1:6">
      <c r="A65" s="3">
        <v>44701</v>
      </c>
      <c r="B65" s="9">
        <v>85761</v>
      </c>
      <c r="C65" s="2">
        <v>64</v>
      </c>
      <c r="D65" s="6">
        <f t="shared" si="0"/>
        <v>11.359319636684408</v>
      </c>
      <c r="E65" s="18">
        <f t="shared" si="1"/>
        <v>934016.97204823955</v>
      </c>
      <c r="F65" s="9">
        <f t="shared" si="2"/>
        <v>-848255.97204823955</v>
      </c>
    </row>
    <row r="66" spans="1:6">
      <c r="A66" s="3">
        <v>44702</v>
      </c>
      <c r="B66" s="9">
        <v>84639</v>
      </c>
      <c r="C66" s="2">
        <v>65</v>
      </c>
      <c r="D66" s="6">
        <f t="shared" si="0"/>
        <v>11.346150432277531</v>
      </c>
      <c r="E66" s="18">
        <f t="shared" si="1"/>
        <v>1135624.1538257001</v>
      </c>
      <c r="F66" s="9">
        <f t="shared" si="2"/>
        <v>-1050985.1538257001</v>
      </c>
    </row>
    <row r="67" spans="1:6">
      <c r="A67" s="3">
        <v>44703</v>
      </c>
      <c r="B67" s="9">
        <v>79487</v>
      </c>
      <c r="C67" s="2">
        <v>66</v>
      </c>
      <c r="D67" s="6">
        <f t="shared" ref="D67:D68" si="3">LN(B67)</f>
        <v>11.283348765258662</v>
      </c>
      <c r="E67" s="18">
        <f t="shared" si="1"/>
        <v>1380748.16341317</v>
      </c>
      <c r="F67" s="9">
        <f t="shared" si="2"/>
        <v>-1301261.16341317</v>
      </c>
    </row>
    <row r="68" spans="1:6">
      <c r="A68" s="3">
        <v>44704</v>
      </c>
      <c r="B68" s="9">
        <v>66283</v>
      </c>
      <c r="C68" s="2">
        <v>67</v>
      </c>
      <c r="D68" s="6">
        <f t="shared" si="3"/>
        <v>11.101688733038813</v>
      </c>
      <c r="E68" s="18">
        <f t="shared" si="1"/>
        <v>1678782.090312473</v>
      </c>
      <c r="F68" s="9">
        <f t="shared" si="2"/>
        <v>-1612499.090312473</v>
      </c>
    </row>
    <row r="69" spans="1:6">
      <c r="A69" s="3"/>
    </row>
    <row r="70" spans="1:6">
      <c r="A70" s="3"/>
    </row>
    <row r="71" spans="1:6">
      <c r="A71" s="3"/>
    </row>
    <row r="72" spans="1:6">
      <c r="A72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860F-C4B1-4A8C-A36B-8A67E30FDAC2}">
  <dimension ref="A1:I72"/>
  <sheetViews>
    <sheetView topLeftCell="A31" zoomScale="82" zoomScaleNormal="85" workbookViewId="0">
      <selection activeCell="F47" sqref="F47"/>
    </sheetView>
  </sheetViews>
  <sheetFormatPr defaultRowHeight="16.5"/>
  <cols>
    <col min="1" max="1" width="14.08984375" style="10" bestFit="1" customWidth="1"/>
    <col min="2" max="2" width="10.36328125" style="9" customWidth="1"/>
    <col min="3" max="3" width="8.81640625" style="2" bestFit="1" customWidth="1"/>
    <col min="4" max="5" width="8.81640625" style="2" customWidth="1"/>
    <col min="6" max="6" width="12.36328125" style="2" customWidth="1"/>
    <col min="7" max="8" width="8.7265625" style="2"/>
    <col min="9" max="9" width="8.7265625" style="16"/>
    <col min="10" max="16384" width="8.7265625" style="2"/>
  </cols>
  <sheetData>
    <row r="1" spans="1:9">
      <c r="A1" s="17" t="s">
        <v>41</v>
      </c>
      <c r="B1" s="17" t="s">
        <v>42</v>
      </c>
      <c r="C1" s="17" t="s">
        <v>1</v>
      </c>
      <c r="I1" s="2"/>
    </row>
    <row r="2" spans="1:9" ht="15.5">
      <c r="A2" s="3">
        <v>44638</v>
      </c>
      <c r="B2" s="4">
        <v>1</v>
      </c>
      <c r="C2" s="2">
        <v>1</v>
      </c>
      <c r="I2" s="2"/>
    </row>
    <row r="3" spans="1:9" ht="15.5">
      <c r="A3" s="3">
        <v>44639</v>
      </c>
      <c r="B3" s="4">
        <v>6</v>
      </c>
      <c r="C3" s="2">
        <v>2</v>
      </c>
      <c r="I3" s="2"/>
    </row>
    <row r="4" spans="1:9" ht="15.5">
      <c r="A4" s="3">
        <v>44640</v>
      </c>
      <c r="B4" s="4">
        <v>3</v>
      </c>
      <c r="C4" s="2">
        <v>3</v>
      </c>
      <c r="I4" s="2"/>
    </row>
    <row r="5" spans="1:9" ht="15.5">
      <c r="A5" s="3">
        <v>44641</v>
      </c>
      <c r="B5" s="4">
        <v>5</v>
      </c>
      <c r="C5" s="2">
        <v>4</v>
      </c>
      <c r="I5" s="2"/>
    </row>
    <row r="6" spans="1:9" ht="15.5">
      <c r="A6" s="3">
        <v>44642</v>
      </c>
      <c r="B6" s="4">
        <v>10</v>
      </c>
      <c r="C6" s="2">
        <v>5</v>
      </c>
      <c r="I6" s="2"/>
    </row>
    <row r="7" spans="1:9" ht="15.5">
      <c r="A7" s="3">
        <v>44643</v>
      </c>
      <c r="B7" s="4">
        <v>2</v>
      </c>
      <c r="C7" s="2">
        <v>6</v>
      </c>
      <c r="I7" s="2"/>
    </row>
    <row r="8" spans="1:9" ht="15.5">
      <c r="A8" s="3">
        <v>44644</v>
      </c>
      <c r="B8" s="4">
        <v>15</v>
      </c>
      <c r="C8" s="2">
        <v>7</v>
      </c>
      <c r="I8" s="2"/>
    </row>
    <row r="9" spans="1:9" ht="15.5">
      <c r="A9" s="3">
        <v>44645</v>
      </c>
      <c r="B9" s="4">
        <v>14</v>
      </c>
      <c r="C9" s="2">
        <v>8</v>
      </c>
      <c r="I9" s="2"/>
    </row>
    <row r="10" spans="1:9" ht="15.5">
      <c r="A10" s="3">
        <v>44646</v>
      </c>
      <c r="B10" s="4">
        <v>21</v>
      </c>
      <c r="C10" s="2">
        <v>9</v>
      </c>
      <c r="I10" s="2"/>
    </row>
    <row r="11" spans="1:9">
      <c r="A11" s="3">
        <v>44647</v>
      </c>
      <c r="B11" s="4">
        <v>83</v>
      </c>
      <c r="C11" s="2">
        <v>10</v>
      </c>
      <c r="D11" s="16"/>
      <c r="E11" s="16"/>
      <c r="I11" s="2"/>
    </row>
    <row r="12" spans="1:9">
      <c r="A12" s="3">
        <v>44648</v>
      </c>
      <c r="B12" s="4">
        <v>34</v>
      </c>
      <c r="C12" s="2">
        <v>11</v>
      </c>
      <c r="D12" s="16"/>
      <c r="E12" s="16"/>
      <c r="I12" s="2"/>
    </row>
    <row r="13" spans="1:9">
      <c r="A13" s="3">
        <v>44649</v>
      </c>
      <c r="B13" s="4">
        <v>33</v>
      </c>
      <c r="C13" s="2">
        <v>12</v>
      </c>
      <c r="D13" s="16"/>
      <c r="E13" s="16"/>
      <c r="I13" s="2"/>
    </row>
    <row r="14" spans="1:9">
      <c r="A14" s="3">
        <v>44650</v>
      </c>
      <c r="B14" s="4">
        <v>56</v>
      </c>
      <c r="C14" s="2">
        <v>13</v>
      </c>
      <c r="D14" s="16"/>
      <c r="E14" s="16"/>
      <c r="I14" s="2"/>
    </row>
    <row r="15" spans="1:9">
      <c r="A15" s="3">
        <v>44651</v>
      </c>
      <c r="B15" s="4">
        <v>87</v>
      </c>
      <c r="C15" s="2">
        <v>14</v>
      </c>
      <c r="D15" s="16"/>
      <c r="E15" s="16"/>
      <c r="I15" s="2"/>
    </row>
    <row r="16" spans="1:9">
      <c r="A16" s="3">
        <v>44652</v>
      </c>
      <c r="B16" s="7">
        <v>104</v>
      </c>
      <c r="C16" s="2">
        <v>15</v>
      </c>
      <c r="D16" s="16"/>
      <c r="E16" s="16"/>
      <c r="I16" s="2"/>
    </row>
    <row r="17" spans="1:9">
      <c r="A17" s="3">
        <v>44653</v>
      </c>
      <c r="B17" s="7">
        <v>160</v>
      </c>
      <c r="C17" s="2">
        <v>16</v>
      </c>
      <c r="D17" s="16"/>
      <c r="E17" s="16"/>
      <c r="I17" s="2"/>
    </row>
    <row r="18" spans="1:9">
      <c r="A18" s="3">
        <v>44654</v>
      </c>
      <c r="B18" s="7">
        <v>183</v>
      </c>
      <c r="C18" s="2">
        <v>17</v>
      </c>
      <c r="D18" s="16"/>
      <c r="E18" s="16"/>
      <c r="I18" s="2"/>
    </row>
    <row r="19" spans="1:9">
      <c r="A19" s="3">
        <v>44655</v>
      </c>
      <c r="B19" s="7">
        <v>133</v>
      </c>
      <c r="C19" s="2">
        <v>18</v>
      </c>
      <c r="D19" s="16"/>
      <c r="E19" s="16"/>
      <c r="I19" s="2"/>
    </row>
    <row r="20" spans="1:9">
      <c r="A20" s="3">
        <v>44656</v>
      </c>
      <c r="B20" s="7">
        <v>216</v>
      </c>
      <c r="C20" s="2">
        <v>19</v>
      </c>
      <c r="D20" s="16"/>
      <c r="E20" s="16"/>
      <c r="I20" s="2"/>
    </row>
    <row r="21" spans="1:9">
      <c r="A21" s="3">
        <v>44657</v>
      </c>
      <c r="B21" s="7">
        <v>281</v>
      </c>
      <c r="C21" s="2">
        <v>20</v>
      </c>
      <c r="D21" s="16"/>
      <c r="E21" s="16"/>
      <c r="I21" s="2"/>
    </row>
    <row r="22" spans="1:9">
      <c r="A22" s="3">
        <v>44658</v>
      </c>
      <c r="B22" s="7">
        <v>382</v>
      </c>
      <c r="C22" s="2">
        <v>21</v>
      </c>
      <c r="D22" s="16"/>
      <c r="E22" s="16"/>
      <c r="I22" s="2"/>
    </row>
    <row r="23" spans="1:9">
      <c r="A23" s="3">
        <v>44659</v>
      </c>
      <c r="B23" s="7">
        <v>384</v>
      </c>
      <c r="C23" s="2">
        <v>22</v>
      </c>
      <c r="D23" s="16"/>
      <c r="E23" s="16"/>
      <c r="I23" s="2"/>
    </row>
    <row r="24" spans="1:9">
      <c r="A24" s="3">
        <v>44660</v>
      </c>
      <c r="B24" s="7">
        <v>442</v>
      </c>
      <c r="C24" s="2">
        <v>23</v>
      </c>
      <c r="D24" s="16"/>
      <c r="E24" s="16"/>
      <c r="I24" s="2"/>
    </row>
    <row r="25" spans="1:9">
      <c r="A25" s="3">
        <v>44661</v>
      </c>
      <c r="B25" s="7">
        <v>431</v>
      </c>
      <c r="C25" s="2">
        <v>24</v>
      </c>
      <c r="D25" s="16"/>
      <c r="E25" s="16"/>
      <c r="I25" s="2"/>
    </row>
    <row r="26" spans="1:9">
      <c r="A26" s="3">
        <v>44662</v>
      </c>
      <c r="B26" s="7">
        <v>439</v>
      </c>
      <c r="C26" s="2">
        <v>25</v>
      </c>
      <c r="D26" s="16"/>
      <c r="E26" s="16"/>
      <c r="I26" s="2"/>
    </row>
    <row r="27" spans="1:9">
      <c r="A27" s="3">
        <v>44663</v>
      </c>
      <c r="B27" s="7">
        <v>551</v>
      </c>
      <c r="C27" s="2">
        <v>26</v>
      </c>
      <c r="D27" s="16"/>
      <c r="E27" s="16"/>
      <c r="I27" s="2"/>
    </row>
    <row r="28" spans="1:9">
      <c r="A28" s="3">
        <v>44664</v>
      </c>
      <c r="B28" s="7">
        <v>744</v>
      </c>
      <c r="C28" s="2">
        <v>27</v>
      </c>
      <c r="D28" s="16"/>
      <c r="E28" s="16"/>
      <c r="I28" s="2"/>
    </row>
    <row r="29" spans="1:9">
      <c r="A29" s="3">
        <v>44665</v>
      </c>
      <c r="B29" s="7">
        <v>874</v>
      </c>
      <c r="C29" s="2">
        <v>28</v>
      </c>
      <c r="D29" s="16"/>
      <c r="E29" s="16"/>
      <c r="I29" s="2"/>
    </row>
    <row r="30" spans="1:9">
      <c r="A30" s="3">
        <v>44666</v>
      </c>
      <c r="B30" s="7">
        <v>1209</v>
      </c>
      <c r="C30" s="2">
        <v>29</v>
      </c>
      <c r="D30" s="16"/>
      <c r="E30" s="7">
        <v>1</v>
      </c>
      <c r="I30" s="2"/>
    </row>
    <row r="31" spans="1:9">
      <c r="A31" s="3">
        <v>44667</v>
      </c>
      <c r="B31" s="7">
        <v>1199</v>
      </c>
      <c r="C31" s="2">
        <v>30</v>
      </c>
      <c r="D31" s="16"/>
      <c r="E31" s="7">
        <v>2</v>
      </c>
      <c r="I31" s="2"/>
    </row>
    <row r="32" spans="1:9">
      <c r="A32" s="3">
        <v>44668</v>
      </c>
      <c r="B32" s="7">
        <v>1210</v>
      </c>
      <c r="C32" s="2">
        <v>31</v>
      </c>
      <c r="D32" s="16"/>
      <c r="E32" s="7">
        <v>3</v>
      </c>
      <c r="I32" s="2"/>
    </row>
    <row r="33" spans="1:9">
      <c r="A33" s="3">
        <v>44669</v>
      </c>
      <c r="B33" s="7">
        <v>1390</v>
      </c>
      <c r="C33" s="2">
        <v>32</v>
      </c>
      <c r="D33" s="16"/>
      <c r="E33" s="7">
        <v>4</v>
      </c>
      <c r="I33" s="2"/>
    </row>
    <row r="34" spans="1:9">
      <c r="A34" s="3">
        <v>44670</v>
      </c>
      <c r="B34" s="7">
        <v>1626</v>
      </c>
      <c r="C34" s="2">
        <v>33</v>
      </c>
      <c r="D34" s="16"/>
      <c r="E34" s="7">
        <v>5</v>
      </c>
      <c r="I34" s="2"/>
    </row>
    <row r="35" spans="1:9">
      <c r="A35" s="3">
        <v>44671</v>
      </c>
      <c r="B35" s="7">
        <v>2386</v>
      </c>
      <c r="C35" s="2">
        <v>34</v>
      </c>
      <c r="D35" s="16"/>
      <c r="E35" s="7">
        <v>6</v>
      </c>
      <c r="I35" s="2"/>
    </row>
    <row r="36" spans="1:9">
      <c r="A36" s="3">
        <v>44672</v>
      </c>
      <c r="B36" s="7">
        <v>2969</v>
      </c>
      <c r="C36" s="2">
        <v>35</v>
      </c>
      <c r="D36" s="16"/>
      <c r="E36" s="7">
        <v>7</v>
      </c>
      <c r="I36" s="2"/>
    </row>
    <row r="37" spans="1:9">
      <c r="A37" s="3">
        <v>44673</v>
      </c>
      <c r="B37" s="7">
        <v>3766</v>
      </c>
      <c r="C37" s="2">
        <v>36</v>
      </c>
      <c r="D37" s="16"/>
      <c r="E37" s="7">
        <v>8</v>
      </c>
      <c r="I37" s="2"/>
    </row>
    <row r="38" spans="1:9">
      <c r="A38" s="3">
        <v>44674</v>
      </c>
      <c r="B38" s="7">
        <v>4126</v>
      </c>
      <c r="C38" s="2">
        <v>37</v>
      </c>
      <c r="D38" s="16"/>
      <c r="E38" s="7">
        <v>9</v>
      </c>
      <c r="I38" s="2"/>
    </row>
    <row r="39" spans="1:9">
      <c r="A39" s="3">
        <v>44675</v>
      </c>
      <c r="B39" s="7">
        <v>5092</v>
      </c>
      <c r="C39" s="2">
        <v>38</v>
      </c>
      <c r="D39" s="16"/>
      <c r="E39" s="7">
        <v>10</v>
      </c>
      <c r="I39" s="2"/>
    </row>
    <row r="40" spans="1:9">
      <c r="A40" s="3">
        <v>44676</v>
      </c>
      <c r="B40" s="7">
        <v>5108</v>
      </c>
      <c r="C40" s="2">
        <v>39</v>
      </c>
      <c r="D40" s="16"/>
      <c r="E40" s="7">
        <v>11</v>
      </c>
      <c r="I40" s="2"/>
    </row>
    <row r="41" spans="1:9">
      <c r="A41" s="3">
        <v>44677</v>
      </c>
      <c r="B41" s="7">
        <v>6295</v>
      </c>
      <c r="C41" s="2">
        <v>40</v>
      </c>
      <c r="D41" s="16"/>
      <c r="E41" s="7">
        <v>12</v>
      </c>
      <c r="I41" s="2"/>
    </row>
    <row r="42" spans="1:9">
      <c r="A42" s="3">
        <v>44678</v>
      </c>
      <c r="B42" s="7">
        <v>8923</v>
      </c>
      <c r="C42" s="2">
        <v>41</v>
      </c>
      <c r="D42" s="16"/>
      <c r="E42" s="7">
        <v>13</v>
      </c>
      <c r="I42" s="2"/>
    </row>
    <row r="43" spans="1:9">
      <c r="A43" s="3">
        <v>44679</v>
      </c>
      <c r="B43" s="7">
        <v>11353</v>
      </c>
      <c r="C43" s="2">
        <v>42</v>
      </c>
      <c r="D43" s="16"/>
      <c r="E43" s="7">
        <v>14</v>
      </c>
      <c r="I43" s="2"/>
    </row>
    <row r="44" spans="1:9">
      <c r="A44" s="3">
        <v>44680</v>
      </c>
      <c r="B44" s="7">
        <v>11974</v>
      </c>
      <c r="C44" s="2">
        <v>43</v>
      </c>
      <c r="D44" s="16"/>
      <c r="E44" s="7">
        <v>15</v>
      </c>
      <c r="I44" s="2"/>
    </row>
    <row r="45" spans="1:9">
      <c r="A45" s="3">
        <v>44681</v>
      </c>
      <c r="B45" s="8">
        <v>15033</v>
      </c>
      <c r="C45" s="2">
        <v>44</v>
      </c>
      <c r="D45" s="16"/>
      <c r="E45" s="7">
        <v>16</v>
      </c>
      <c r="I45" s="2"/>
    </row>
    <row r="46" spans="1:9" ht="15.5">
      <c r="A46" s="3">
        <v>44682</v>
      </c>
      <c r="B46" s="8">
        <v>16936</v>
      </c>
      <c r="C46" s="2">
        <v>45</v>
      </c>
      <c r="D46" s="7">
        <f>0.1121*C46^2.7473</f>
        <v>3903.6992540965316</v>
      </c>
      <c r="E46" s="7">
        <v>17</v>
      </c>
      <c r="F46" s="7">
        <f>787.25*EXP(0.1825*E46)</f>
        <v>17519.080145146443</v>
      </c>
      <c r="I46" s="2"/>
    </row>
    <row r="47" spans="1:9" ht="15.5">
      <c r="A47" s="3">
        <v>44683</v>
      </c>
      <c r="B47" s="8">
        <v>17801</v>
      </c>
      <c r="C47" s="2">
        <v>46</v>
      </c>
      <c r="D47" s="7">
        <f t="shared" ref="D47:D68" si="0">0.1121*C47^2.7473</f>
        <v>4146.6769588943953</v>
      </c>
      <c r="E47" s="7">
        <v>18</v>
      </c>
      <c r="F47" s="7">
        <f t="shared" ref="F47:F68" si="1">787.25*EXP(0.1825*E47)</f>
        <v>21026.647901894619</v>
      </c>
      <c r="I47" s="2"/>
    </row>
    <row r="48" spans="1:9" ht="15.5">
      <c r="A48" s="3">
        <v>44684</v>
      </c>
      <c r="B48" s="8">
        <v>23102</v>
      </c>
      <c r="C48" s="2">
        <v>47</v>
      </c>
      <c r="D48" s="7">
        <f t="shared" si="0"/>
        <v>4399.0617444687186</v>
      </c>
      <c r="E48" s="7">
        <v>19</v>
      </c>
      <c r="F48" s="7">
        <f t="shared" si="1"/>
        <v>25236.480358972265</v>
      </c>
      <c r="I48" s="2"/>
    </row>
    <row r="49" spans="1:9" ht="15.5">
      <c r="A49" s="3">
        <v>44685</v>
      </c>
      <c r="B49" s="8">
        <v>28420</v>
      </c>
      <c r="C49" s="2">
        <v>48</v>
      </c>
      <c r="D49" s="7">
        <f t="shared" si="0"/>
        <v>4661.0060219715469</v>
      </c>
      <c r="E49" s="7">
        <v>20</v>
      </c>
      <c r="F49" s="7">
        <f t="shared" si="1"/>
        <v>30289.180847100539</v>
      </c>
      <c r="I49" s="2"/>
    </row>
    <row r="50" spans="1:9" ht="15.5">
      <c r="A50" s="3">
        <v>44686</v>
      </c>
      <c r="B50" s="8">
        <v>30035</v>
      </c>
      <c r="C50" s="2">
        <v>49</v>
      </c>
      <c r="D50" s="7">
        <f>0.1121*C50^2.7473</f>
        <v>4932.6613851543552</v>
      </c>
      <c r="E50" s="7">
        <v>21</v>
      </c>
      <c r="F50" s="7">
        <f t="shared" si="1"/>
        <v>36353.503473482138</v>
      </c>
      <c r="I50" s="2"/>
    </row>
    <row r="51" spans="1:9" ht="15.5">
      <c r="A51" s="3">
        <v>44687</v>
      </c>
      <c r="B51" s="8">
        <v>36168</v>
      </c>
      <c r="C51" s="2">
        <v>50</v>
      </c>
      <c r="D51" s="7">
        <f t="shared" si="0"/>
        <v>5214.1786316511434</v>
      </c>
      <c r="E51" s="7">
        <v>22</v>
      </c>
      <c r="F51" s="7">
        <f t="shared" si="1"/>
        <v>43631.989305613286</v>
      </c>
      <c r="I51" s="2"/>
    </row>
    <row r="52" spans="1:9" ht="15.5">
      <c r="A52" s="3">
        <v>44688</v>
      </c>
      <c r="B52" s="8">
        <v>46377</v>
      </c>
      <c r="C52" s="2">
        <v>51</v>
      </c>
      <c r="D52" s="7">
        <f t="shared" si="0"/>
        <v>5505.70778328497</v>
      </c>
      <c r="E52" s="7">
        <v>23</v>
      </c>
      <c r="F52" s="7">
        <f t="shared" si="1"/>
        <v>52367.730998852232</v>
      </c>
      <c r="I52" s="2"/>
    </row>
    <row r="53" spans="1:9" ht="15.5">
      <c r="A53" s="3">
        <v>44689</v>
      </c>
      <c r="B53" s="8">
        <v>44294</v>
      </c>
      <c r="C53" s="2">
        <v>52</v>
      </c>
      <c r="D53" s="7">
        <f t="shared" si="0"/>
        <v>5807.3981054617061</v>
      </c>
      <c r="E53" s="7">
        <v>24</v>
      </c>
      <c r="F53" s="7">
        <f t="shared" si="1"/>
        <v>62852.491798152776</v>
      </c>
      <c r="I53" s="2"/>
    </row>
    <row r="54" spans="1:9" ht="15.5">
      <c r="A54" s="3">
        <v>44690</v>
      </c>
      <c r="B54" s="8">
        <v>40263</v>
      </c>
      <c r="C54" s="2">
        <v>53</v>
      </c>
      <c r="D54" s="7">
        <f t="shared" si="0"/>
        <v>6119.3981257088099</v>
      </c>
      <c r="E54" s="7">
        <v>25</v>
      </c>
      <c r="F54" s="7">
        <f t="shared" si="1"/>
        <v>75436.450078836642</v>
      </c>
      <c r="I54" s="2"/>
    </row>
    <row r="55" spans="1:9" ht="15.5">
      <c r="A55" s="3">
        <v>44691</v>
      </c>
      <c r="B55" s="8">
        <v>50780</v>
      </c>
      <c r="C55" s="2">
        <v>54</v>
      </c>
      <c r="D55" s="7">
        <f t="shared" si="0"/>
        <v>6441.8556514126967</v>
      </c>
      <c r="E55" s="7">
        <v>26</v>
      </c>
      <c r="F55" s="7">
        <f t="shared" si="1"/>
        <v>90539.894882322871</v>
      </c>
      <c r="I55" s="2"/>
    </row>
    <row r="56" spans="1:9" ht="15.5">
      <c r="A56" s="3">
        <v>44692</v>
      </c>
      <c r="B56" s="8">
        <v>57188</v>
      </c>
      <c r="C56" s="2">
        <v>55</v>
      </c>
      <c r="D56" s="7">
        <f t="shared" si="0"/>
        <v>6774.917786803645</v>
      </c>
      <c r="E56" s="7">
        <v>27</v>
      </c>
      <c r="F56" s="7">
        <f t="shared" si="1"/>
        <v>108667.26306361331</v>
      </c>
      <c r="I56" s="2"/>
    </row>
    <row r="57" spans="1:9" ht="15.5">
      <c r="A57" s="3">
        <v>44693</v>
      </c>
      <c r="B57" s="8">
        <v>65385</v>
      </c>
      <c r="C57" s="2">
        <v>56</v>
      </c>
      <c r="D57" s="7">
        <f t="shared" si="0"/>
        <v>7118.7309492336617</v>
      </c>
      <c r="E57" s="7">
        <v>28</v>
      </c>
      <c r="F57" s="7">
        <f t="shared" si="1"/>
        <v>130423.98687434362</v>
      </c>
      <c r="I57" s="2"/>
    </row>
    <row r="58" spans="1:9" ht="15.5">
      <c r="A58" s="3">
        <v>44694</v>
      </c>
      <c r="B58" s="8">
        <v>64972</v>
      </c>
      <c r="C58" s="2">
        <v>57</v>
      </c>
      <c r="D58" s="7">
        <f t="shared" si="0"/>
        <v>7473.4408847887698</v>
      </c>
      <c r="E58" s="7">
        <v>29</v>
      </c>
      <c r="F58" s="7">
        <f t="shared" si="1"/>
        <v>156536.71467037089</v>
      </c>
      <c r="I58" s="2"/>
    </row>
    <row r="59" spans="1:9" ht="15.5">
      <c r="A59" s="3">
        <v>44695</v>
      </c>
      <c r="B59" s="8">
        <v>63964</v>
      </c>
      <c r="C59" s="2">
        <v>58</v>
      </c>
      <c r="D59" s="7">
        <f t="shared" si="0"/>
        <v>7839.1926832746931</v>
      </c>
      <c r="E59" s="7">
        <v>30</v>
      </c>
      <c r="F59" s="7">
        <f t="shared" si="1"/>
        <v>187877.58009116165</v>
      </c>
      <c r="I59" s="2"/>
    </row>
    <row r="60" spans="1:9" ht="15.5">
      <c r="A60" s="3">
        <v>44696</v>
      </c>
      <c r="B60" s="9">
        <v>68732</v>
      </c>
      <c r="C60" s="2">
        <v>59</v>
      </c>
      <c r="D60" s="7">
        <f t="shared" si="0"/>
        <v>8216.130792611224</v>
      </c>
      <c r="E60" s="7">
        <v>31</v>
      </c>
      <c r="F60" s="7">
        <f t="shared" si="1"/>
        <v>225493.33027232639</v>
      </c>
      <c r="I60" s="2"/>
    </row>
    <row r="61" spans="1:9" ht="15.5">
      <c r="A61" s="3">
        <v>44697</v>
      </c>
      <c r="B61" s="9">
        <v>61697</v>
      </c>
      <c r="C61" s="2">
        <v>60</v>
      </c>
      <c r="D61" s="7">
        <f t="shared" si="0"/>
        <v>8604.3990326685453</v>
      </c>
      <c r="E61" s="7">
        <v>32</v>
      </c>
      <c r="F61" s="7">
        <f t="shared" si="1"/>
        <v>270640.28593849484</v>
      </c>
      <c r="I61" s="2"/>
    </row>
    <row r="62" spans="1:9" ht="15.5">
      <c r="A62" s="3">
        <v>44698</v>
      </c>
      <c r="B62" s="9">
        <v>65794</v>
      </c>
      <c r="C62" s="2">
        <v>61</v>
      </c>
      <c r="D62" s="7">
        <f t="shared" si="0"/>
        <v>9004.1406085765557</v>
      </c>
      <c r="E62" s="7">
        <v>33</v>
      </c>
      <c r="F62" s="7">
        <f t="shared" si="1"/>
        <v>324826.30100150406</v>
      </c>
      <c r="I62" s="2"/>
    </row>
    <row r="63" spans="1:9" ht="15.5">
      <c r="A63" s="3">
        <v>44699</v>
      </c>
      <c r="B63" s="9">
        <v>85356</v>
      </c>
      <c r="C63" s="2">
        <v>62</v>
      </c>
      <c r="D63" s="7">
        <f t="shared" si="0"/>
        <v>9415.4981235349333</v>
      </c>
      <c r="E63" s="7">
        <v>34</v>
      </c>
      <c r="F63" s="7">
        <f t="shared" si="1"/>
        <v>389861.12306391151</v>
      </c>
      <c r="I63" s="2"/>
    </row>
    <row r="64" spans="1:9" ht="15.5">
      <c r="A64" s="3">
        <v>44700</v>
      </c>
      <c r="B64" s="9">
        <v>90378</v>
      </c>
      <c r="C64" s="2">
        <v>63</v>
      </c>
      <c r="D64" s="7">
        <f t="shared" si="0"/>
        <v>9838.6135911512865</v>
      </c>
      <c r="E64" s="7">
        <v>35</v>
      </c>
      <c r="F64" s="7">
        <f t="shared" si="1"/>
        <v>467916.83680796082</v>
      </c>
      <c r="I64" s="2"/>
    </row>
    <row r="65" spans="1:9" ht="15.5">
      <c r="A65" s="3">
        <v>44701</v>
      </c>
      <c r="B65" s="9">
        <v>85761</v>
      </c>
      <c r="C65" s="2">
        <v>64</v>
      </c>
      <c r="D65" s="7">
        <f t="shared" si="0"/>
        <v>10273.62844733183</v>
      </c>
      <c r="E65" s="7">
        <v>36</v>
      </c>
      <c r="F65" s="7">
        <f t="shared" si="1"/>
        <v>561600.40900635044</v>
      </c>
      <c r="I65" s="2"/>
    </row>
    <row r="66" spans="1:9" ht="15.5">
      <c r="A66" s="3">
        <v>44702</v>
      </c>
      <c r="B66" s="9">
        <v>84639</v>
      </c>
      <c r="C66" s="2">
        <v>65</v>
      </c>
      <c r="D66" s="7">
        <f t="shared" si="0"/>
        <v>10720.683561747368</v>
      </c>
      <c r="E66" s="7">
        <v>37</v>
      </c>
      <c r="F66" s="7">
        <f t="shared" si="1"/>
        <v>674040.75807073829</v>
      </c>
      <c r="I66" s="2"/>
    </row>
    <row r="67" spans="1:9" ht="15.5">
      <c r="A67" s="3">
        <v>44703</v>
      </c>
      <c r="B67" s="9">
        <v>79487</v>
      </c>
      <c r="C67" s="2">
        <v>66</v>
      </c>
      <c r="D67" s="7">
        <f t="shared" si="0"/>
        <v>11179.919248896669</v>
      </c>
      <c r="E67" s="7">
        <v>38</v>
      </c>
      <c r="F67" s="7">
        <f t="shared" si="1"/>
        <v>808993.25615597703</v>
      </c>
      <c r="I67" s="2"/>
    </row>
    <row r="68" spans="1:9" ht="15.5">
      <c r="A68" s="3">
        <v>44704</v>
      </c>
      <c r="B68" s="9">
        <v>66283</v>
      </c>
      <c r="C68" s="2">
        <v>67</v>
      </c>
      <c r="D68" s="7">
        <f t="shared" si="0"/>
        <v>11651.475278786827</v>
      </c>
      <c r="E68" s="7">
        <v>39</v>
      </c>
      <c r="F68" s="7">
        <f t="shared" si="1"/>
        <v>970965.15406441619</v>
      </c>
      <c r="I68" s="2"/>
    </row>
    <row r="69" spans="1:9">
      <c r="A69" s="3"/>
      <c r="D69" s="7"/>
      <c r="E69" s="7"/>
      <c r="F69" s="7"/>
    </row>
    <row r="70" spans="1:9">
      <c r="A70" s="3"/>
    </row>
    <row r="71" spans="1:9">
      <c r="A71" s="3"/>
    </row>
    <row r="72" spans="1:9">
      <c r="A72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迴歸TIME1</vt:lpstr>
      <vt:lpstr>迴歸TIME123</vt:lpstr>
      <vt:lpstr>人數</vt:lpstr>
      <vt:lpstr>人數 (2)</vt:lpstr>
      <vt:lpstr>人數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2022-05-24T00:47:24Z</dcterms:created>
  <dcterms:modified xsi:type="dcterms:W3CDTF">2022-06-10T10:17:30Z</dcterms:modified>
</cp:coreProperties>
</file>