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9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0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大三作業報告\財測\EXCEL\"/>
    </mc:Choice>
  </mc:AlternateContent>
  <xr:revisionPtr revIDLastSave="0" documentId="13_ncr:1_{AC413471-2BD3-4CD3-925D-B92933D8F030}" xr6:coauthVersionLast="47" xr6:coauthVersionMax="47" xr10:uidLastSave="{00000000-0000-0000-0000-000000000000}"/>
  <bookViews>
    <workbookView xWindow="-110" yWindow="-110" windowWidth="19420" windowHeight="10420" firstSheet="4" activeTab="11" xr2:uid="{F7CEF536-A531-4777-81DD-06DB8CC27E68}"/>
  </bookViews>
  <sheets>
    <sheet name="先看我＞＜" sheetId="1" r:id="rId1"/>
    <sheet name="Evaluate" sheetId="8" r:id="rId2"/>
    <sheet name="MA-2" sheetId="2" r:id="rId3"/>
    <sheet name="MA-3" sheetId="3" r:id="rId4"/>
    <sheet name="MA-4" sheetId="4" r:id="rId5"/>
    <sheet name="MA-5" sheetId="5" r:id="rId6"/>
    <sheet name="MA-6" sheetId="6" r:id="rId7"/>
    <sheet name="Smooth" sheetId="7" r:id="rId8"/>
    <sheet name="趨勢型態 linear" sheetId="12" r:id="rId9"/>
    <sheet name="趨勢型態 log" sheetId="11" r:id="rId10"/>
    <sheet name="趨勢型態 exp" sheetId="10" r:id="rId11"/>
    <sheet name="趨勢型態 迴歸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7" l="1"/>
  <c r="C66" i="7"/>
  <c r="E2" i="2"/>
  <c r="F62" i="12" l="1"/>
  <c r="E62" i="11" l="1"/>
  <c r="E62" i="9" l="1"/>
  <c r="K70" i="12" l="1"/>
  <c r="K74" i="12"/>
  <c r="K79" i="12"/>
  <c r="K82" i="12"/>
  <c r="K87" i="12"/>
  <c r="K90" i="12"/>
  <c r="K95" i="12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68" i="11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68" i="9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C11" i="8"/>
  <c r="B11" i="8"/>
  <c r="F63" i="12"/>
  <c r="G63" i="12" s="1"/>
  <c r="F64" i="12"/>
  <c r="G64" i="12" s="1"/>
  <c r="F65" i="12"/>
  <c r="G65" i="12" s="1"/>
  <c r="F66" i="12"/>
  <c r="F67" i="12"/>
  <c r="F68" i="12"/>
  <c r="G68" i="12" s="1"/>
  <c r="F69" i="12"/>
  <c r="G69" i="12" s="1"/>
  <c r="K69" i="12" s="1"/>
  <c r="F70" i="12"/>
  <c r="F71" i="12"/>
  <c r="F72" i="12"/>
  <c r="F73" i="12"/>
  <c r="G73" i="12" s="1"/>
  <c r="K73" i="12" s="1"/>
  <c r="F74" i="12"/>
  <c r="F75" i="12"/>
  <c r="G75" i="12" s="1"/>
  <c r="K75" i="12" s="1"/>
  <c r="F76" i="12"/>
  <c r="G76" i="12" s="1"/>
  <c r="I76" i="12" s="1"/>
  <c r="F77" i="12"/>
  <c r="G77" i="12" s="1"/>
  <c r="K77" i="12" s="1"/>
  <c r="F78" i="12"/>
  <c r="F79" i="12"/>
  <c r="F80" i="12"/>
  <c r="G80" i="12" s="1"/>
  <c r="K80" i="12" s="1"/>
  <c r="F81" i="12"/>
  <c r="G81" i="12" s="1"/>
  <c r="K81" i="12" s="1"/>
  <c r="F82" i="12"/>
  <c r="F83" i="12"/>
  <c r="G83" i="12" s="1"/>
  <c r="K83" i="12" s="1"/>
  <c r="F84" i="12"/>
  <c r="G84" i="12" s="1"/>
  <c r="I84" i="12" s="1"/>
  <c r="F85" i="12"/>
  <c r="G85" i="12" s="1"/>
  <c r="K85" i="12" s="1"/>
  <c r="F86" i="12"/>
  <c r="F87" i="12"/>
  <c r="F88" i="12"/>
  <c r="G88" i="12" s="1"/>
  <c r="F89" i="12"/>
  <c r="G89" i="12" s="1"/>
  <c r="K89" i="12" s="1"/>
  <c r="F90" i="12"/>
  <c r="F91" i="12"/>
  <c r="F92" i="12"/>
  <c r="G92" i="12" s="1"/>
  <c r="I92" i="12" s="1"/>
  <c r="F93" i="12"/>
  <c r="G93" i="12" s="1"/>
  <c r="K93" i="12" s="1"/>
  <c r="F94" i="12"/>
  <c r="F95" i="12"/>
  <c r="F96" i="12"/>
  <c r="G96" i="12" s="1"/>
  <c r="K96" i="12" s="1"/>
  <c r="F97" i="12"/>
  <c r="G97" i="12" s="1"/>
  <c r="K97" i="12" s="1"/>
  <c r="G62" i="12"/>
  <c r="G95" i="12"/>
  <c r="G94" i="12"/>
  <c r="K94" i="12" s="1"/>
  <c r="G91" i="12"/>
  <c r="K91" i="12" s="1"/>
  <c r="G90" i="12"/>
  <c r="G87" i="12"/>
  <c r="G86" i="12"/>
  <c r="K86" i="12" s="1"/>
  <c r="G82" i="12"/>
  <c r="G79" i="12"/>
  <c r="G78" i="12"/>
  <c r="K78" i="12" s="1"/>
  <c r="G74" i="12"/>
  <c r="G72" i="12"/>
  <c r="K72" i="12" s="1"/>
  <c r="G71" i="12"/>
  <c r="K71" i="12" s="1"/>
  <c r="G70" i="12"/>
  <c r="G67" i="12"/>
  <c r="G66" i="12"/>
  <c r="E63" i="11"/>
  <c r="E64" i="11"/>
  <c r="E65" i="11"/>
  <c r="E66" i="11"/>
  <c r="F66" i="11" s="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F62" i="11"/>
  <c r="F97" i="11"/>
  <c r="D97" i="11"/>
  <c r="F96" i="11"/>
  <c r="D96" i="11"/>
  <c r="F95" i="11"/>
  <c r="D95" i="11"/>
  <c r="F94" i="11"/>
  <c r="D94" i="11"/>
  <c r="F93" i="11"/>
  <c r="D93" i="11"/>
  <c r="F92" i="11"/>
  <c r="D92" i="11"/>
  <c r="F91" i="11"/>
  <c r="D91" i="11"/>
  <c r="F90" i="11"/>
  <c r="D90" i="11"/>
  <c r="F89" i="11"/>
  <c r="D89" i="11"/>
  <c r="F88" i="11"/>
  <c r="G88" i="11" s="1"/>
  <c r="D88" i="11"/>
  <c r="F87" i="11"/>
  <c r="D87" i="11"/>
  <c r="F86" i="11"/>
  <c r="D86" i="11"/>
  <c r="F85" i="11"/>
  <c r="D85" i="11"/>
  <c r="F84" i="11"/>
  <c r="G84" i="11" s="1"/>
  <c r="D84" i="11"/>
  <c r="F83" i="11"/>
  <c r="D83" i="11"/>
  <c r="F82" i="11"/>
  <c r="D82" i="11"/>
  <c r="F81" i="11"/>
  <c r="D81" i="11"/>
  <c r="F80" i="11"/>
  <c r="D80" i="11"/>
  <c r="F79" i="11"/>
  <c r="D79" i="11"/>
  <c r="F78" i="11"/>
  <c r="D78" i="11"/>
  <c r="F77" i="11"/>
  <c r="D77" i="11"/>
  <c r="F76" i="11"/>
  <c r="G76" i="11" s="1"/>
  <c r="D76" i="11"/>
  <c r="F75" i="11"/>
  <c r="D75" i="11"/>
  <c r="F74" i="11"/>
  <c r="D74" i="11"/>
  <c r="F73" i="11"/>
  <c r="D73" i="11"/>
  <c r="F72" i="11"/>
  <c r="G72" i="11" s="1"/>
  <c r="D72" i="11"/>
  <c r="F71" i="11"/>
  <c r="D71" i="11"/>
  <c r="F70" i="11"/>
  <c r="D70" i="11"/>
  <c r="F69" i="11"/>
  <c r="D69" i="11"/>
  <c r="F68" i="11"/>
  <c r="G68" i="11" s="1"/>
  <c r="D68" i="11"/>
  <c r="F67" i="11"/>
  <c r="D67" i="11"/>
  <c r="D66" i="11"/>
  <c r="F65" i="11"/>
  <c r="D65" i="11"/>
  <c r="F64" i="11"/>
  <c r="D64" i="11"/>
  <c r="F63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E62" i="10"/>
  <c r="F62" i="10" s="1"/>
  <c r="E63" i="10"/>
  <c r="E64" i="10"/>
  <c r="E65" i="10"/>
  <c r="E66" i="10"/>
  <c r="F66" i="10" s="1"/>
  <c r="E67" i="10"/>
  <c r="E68" i="10"/>
  <c r="E69" i="10"/>
  <c r="E70" i="10"/>
  <c r="F70" i="10" s="1"/>
  <c r="J70" i="10" s="1"/>
  <c r="E71" i="10"/>
  <c r="E72" i="10"/>
  <c r="F72" i="10" s="1"/>
  <c r="J72" i="10" s="1"/>
  <c r="E73" i="10"/>
  <c r="E74" i="10"/>
  <c r="E75" i="10"/>
  <c r="E76" i="10"/>
  <c r="F76" i="10" s="1"/>
  <c r="J76" i="10" s="1"/>
  <c r="E77" i="10"/>
  <c r="E78" i="10"/>
  <c r="E79" i="10"/>
  <c r="E80" i="10"/>
  <c r="F80" i="10" s="1"/>
  <c r="J80" i="10" s="1"/>
  <c r="E81" i="10"/>
  <c r="E82" i="10"/>
  <c r="E83" i="10"/>
  <c r="E84" i="10"/>
  <c r="E85" i="10"/>
  <c r="E86" i="10"/>
  <c r="E87" i="10"/>
  <c r="E88" i="10"/>
  <c r="F88" i="10" s="1"/>
  <c r="J88" i="10" s="1"/>
  <c r="E89" i="10"/>
  <c r="E90" i="10"/>
  <c r="E91" i="10"/>
  <c r="E92" i="10"/>
  <c r="F92" i="10" s="1"/>
  <c r="J92" i="10" s="1"/>
  <c r="E93" i="10"/>
  <c r="E94" i="10"/>
  <c r="E95" i="10"/>
  <c r="E96" i="10"/>
  <c r="F96" i="10" s="1"/>
  <c r="J96" i="10" s="1"/>
  <c r="E97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F84" i="10"/>
  <c r="J84" i="10" s="1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F68" i="10"/>
  <c r="J68" i="10" s="1"/>
  <c r="D68" i="10"/>
  <c r="D67" i="10"/>
  <c r="D66" i="10"/>
  <c r="D65" i="10"/>
  <c r="F97" i="10"/>
  <c r="J97" i="10" s="1"/>
  <c r="D64" i="10"/>
  <c r="F63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I88" i="12" l="1"/>
  <c r="K88" i="12"/>
  <c r="I68" i="12"/>
  <c r="K68" i="12"/>
  <c r="K92" i="12"/>
  <c r="K84" i="12"/>
  <c r="K76" i="12"/>
  <c r="H69" i="12"/>
  <c r="J69" i="12" s="1"/>
  <c r="I69" i="12"/>
  <c r="H85" i="12"/>
  <c r="J85" i="12" s="1"/>
  <c r="I85" i="12"/>
  <c r="H73" i="12"/>
  <c r="J73" i="12" s="1"/>
  <c r="I73" i="12"/>
  <c r="I75" i="12"/>
  <c r="H75" i="12"/>
  <c r="J75" i="12" s="1"/>
  <c r="H82" i="12"/>
  <c r="J82" i="12" s="1"/>
  <c r="I82" i="12"/>
  <c r="I89" i="12"/>
  <c r="H89" i="12"/>
  <c r="J89" i="12" s="1"/>
  <c r="I91" i="12"/>
  <c r="H91" i="12"/>
  <c r="J91" i="12" s="1"/>
  <c r="H78" i="12"/>
  <c r="J78" i="12" s="1"/>
  <c r="I78" i="12"/>
  <c r="I87" i="12"/>
  <c r="H87" i="12"/>
  <c r="J87" i="12" s="1"/>
  <c r="H70" i="12"/>
  <c r="J70" i="12" s="1"/>
  <c r="I70" i="12"/>
  <c r="H77" i="12"/>
  <c r="J77" i="12" s="1"/>
  <c r="I77" i="12"/>
  <c r="I79" i="12"/>
  <c r="H79" i="12"/>
  <c r="J79" i="12" s="1"/>
  <c r="H86" i="12"/>
  <c r="J86" i="12" s="1"/>
  <c r="I86" i="12"/>
  <c r="H93" i="12"/>
  <c r="J93" i="12" s="1"/>
  <c r="I93" i="12"/>
  <c r="I95" i="12"/>
  <c r="H95" i="12"/>
  <c r="J95" i="12" s="1"/>
  <c r="I71" i="12"/>
  <c r="H71" i="12"/>
  <c r="J71" i="12" s="1"/>
  <c r="H94" i="12"/>
  <c r="J94" i="12" s="1"/>
  <c r="I94" i="12"/>
  <c r="H74" i="12"/>
  <c r="J74" i="12" s="1"/>
  <c r="I74" i="12"/>
  <c r="H81" i="12"/>
  <c r="J81" i="12" s="1"/>
  <c r="I81" i="12"/>
  <c r="I83" i="12"/>
  <c r="H83" i="12"/>
  <c r="J83" i="12" s="1"/>
  <c r="H90" i="12"/>
  <c r="J90" i="12" s="1"/>
  <c r="I90" i="12"/>
  <c r="I97" i="12"/>
  <c r="H97" i="12"/>
  <c r="J97" i="12" s="1"/>
  <c r="H68" i="12"/>
  <c r="J68" i="12" s="1"/>
  <c r="H72" i="12"/>
  <c r="J72" i="12" s="1"/>
  <c r="H76" i="12"/>
  <c r="J76" i="12" s="1"/>
  <c r="H80" i="12"/>
  <c r="J80" i="12" s="1"/>
  <c r="H84" i="12"/>
  <c r="J84" i="12" s="1"/>
  <c r="H88" i="12"/>
  <c r="J88" i="12" s="1"/>
  <c r="H92" i="12"/>
  <c r="J92" i="12" s="1"/>
  <c r="H96" i="12"/>
  <c r="J96" i="12" s="1"/>
  <c r="I72" i="12"/>
  <c r="I80" i="12"/>
  <c r="I96" i="12"/>
  <c r="G69" i="11"/>
  <c r="H69" i="11"/>
  <c r="H71" i="11"/>
  <c r="G71" i="11"/>
  <c r="G78" i="11"/>
  <c r="H78" i="11"/>
  <c r="G85" i="11"/>
  <c r="H85" i="11"/>
  <c r="G73" i="11"/>
  <c r="H73" i="11"/>
  <c r="H89" i="11"/>
  <c r="G89" i="11"/>
  <c r="G70" i="11"/>
  <c r="H70" i="11"/>
  <c r="H77" i="11"/>
  <c r="G77" i="11"/>
  <c r="H79" i="11"/>
  <c r="G79" i="11"/>
  <c r="G86" i="11"/>
  <c r="H86" i="11"/>
  <c r="H93" i="11"/>
  <c r="G93" i="11"/>
  <c r="H95" i="11"/>
  <c r="G95" i="11"/>
  <c r="H87" i="11"/>
  <c r="G87" i="11"/>
  <c r="G94" i="11"/>
  <c r="H94" i="11"/>
  <c r="H75" i="11"/>
  <c r="G75" i="11"/>
  <c r="G82" i="11"/>
  <c r="H82" i="11"/>
  <c r="H91" i="11"/>
  <c r="G91" i="11"/>
  <c r="G74" i="11"/>
  <c r="H74" i="11"/>
  <c r="G81" i="11"/>
  <c r="H81" i="11"/>
  <c r="H83" i="11"/>
  <c r="G83" i="11"/>
  <c r="G90" i="11"/>
  <c r="H90" i="11"/>
  <c r="H97" i="11"/>
  <c r="G97" i="11"/>
  <c r="G80" i="11"/>
  <c r="G92" i="11"/>
  <c r="G96" i="11"/>
  <c r="H68" i="11"/>
  <c r="H72" i="11"/>
  <c r="H76" i="11"/>
  <c r="H80" i="11"/>
  <c r="H84" i="11"/>
  <c r="H88" i="11"/>
  <c r="H92" i="11"/>
  <c r="H96" i="11"/>
  <c r="H72" i="10"/>
  <c r="G72" i="10"/>
  <c r="I72" i="10" s="1"/>
  <c r="H92" i="10"/>
  <c r="G92" i="10"/>
  <c r="I92" i="10" s="1"/>
  <c r="H97" i="10"/>
  <c r="G97" i="10"/>
  <c r="I97" i="10" s="1"/>
  <c r="H76" i="10"/>
  <c r="G76" i="10"/>
  <c r="I76" i="10" s="1"/>
  <c r="H68" i="10"/>
  <c r="G68" i="10"/>
  <c r="I68" i="10" s="1"/>
  <c r="H96" i="10"/>
  <c r="G96" i="10"/>
  <c r="I96" i="10" s="1"/>
  <c r="H88" i="10"/>
  <c r="G88" i="10"/>
  <c r="I88" i="10" s="1"/>
  <c r="G70" i="10"/>
  <c r="I70" i="10" s="1"/>
  <c r="H70" i="10"/>
  <c r="H80" i="10"/>
  <c r="G80" i="10"/>
  <c r="I80" i="10" s="1"/>
  <c r="H84" i="10"/>
  <c r="G84" i="10"/>
  <c r="I84" i="10" s="1"/>
  <c r="F67" i="10"/>
  <c r="F71" i="10"/>
  <c r="J71" i="10" s="1"/>
  <c r="F75" i="10"/>
  <c r="J75" i="10" s="1"/>
  <c r="F79" i="10"/>
  <c r="J79" i="10" s="1"/>
  <c r="F83" i="10"/>
  <c r="J83" i="10" s="1"/>
  <c r="F87" i="10"/>
  <c r="J87" i="10" s="1"/>
  <c r="F91" i="10"/>
  <c r="J91" i="10" s="1"/>
  <c r="F95" i="10"/>
  <c r="J95" i="10" s="1"/>
  <c r="F74" i="10"/>
  <c r="J74" i="10" s="1"/>
  <c r="F78" i="10"/>
  <c r="J78" i="10" s="1"/>
  <c r="F82" i="10"/>
  <c r="J82" i="10" s="1"/>
  <c r="F86" i="10"/>
  <c r="J86" i="10" s="1"/>
  <c r="F90" i="10"/>
  <c r="J90" i="10" s="1"/>
  <c r="F94" i="10"/>
  <c r="J94" i="10" s="1"/>
  <c r="F64" i="10"/>
  <c r="F65" i="10"/>
  <c r="F69" i="10"/>
  <c r="J69" i="10" s="1"/>
  <c r="F73" i="10"/>
  <c r="J73" i="10" s="1"/>
  <c r="F77" i="10"/>
  <c r="J77" i="10" s="1"/>
  <c r="F81" i="10"/>
  <c r="J81" i="10" s="1"/>
  <c r="F85" i="10"/>
  <c r="J85" i="10" s="1"/>
  <c r="F89" i="10"/>
  <c r="J89" i="10" s="1"/>
  <c r="F93" i="10"/>
  <c r="J93" i="10" s="1"/>
  <c r="G62" i="9"/>
  <c r="N64" i="9"/>
  <c r="E66" i="9" s="1"/>
  <c r="F66" i="9" s="1"/>
  <c r="G94" i="9"/>
  <c r="G86" i="9"/>
  <c r="G78" i="9"/>
  <c r="G70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62" i="9"/>
  <c r="E65" i="9"/>
  <c r="F65" i="9" s="1"/>
  <c r="E70" i="9"/>
  <c r="F70" i="9" s="1"/>
  <c r="E73" i="9"/>
  <c r="F73" i="9" s="1"/>
  <c r="E78" i="9"/>
  <c r="F78" i="9" s="1"/>
  <c r="H78" i="9" s="1"/>
  <c r="E81" i="9"/>
  <c r="F81" i="9" s="1"/>
  <c r="E86" i="9"/>
  <c r="F86" i="9" s="1"/>
  <c r="H86" i="9" s="1"/>
  <c r="E89" i="9"/>
  <c r="F89" i="9" s="1"/>
  <c r="E94" i="9"/>
  <c r="F94" i="9" s="1"/>
  <c r="H94" i="9" s="1"/>
  <c r="E97" i="9"/>
  <c r="F97" i="9" s="1"/>
  <c r="I62" i="12" l="1"/>
  <c r="C12" i="8" s="1"/>
  <c r="J62" i="12"/>
  <c r="D12" i="8" s="1"/>
  <c r="H62" i="12"/>
  <c r="B12" i="8" s="1"/>
  <c r="K62" i="12"/>
  <c r="E12" i="8" s="1"/>
  <c r="H62" i="11"/>
  <c r="J62" i="11"/>
  <c r="E11" i="8" s="1"/>
  <c r="G62" i="11"/>
  <c r="I62" i="11"/>
  <c r="D11" i="8" s="1"/>
  <c r="G94" i="10"/>
  <c r="I94" i="10" s="1"/>
  <c r="H94" i="10"/>
  <c r="G71" i="10"/>
  <c r="I71" i="10" s="1"/>
  <c r="H71" i="10"/>
  <c r="H85" i="10"/>
  <c r="G85" i="10"/>
  <c r="I85" i="10" s="1"/>
  <c r="H69" i="10"/>
  <c r="G69" i="10"/>
  <c r="I69" i="10" s="1"/>
  <c r="H90" i="10"/>
  <c r="G90" i="10"/>
  <c r="I90" i="10" s="1"/>
  <c r="H74" i="10"/>
  <c r="G74" i="10"/>
  <c r="I74" i="10" s="1"/>
  <c r="G83" i="10"/>
  <c r="I83" i="10" s="1"/>
  <c r="H83" i="10"/>
  <c r="H89" i="10"/>
  <c r="G89" i="10"/>
  <c r="I89" i="10" s="1"/>
  <c r="G78" i="10"/>
  <c r="I78" i="10" s="1"/>
  <c r="H78" i="10"/>
  <c r="H81" i="10"/>
  <c r="G81" i="10"/>
  <c r="I81" i="10" s="1"/>
  <c r="G86" i="10"/>
  <c r="I86" i="10" s="1"/>
  <c r="H86" i="10"/>
  <c r="G95" i="10"/>
  <c r="I95" i="10" s="1"/>
  <c r="H95" i="10"/>
  <c r="G79" i="10"/>
  <c r="I79" i="10" s="1"/>
  <c r="H79" i="10"/>
  <c r="H73" i="10"/>
  <c r="G73" i="10"/>
  <c r="I73" i="10" s="1"/>
  <c r="G87" i="10"/>
  <c r="I87" i="10" s="1"/>
  <c r="H87" i="10"/>
  <c r="H93" i="10"/>
  <c r="G93" i="10"/>
  <c r="I93" i="10" s="1"/>
  <c r="H77" i="10"/>
  <c r="G77" i="10"/>
  <c r="I77" i="10" s="1"/>
  <c r="G82" i="10"/>
  <c r="I82" i="10" s="1"/>
  <c r="H82" i="10"/>
  <c r="G91" i="10"/>
  <c r="I91" i="10" s="1"/>
  <c r="H91" i="10"/>
  <c r="G75" i="10"/>
  <c r="I75" i="10" s="1"/>
  <c r="H75" i="10"/>
  <c r="H70" i="9"/>
  <c r="E63" i="9"/>
  <c r="F63" i="9" s="1"/>
  <c r="E93" i="9"/>
  <c r="F93" i="9" s="1"/>
  <c r="E85" i="9"/>
  <c r="F85" i="9" s="1"/>
  <c r="E77" i="9"/>
  <c r="F77" i="9" s="1"/>
  <c r="E69" i="9"/>
  <c r="F69" i="9" s="1"/>
  <c r="H73" i="9"/>
  <c r="H81" i="9"/>
  <c r="H89" i="9"/>
  <c r="H97" i="9"/>
  <c r="G73" i="9"/>
  <c r="G81" i="9"/>
  <c r="G89" i="9"/>
  <c r="G97" i="9"/>
  <c r="F62" i="9"/>
  <c r="E90" i="9"/>
  <c r="F90" i="9" s="1"/>
  <c r="E82" i="9"/>
  <c r="F82" i="9" s="1"/>
  <c r="E74" i="9"/>
  <c r="F74" i="9" s="1"/>
  <c r="E96" i="9"/>
  <c r="F96" i="9" s="1"/>
  <c r="E92" i="9"/>
  <c r="F92" i="9" s="1"/>
  <c r="E88" i="9"/>
  <c r="F88" i="9" s="1"/>
  <c r="E84" i="9"/>
  <c r="F84" i="9" s="1"/>
  <c r="E80" i="9"/>
  <c r="F80" i="9" s="1"/>
  <c r="E76" i="9"/>
  <c r="F76" i="9" s="1"/>
  <c r="E72" i="9"/>
  <c r="F72" i="9" s="1"/>
  <c r="E68" i="9"/>
  <c r="F68" i="9" s="1"/>
  <c r="E64" i="9"/>
  <c r="F64" i="9" s="1"/>
  <c r="E95" i="9"/>
  <c r="F95" i="9" s="1"/>
  <c r="E91" i="9"/>
  <c r="F91" i="9" s="1"/>
  <c r="E87" i="9"/>
  <c r="F87" i="9" s="1"/>
  <c r="E83" i="9"/>
  <c r="F83" i="9" s="1"/>
  <c r="E79" i="9"/>
  <c r="F79" i="9" s="1"/>
  <c r="E75" i="9"/>
  <c r="F75" i="9" s="1"/>
  <c r="E71" i="9"/>
  <c r="F71" i="9" s="1"/>
  <c r="E67" i="9"/>
  <c r="F67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2" i="9"/>
  <c r="H62" i="10" l="1"/>
  <c r="C10" i="8" s="1"/>
  <c r="J62" i="10"/>
  <c r="E10" i="8" s="1"/>
  <c r="I62" i="10"/>
  <c r="D10" i="8" s="1"/>
  <c r="G62" i="10"/>
  <c r="B10" i="8" s="1"/>
  <c r="G83" i="9"/>
  <c r="H83" i="9"/>
  <c r="H80" i="9"/>
  <c r="G80" i="9"/>
  <c r="H82" i="9"/>
  <c r="G82" i="9"/>
  <c r="G71" i="9"/>
  <c r="H71" i="9"/>
  <c r="G68" i="9"/>
  <c r="H68" i="9"/>
  <c r="H90" i="9"/>
  <c r="G90" i="9"/>
  <c r="G91" i="9"/>
  <c r="H91" i="9"/>
  <c r="H72" i="9"/>
  <c r="G72" i="9"/>
  <c r="H88" i="9"/>
  <c r="G88" i="9"/>
  <c r="G69" i="9"/>
  <c r="H69" i="9"/>
  <c r="H96" i="9"/>
  <c r="G96" i="9"/>
  <c r="G85" i="9"/>
  <c r="H85" i="9"/>
  <c r="G87" i="9"/>
  <c r="H87" i="9"/>
  <c r="H84" i="9"/>
  <c r="G84" i="9"/>
  <c r="G93" i="9"/>
  <c r="H93" i="9"/>
  <c r="H75" i="9"/>
  <c r="G75" i="9"/>
  <c r="G79" i="9"/>
  <c r="H79" i="9"/>
  <c r="G95" i="9"/>
  <c r="H95" i="9"/>
  <c r="H76" i="9"/>
  <c r="G76" i="9"/>
  <c r="H92" i="9"/>
  <c r="G92" i="9"/>
  <c r="G74" i="9"/>
  <c r="H74" i="9"/>
  <c r="G77" i="9"/>
  <c r="H77" i="9"/>
  <c r="F8" i="8"/>
  <c r="E70" i="7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69" i="7"/>
  <c r="D68" i="7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C67" i="7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F7" i="8"/>
  <c r="C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E5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C8" i="6"/>
  <c r="D8" i="6"/>
  <c r="E8" i="6" s="1"/>
  <c r="C9" i="6"/>
  <c r="D9" i="6"/>
  <c r="H9" i="6" s="1"/>
  <c r="C10" i="6"/>
  <c r="D10" i="6"/>
  <c r="E10" i="6" s="1"/>
  <c r="G10" i="6" s="1"/>
  <c r="F10" i="6"/>
  <c r="C11" i="6"/>
  <c r="D11" i="6"/>
  <c r="H11" i="6"/>
  <c r="C12" i="6"/>
  <c r="D12" i="6"/>
  <c r="E12" i="6" s="1"/>
  <c r="G12" i="6" s="1"/>
  <c r="F12" i="6"/>
  <c r="H12" i="6"/>
  <c r="C13" i="6"/>
  <c r="D13" i="6"/>
  <c r="H13" i="6" s="1"/>
  <c r="C14" i="6"/>
  <c r="D14" i="6"/>
  <c r="E14" i="6" s="1"/>
  <c r="G14" i="6" s="1"/>
  <c r="C15" i="6"/>
  <c r="D15" i="6"/>
  <c r="C16" i="6"/>
  <c r="D16" i="6"/>
  <c r="E16" i="6" s="1"/>
  <c r="G16" i="6" s="1"/>
  <c r="F16" i="6"/>
  <c r="H16" i="6"/>
  <c r="C17" i="6"/>
  <c r="D17" i="6"/>
  <c r="H17" i="6"/>
  <c r="C18" i="6"/>
  <c r="D18" i="6" s="1"/>
  <c r="C19" i="6"/>
  <c r="D19" i="6" s="1"/>
  <c r="C20" i="6"/>
  <c r="D20" i="6" s="1"/>
  <c r="C21" i="6"/>
  <c r="D21" i="6"/>
  <c r="E21" i="6" s="1"/>
  <c r="G21" i="6" s="1"/>
  <c r="C22" i="6"/>
  <c r="D22" i="6"/>
  <c r="E22" i="6" s="1"/>
  <c r="G22" i="6" s="1"/>
  <c r="H22" i="6"/>
  <c r="C23" i="6"/>
  <c r="D23" i="6"/>
  <c r="E23" i="6" s="1"/>
  <c r="G23" i="6" s="1"/>
  <c r="H23" i="6"/>
  <c r="C24" i="6"/>
  <c r="D24" i="6" s="1"/>
  <c r="C25" i="6"/>
  <c r="D25" i="6"/>
  <c r="E25" i="6" s="1"/>
  <c r="G25" i="6" s="1"/>
  <c r="C26" i="6"/>
  <c r="D26" i="6"/>
  <c r="E26" i="6" s="1"/>
  <c r="G26" i="6" s="1"/>
  <c r="H26" i="6"/>
  <c r="C27" i="6"/>
  <c r="D27" i="6"/>
  <c r="E27" i="6" s="1"/>
  <c r="G27" i="6" s="1"/>
  <c r="H27" i="6"/>
  <c r="C28" i="6"/>
  <c r="D28" i="6" s="1"/>
  <c r="C29" i="6"/>
  <c r="D29" i="6"/>
  <c r="E29" i="6" s="1"/>
  <c r="G29" i="6" s="1"/>
  <c r="C30" i="6"/>
  <c r="D30" i="6"/>
  <c r="E30" i="6" s="1"/>
  <c r="G30" i="6" s="1"/>
  <c r="H30" i="6"/>
  <c r="C31" i="6"/>
  <c r="D31" i="6"/>
  <c r="E31" i="6" s="1"/>
  <c r="G31" i="6" s="1"/>
  <c r="H31" i="6"/>
  <c r="C32" i="6"/>
  <c r="D32" i="6" s="1"/>
  <c r="H32" i="6" s="1"/>
  <c r="C33" i="6"/>
  <c r="D33" i="6"/>
  <c r="H33" i="6" s="1"/>
  <c r="C34" i="6"/>
  <c r="D34" i="6"/>
  <c r="C35" i="6"/>
  <c r="D35" i="6"/>
  <c r="H35" i="6" s="1"/>
  <c r="C36" i="6"/>
  <c r="D36" i="6"/>
  <c r="C37" i="6"/>
  <c r="D37" i="6" s="1"/>
  <c r="C7" i="5"/>
  <c r="D7" i="5" s="1"/>
  <c r="E7" i="5" s="1"/>
  <c r="G7" i="5" s="1"/>
  <c r="C8" i="5"/>
  <c r="D8" i="5" s="1"/>
  <c r="E8" i="5"/>
  <c r="G8" i="5" s="1"/>
  <c r="C9" i="5"/>
  <c r="D9" i="5" s="1"/>
  <c r="E9" i="5" s="1"/>
  <c r="G9" i="5" s="1"/>
  <c r="C10" i="5"/>
  <c r="D10" i="5" s="1"/>
  <c r="C11" i="5"/>
  <c r="D11" i="5" s="1"/>
  <c r="E11" i="5" s="1"/>
  <c r="G11" i="5" s="1"/>
  <c r="C12" i="5"/>
  <c r="D12" i="5" s="1"/>
  <c r="E12" i="5" s="1"/>
  <c r="G12" i="5" s="1"/>
  <c r="C13" i="5"/>
  <c r="D13" i="5" s="1"/>
  <c r="E13" i="5" s="1"/>
  <c r="G13" i="5" s="1"/>
  <c r="C14" i="5"/>
  <c r="D14" i="5" s="1"/>
  <c r="C15" i="5"/>
  <c r="D15" i="5" s="1"/>
  <c r="E15" i="5"/>
  <c r="G15" i="5" s="1"/>
  <c r="C16" i="5"/>
  <c r="D16" i="5" s="1"/>
  <c r="E16" i="5" s="1"/>
  <c r="G16" i="5" s="1"/>
  <c r="C17" i="5"/>
  <c r="D17" i="5" s="1"/>
  <c r="F17" i="5" s="1"/>
  <c r="C18" i="5"/>
  <c r="D18" i="5" s="1"/>
  <c r="F18" i="5" s="1"/>
  <c r="C19" i="5"/>
  <c r="D19" i="5"/>
  <c r="H19" i="5" s="1"/>
  <c r="C20" i="5"/>
  <c r="D20" i="5" s="1"/>
  <c r="F20" i="5" s="1"/>
  <c r="C21" i="5"/>
  <c r="D21" i="5" s="1"/>
  <c r="H21" i="5" s="1"/>
  <c r="C22" i="5"/>
  <c r="D22" i="5" s="1"/>
  <c r="C23" i="5"/>
  <c r="D23" i="5"/>
  <c r="H23" i="5" s="1"/>
  <c r="C24" i="5"/>
  <c r="D24" i="5" s="1"/>
  <c r="F24" i="5" s="1"/>
  <c r="C25" i="5"/>
  <c r="D25" i="5" s="1"/>
  <c r="C26" i="5"/>
  <c r="D26" i="5" s="1"/>
  <c r="F26" i="5" s="1"/>
  <c r="C27" i="5"/>
  <c r="D27" i="5"/>
  <c r="H27" i="5" s="1"/>
  <c r="C28" i="5"/>
  <c r="D28" i="5" s="1"/>
  <c r="F28" i="5" s="1"/>
  <c r="C29" i="5"/>
  <c r="D29" i="5" s="1"/>
  <c r="H29" i="5" s="1"/>
  <c r="C30" i="5"/>
  <c r="D30" i="5" s="1"/>
  <c r="C31" i="5"/>
  <c r="D31" i="5"/>
  <c r="H31" i="5" s="1"/>
  <c r="C32" i="5"/>
  <c r="D32" i="5" s="1"/>
  <c r="F32" i="5" s="1"/>
  <c r="C33" i="5"/>
  <c r="D33" i="5" s="1"/>
  <c r="C34" i="5"/>
  <c r="D34" i="5" s="1"/>
  <c r="F34" i="5" s="1"/>
  <c r="C35" i="5"/>
  <c r="D35" i="5"/>
  <c r="H35" i="5" s="1"/>
  <c r="C36" i="5"/>
  <c r="D36" i="5" s="1"/>
  <c r="F36" i="5" s="1"/>
  <c r="C37" i="5"/>
  <c r="D37" i="5" s="1"/>
  <c r="H37" i="5" s="1"/>
  <c r="C6" i="4"/>
  <c r="D6" i="4" s="1"/>
  <c r="F6" i="4"/>
  <c r="C7" i="4"/>
  <c r="D7" i="4" s="1"/>
  <c r="C8" i="4"/>
  <c r="D8" i="4" s="1"/>
  <c r="F8" i="4" s="1"/>
  <c r="C9" i="4"/>
  <c r="D9" i="4" s="1"/>
  <c r="H9" i="4" s="1"/>
  <c r="C10" i="4"/>
  <c r="D10" i="4" s="1"/>
  <c r="F10" i="4"/>
  <c r="C11" i="4"/>
  <c r="D11" i="4" s="1"/>
  <c r="H11" i="4" s="1"/>
  <c r="C12" i="4"/>
  <c r="D12" i="4" s="1"/>
  <c r="C13" i="4"/>
  <c r="D13" i="4" s="1"/>
  <c r="H13" i="4" s="1"/>
  <c r="C14" i="4"/>
  <c r="D14" i="4" s="1"/>
  <c r="F14" i="4"/>
  <c r="C15" i="4"/>
  <c r="D15" i="4" s="1"/>
  <c r="C16" i="4"/>
  <c r="D16" i="4" s="1"/>
  <c r="F16" i="4" s="1"/>
  <c r="C17" i="4"/>
  <c r="D17" i="4" s="1"/>
  <c r="H17" i="4" s="1"/>
  <c r="C18" i="4"/>
  <c r="D18" i="4" s="1"/>
  <c r="F18" i="4"/>
  <c r="C19" i="4"/>
  <c r="D19" i="4" s="1"/>
  <c r="H19" i="4" s="1"/>
  <c r="C20" i="4"/>
  <c r="D20" i="4" s="1"/>
  <c r="C21" i="4"/>
  <c r="D21" i="4" s="1"/>
  <c r="H21" i="4" s="1"/>
  <c r="C22" i="4"/>
  <c r="D22" i="4" s="1"/>
  <c r="F22" i="4"/>
  <c r="C23" i="4"/>
  <c r="D23" i="4" s="1"/>
  <c r="C24" i="4"/>
  <c r="D24" i="4" s="1"/>
  <c r="F24" i="4" s="1"/>
  <c r="C25" i="4"/>
  <c r="D25" i="4" s="1"/>
  <c r="H25" i="4" s="1"/>
  <c r="C26" i="4"/>
  <c r="D26" i="4" s="1"/>
  <c r="F26" i="4"/>
  <c r="C27" i="4"/>
  <c r="D27" i="4" s="1"/>
  <c r="H27" i="4" s="1"/>
  <c r="C28" i="4"/>
  <c r="D28" i="4" s="1"/>
  <c r="C29" i="4"/>
  <c r="D29" i="4" s="1"/>
  <c r="H29" i="4" s="1"/>
  <c r="C30" i="4"/>
  <c r="D30" i="4" s="1"/>
  <c r="F30" i="4"/>
  <c r="C31" i="4"/>
  <c r="D31" i="4" s="1"/>
  <c r="C32" i="4"/>
  <c r="D32" i="4" s="1"/>
  <c r="F32" i="4" s="1"/>
  <c r="C33" i="4"/>
  <c r="D33" i="4" s="1"/>
  <c r="H33" i="4" s="1"/>
  <c r="C34" i="4"/>
  <c r="D34" i="4" s="1"/>
  <c r="F34" i="4"/>
  <c r="C35" i="4"/>
  <c r="D35" i="4" s="1"/>
  <c r="H35" i="4" s="1"/>
  <c r="C36" i="4"/>
  <c r="D36" i="4" s="1"/>
  <c r="C37" i="4"/>
  <c r="D37" i="4" s="1"/>
  <c r="H37" i="4" s="1"/>
  <c r="C5" i="3"/>
  <c r="D5" i="3"/>
  <c r="E5" i="3" s="1"/>
  <c r="G5" i="3" s="1"/>
  <c r="C6" i="3"/>
  <c r="D6" i="3"/>
  <c r="H6" i="3" s="1"/>
  <c r="C7" i="3"/>
  <c r="D7" i="3"/>
  <c r="E7" i="3" s="1"/>
  <c r="G7" i="3" s="1"/>
  <c r="F7" i="3"/>
  <c r="C8" i="3"/>
  <c r="D8" i="3"/>
  <c r="H8" i="3" s="1"/>
  <c r="C9" i="3"/>
  <c r="D9" i="3" s="1"/>
  <c r="C10" i="3"/>
  <c r="D10" i="3" s="1"/>
  <c r="H10" i="3" s="1"/>
  <c r="C11" i="3"/>
  <c r="D11" i="3"/>
  <c r="E11" i="3" s="1"/>
  <c r="G11" i="3" s="1"/>
  <c r="C12" i="3"/>
  <c r="D12" i="3"/>
  <c r="C13" i="3"/>
  <c r="D13" i="3"/>
  <c r="E13" i="3" s="1"/>
  <c r="G13" i="3" s="1"/>
  <c r="F13" i="3"/>
  <c r="H13" i="3"/>
  <c r="C14" i="3"/>
  <c r="D14" i="3"/>
  <c r="H14" i="3"/>
  <c r="C15" i="3"/>
  <c r="D15" i="3" s="1"/>
  <c r="C16" i="3"/>
  <c r="D16" i="3" s="1"/>
  <c r="H16" i="3" s="1"/>
  <c r="C17" i="3"/>
  <c r="D17" i="3"/>
  <c r="E17" i="3" s="1"/>
  <c r="G17" i="3" s="1"/>
  <c r="F17" i="3"/>
  <c r="C18" i="3"/>
  <c r="D18" i="3"/>
  <c r="H18" i="3"/>
  <c r="C19" i="3"/>
  <c r="D19" i="3"/>
  <c r="E19" i="3" s="1"/>
  <c r="G19" i="3" s="1"/>
  <c r="F19" i="3"/>
  <c r="H19" i="3"/>
  <c r="C20" i="3"/>
  <c r="D20" i="3"/>
  <c r="C21" i="3"/>
  <c r="D21" i="3"/>
  <c r="E21" i="3" s="1"/>
  <c r="G21" i="3" s="1"/>
  <c r="C22" i="3"/>
  <c r="D22" i="3"/>
  <c r="H22" i="3" s="1"/>
  <c r="C23" i="3"/>
  <c r="D23" i="3"/>
  <c r="E23" i="3" s="1"/>
  <c r="G23" i="3" s="1"/>
  <c r="F23" i="3"/>
  <c r="C24" i="3"/>
  <c r="D24" i="3"/>
  <c r="H24" i="3" s="1"/>
  <c r="C25" i="3"/>
  <c r="D25" i="3" s="1"/>
  <c r="C26" i="3"/>
  <c r="D26" i="3" s="1"/>
  <c r="H26" i="3" s="1"/>
  <c r="C27" i="3"/>
  <c r="D27" i="3"/>
  <c r="E27" i="3" s="1"/>
  <c r="G27" i="3" s="1"/>
  <c r="C28" i="3"/>
  <c r="D28" i="3"/>
  <c r="C29" i="3"/>
  <c r="D29" i="3"/>
  <c r="E29" i="3" s="1"/>
  <c r="G29" i="3" s="1"/>
  <c r="F29" i="3"/>
  <c r="H29" i="3"/>
  <c r="C30" i="3"/>
  <c r="D30" i="3"/>
  <c r="H30" i="3"/>
  <c r="C31" i="3"/>
  <c r="D31" i="3" s="1"/>
  <c r="C32" i="3"/>
  <c r="D32" i="3" s="1"/>
  <c r="H32" i="3" s="1"/>
  <c r="C33" i="3"/>
  <c r="D33" i="3"/>
  <c r="E33" i="3" s="1"/>
  <c r="G33" i="3" s="1"/>
  <c r="F33" i="3"/>
  <c r="C34" i="3"/>
  <c r="D34" i="3"/>
  <c r="H34" i="3"/>
  <c r="C35" i="3"/>
  <c r="D35" i="3"/>
  <c r="E35" i="3" s="1"/>
  <c r="G35" i="3" s="1"/>
  <c r="F35" i="3"/>
  <c r="H35" i="3"/>
  <c r="C36" i="3"/>
  <c r="D36" i="3"/>
  <c r="C37" i="3"/>
  <c r="D37" i="3"/>
  <c r="E37" i="3" s="1"/>
  <c r="G37" i="3" s="1"/>
  <c r="C4" i="2"/>
  <c r="D4" i="2" s="1"/>
  <c r="C5" i="2"/>
  <c r="D5" i="2"/>
  <c r="E5" i="2" s="1"/>
  <c r="G5" i="2" s="1"/>
  <c r="C6" i="2"/>
  <c r="D6" i="2"/>
  <c r="H6" i="2" s="1"/>
  <c r="C7" i="2"/>
  <c r="D7" i="2"/>
  <c r="E7" i="2" s="1"/>
  <c r="G7" i="2" s="1"/>
  <c r="F7" i="2"/>
  <c r="C8" i="2"/>
  <c r="D8" i="2"/>
  <c r="H8" i="2" s="1"/>
  <c r="C9" i="2"/>
  <c r="D9" i="2" s="1"/>
  <c r="C10" i="2"/>
  <c r="D10" i="2" s="1"/>
  <c r="H10" i="2" s="1"/>
  <c r="C11" i="2"/>
  <c r="D11" i="2"/>
  <c r="E11" i="2" s="1"/>
  <c r="G11" i="2" s="1"/>
  <c r="C12" i="2"/>
  <c r="D12" i="2"/>
  <c r="C13" i="2"/>
  <c r="D13" i="2" s="1"/>
  <c r="C14" i="2"/>
  <c r="D14" i="2" s="1"/>
  <c r="H14" i="2" s="1"/>
  <c r="C15" i="2"/>
  <c r="D15" i="2" s="1"/>
  <c r="C16" i="2"/>
  <c r="D16" i="2" s="1"/>
  <c r="H16" i="2" s="1"/>
  <c r="C17" i="2"/>
  <c r="D17" i="2"/>
  <c r="E17" i="2" s="1"/>
  <c r="G17" i="2" s="1"/>
  <c r="F17" i="2"/>
  <c r="C18" i="2"/>
  <c r="D18" i="2"/>
  <c r="H18" i="2"/>
  <c r="C19" i="2"/>
  <c r="D19" i="2" s="1"/>
  <c r="C20" i="2"/>
  <c r="D20" i="2" s="1"/>
  <c r="C21" i="2"/>
  <c r="D21" i="2"/>
  <c r="E21" i="2" s="1"/>
  <c r="G21" i="2" s="1"/>
  <c r="C22" i="2"/>
  <c r="D22" i="2"/>
  <c r="H22" i="2" s="1"/>
  <c r="C23" i="2"/>
  <c r="D23" i="2"/>
  <c r="E23" i="2" s="1"/>
  <c r="G23" i="2" s="1"/>
  <c r="F23" i="2"/>
  <c r="C24" i="2"/>
  <c r="D24" i="2"/>
  <c r="H24" i="2" s="1"/>
  <c r="C25" i="2"/>
  <c r="D25" i="2" s="1"/>
  <c r="C26" i="2"/>
  <c r="D26" i="2" s="1"/>
  <c r="H26" i="2" s="1"/>
  <c r="C27" i="2"/>
  <c r="D27" i="2"/>
  <c r="E27" i="2" s="1"/>
  <c r="G27" i="2" s="1"/>
  <c r="C28" i="2"/>
  <c r="D28" i="2"/>
  <c r="C29" i="2"/>
  <c r="D29" i="2" s="1"/>
  <c r="C30" i="2"/>
  <c r="D30" i="2" s="1"/>
  <c r="H30" i="2" s="1"/>
  <c r="C31" i="2"/>
  <c r="D31" i="2"/>
  <c r="H31" i="2" s="1"/>
  <c r="F31" i="2"/>
  <c r="C32" i="2"/>
  <c r="D32" i="2" s="1"/>
  <c r="C33" i="2"/>
  <c r="D33" i="2"/>
  <c r="H33" i="2" s="1"/>
  <c r="C34" i="2"/>
  <c r="D34" i="2"/>
  <c r="H34" i="2" s="1"/>
  <c r="C35" i="2"/>
  <c r="D35" i="2" s="1"/>
  <c r="C36" i="2"/>
  <c r="D36" i="2" s="1"/>
  <c r="H36" i="2" s="1"/>
  <c r="C37" i="2"/>
  <c r="D37" i="2"/>
  <c r="H37" i="2" s="1"/>
  <c r="E35" i="2" l="1"/>
  <c r="G35" i="2" s="1"/>
  <c r="F35" i="2"/>
  <c r="H35" i="2"/>
  <c r="E25" i="2"/>
  <c r="G25" i="2" s="1"/>
  <c r="H25" i="2"/>
  <c r="F25" i="2"/>
  <c r="E13" i="2"/>
  <c r="G13" i="2" s="1"/>
  <c r="F13" i="2"/>
  <c r="H13" i="2"/>
  <c r="H29" i="2"/>
  <c r="F29" i="2"/>
  <c r="E19" i="2"/>
  <c r="G19" i="2" s="1"/>
  <c r="F19" i="2"/>
  <c r="H19" i="2"/>
  <c r="E15" i="2"/>
  <c r="G15" i="2" s="1"/>
  <c r="F15" i="2"/>
  <c r="H15" i="2"/>
  <c r="E9" i="2"/>
  <c r="G9" i="2" s="1"/>
  <c r="F9" i="2"/>
  <c r="H9" i="2"/>
  <c r="H27" i="2"/>
  <c r="H21" i="2"/>
  <c r="H11" i="2"/>
  <c r="H5" i="2"/>
  <c r="F37" i="2"/>
  <c r="F33" i="2"/>
  <c r="F27" i="2"/>
  <c r="H23" i="2"/>
  <c r="F21" i="2"/>
  <c r="H17" i="2"/>
  <c r="F11" i="2"/>
  <c r="H7" i="2"/>
  <c r="F5" i="2"/>
  <c r="E9" i="3"/>
  <c r="G9" i="3" s="1"/>
  <c r="F9" i="3"/>
  <c r="H9" i="3"/>
  <c r="E25" i="3"/>
  <c r="G25" i="3" s="1"/>
  <c r="F25" i="3"/>
  <c r="H25" i="3"/>
  <c r="E31" i="3"/>
  <c r="G31" i="3" s="1"/>
  <c r="F31" i="3"/>
  <c r="H31" i="3"/>
  <c r="E15" i="3"/>
  <c r="G15" i="3" s="1"/>
  <c r="F15" i="3"/>
  <c r="H15" i="3"/>
  <c r="H37" i="3"/>
  <c r="H27" i="3"/>
  <c r="H21" i="3"/>
  <c r="H11" i="3"/>
  <c r="H5" i="3"/>
  <c r="F37" i="3"/>
  <c r="H33" i="3"/>
  <c r="F27" i="3"/>
  <c r="H23" i="3"/>
  <c r="F21" i="3"/>
  <c r="H17" i="3"/>
  <c r="F11" i="3"/>
  <c r="H7" i="3"/>
  <c r="F5" i="3"/>
  <c r="H17" i="5"/>
  <c r="F37" i="6"/>
  <c r="H37" i="6"/>
  <c r="E37" i="6"/>
  <c r="G37" i="6" s="1"/>
  <c r="E20" i="6"/>
  <c r="G20" i="6" s="1"/>
  <c r="H20" i="6"/>
  <c r="E28" i="6"/>
  <c r="G28" i="6" s="1"/>
  <c r="H28" i="6"/>
  <c r="E18" i="6"/>
  <c r="G18" i="6" s="1"/>
  <c r="H18" i="6"/>
  <c r="F18" i="6"/>
  <c r="E19" i="6"/>
  <c r="G19" i="6" s="1"/>
  <c r="H19" i="6"/>
  <c r="F19" i="6"/>
  <c r="E24" i="6"/>
  <c r="G24" i="6" s="1"/>
  <c r="H24" i="6"/>
  <c r="H14" i="6"/>
  <c r="H8" i="6"/>
  <c r="H29" i="6"/>
  <c r="H25" i="6"/>
  <c r="H21" i="6"/>
  <c r="F14" i="6"/>
  <c r="H10" i="6"/>
  <c r="F8" i="6"/>
  <c r="J62" i="9"/>
  <c r="E9" i="8" s="1"/>
  <c r="H62" i="9"/>
  <c r="C9" i="8" s="1"/>
  <c r="I62" i="9"/>
  <c r="D9" i="8" s="1"/>
  <c r="B9" i="8"/>
  <c r="F68" i="7"/>
  <c r="F69" i="7"/>
  <c r="F70" i="7"/>
  <c r="C4" i="7"/>
  <c r="F4" i="7" s="1"/>
  <c r="E28" i="2"/>
  <c r="G28" i="2" s="1"/>
  <c r="F28" i="2"/>
  <c r="E4" i="2"/>
  <c r="G4" i="2" s="1"/>
  <c r="F4" i="2"/>
  <c r="E12" i="3"/>
  <c r="G12" i="3" s="1"/>
  <c r="F12" i="3"/>
  <c r="E31" i="4"/>
  <c r="G31" i="4" s="1"/>
  <c r="F31" i="4"/>
  <c r="H31" i="4"/>
  <c r="E23" i="4"/>
  <c r="G23" i="4" s="1"/>
  <c r="F23" i="4"/>
  <c r="H23" i="4"/>
  <c r="E15" i="4"/>
  <c r="G15" i="4" s="1"/>
  <c r="F15" i="4"/>
  <c r="H15" i="4"/>
  <c r="E7" i="4"/>
  <c r="G7" i="4" s="1"/>
  <c r="F7" i="4"/>
  <c r="H7" i="4"/>
  <c r="H30" i="5"/>
  <c r="E30" i="5"/>
  <c r="G30" i="5" s="1"/>
  <c r="F30" i="5"/>
  <c r="H22" i="5"/>
  <c r="E22" i="5"/>
  <c r="G22" i="5" s="1"/>
  <c r="F22" i="5"/>
  <c r="E22" i="2"/>
  <c r="G22" i="2" s="1"/>
  <c r="F22" i="2"/>
  <c r="E14" i="2"/>
  <c r="G14" i="2" s="1"/>
  <c r="F14" i="2"/>
  <c r="E6" i="2"/>
  <c r="G6" i="2" s="1"/>
  <c r="F6" i="2"/>
  <c r="E30" i="3"/>
  <c r="G30" i="3" s="1"/>
  <c r="F30" i="3"/>
  <c r="E22" i="3"/>
  <c r="G22" i="3" s="1"/>
  <c r="F22" i="3"/>
  <c r="E14" i="3"/>
  <c r="G14" i="3" s="1"/>
  <c r="F14" i="3"/>
  <c r="E6" i="3"/>
  <c r="G6" i="3" s="1"/>
  <c r="F6" i="3"/>
  <c r="E33" i="5"/>
  <c r="G33" i="5" s="1"/>
  <c r="F33" i="5"/>
  <c r="H33" i="5"/>
  <c r="E25" i="5"/>
  <c r="G25" i="5" s="1"/>
  <c r="F25" i="5"/>
  <c r="H25" i="5"/>
  <c r="E20" i="3"/>
  <c r="G20" i="3" s="1"/>
  <c r="F20" i="3"/>
  <c r="E34" i="2"/>
  <c r="G34" i="2" s="1"/>
  <c r="F34" i="2"/>
  <c r="E30" i="2"/>
  <c r="G30" i="2" s="1"/>
  <c r="F30" i="2"/>
  <c r="E16" i="2"/>
  <c r="G16" i="2" s="1"/>
  <c r="F16" i="2"/>
  <c r="E32" i="3"/>
  <c r="G32" i="3" s="1"/>
  <c r="F32" i="3"/>
  <c r="E24" i="3"/>
  <c r="G24" i="3" s="1"/>
  <c r="F24" i="3"/>
  <c r="E16" i="3"/>
  <c r="G16" i="3" s="1"/>
  <c r="F16" i="3"/>
  <c r="E8" i="3"/>
  <c r="F8" i="3"/>
  <c r="E34" i="6"/>
  <c r="G34" i="6" s="1"/>
  <c r="F34" i="6"/>
  <c r="H34" i="6"/>
  <c r="E32" i="2"/>
  <c r="G32" i="2" s="1"/>
  <c r="F32" i="2"/>
  <c r="E20" i="2"/>
  <c r="G20" i="2" s="1"/>
  <c r="F20" i="2"/>
  <c r="E12" i="2"/>
  <c r="G12" i="2" s="1"/>
  <c r="F12" i="2"/>
  <c r="E36" i="3"/>
  <c r="G36" i="3" s="1"/>
  <c r="F36" i="3"/>
  <c r="E28" i="3"/>
  <c r="G28" i="3" s="1"/>
  <c r="F28" i="3"/>
  <c r="E24" i="2"/>
  <c r="G24" i="2" s="1"/>
  <c r="F24" i="2"/>
  <c r="E8" i="2"/>
  <c r="F8" i="2"/>
  <c r="E36" i="2"/>
  <c r="G36" i="2" s="1"/>
  <c r="F36" i="2"/>
  <c r="H32" i="2"/>
  <c r="H28" i="2"/>
  <c r="E26" i="2"/>
  <c r="G26" i="2" s="1"/>
  <c r="F26" i="2"/>
  <c r="H20" i="2"/>
  <c r="E18" i="2"/>
  <c r="G18" i="2" s="1"/>
  <c r="F18" i="2"/>
  <c r="H12" i="2"/>
  <c r="E10" i="2"/>
  <c r="G10" i="2" s="1"/>
  <c r="F10" i="2"/>
  <c r="H4" i="2"/>
  <c r="H36" i="3"/>
  <c r="E34" i="3"/>
  <c r="G34" i="3" s="1"/>
  <c r="F34" i="3"/>
  <c r="H28" i="3"/>
  <c r="E26" i="3"/>
  <c r="G26" i="3" s="1"/>
  <c r="F26" i="3"/>
  <c r="H20" i="3"/>
  <c r="E18" i="3"/>
  <c r="G18" i="3" s="1"/>
  <c r="F18" i="3"/>
  <c r="H12" i="3"/>
  <c r="H2" i="3" s="1"/>
  <c r="E3" i="8" s="1"/>
  <c r="E10" i="3"/>
  <c r="G10" i="3" s="1"/>
  <c r="F10" i="3"/>
  <c r="H36" i="4"/>
  <c r="E36" i="4"/>
  <c r="G36" i="4" s="1"/>
  <c r="F36" i="4"/>
  <c r="H28" i="4"/>
  <c r="E28" i="4"/>
  <c r="G28" i="4" s="1"/>
  <c r="F28" i="4"/>
  <c r="H20" i="4"/>
  <c r="E20" i="4"/>
  <c r="G20" i="4" s="1"/>
  <c r="F20" i="4"/>
  <c r="H12" i="4"/>
  <c r="E12" i="4"/>
  <c r="G12" i="4" s="1"/>
  <c r="F12" i="4"/>
  <c r="E37" i="2"/>
  <c r="G37" i="2" s="1"/>
  <c r="E33" i="2"/>
  <c r="G33" i="2" s="1"/>
  <c r="E31" i="2"/>
  <c r="G31" i="2" s="1"/>
  <c r="E29" i="2"/>
  <c r="G29" i="2" s="1"/>
  <c r="E37" i="4"/>
  <c r="G37" i="4" s="1"/>
  <c r="F37" i="4"/>
  <c r="H34" i="4"/>
  <c r="E34" i="4"/>
  <c r="G34" i="4" s="1"/>
  <c r="E29" i="4"/>
  <c r="G29" i="4" s="1"/>
  <c r="F29" i="4"/>
  <c r="H26" i="4"/>
  <c r="E26" i="4"/>
  <c r="G26" i="4" s="1"/>
  <c r="E21" i="4"/>
  <c r="G21" i="4" s="1"/>
  <c r="F21" i="4"/>
  <c r="H18" i="4"/>
  <c r="E18" i="4"/>
  <c r="G18" i="4" s="1"/>
  <c r="E13" i="4"/>
  <c r="G13" i="4" s="1"/>
  <c r="F13" i="4"/>
  <c r="H10" i="4"/>
  <c r="E10" i="4"/>
  <c r="G10" i="4" s="1"/>
  <c r="H36" i="5"/>
  <c r="E36" i="5"/>
  <c r="G36" i="5" s="1"/>
  <c r="E31" i="5"/>
  <c r="G31" i="5" s="1"/>
  <c r="F31" i="5"/>
  <c r="H28" i="5"/>
  <c r="E28" i="5"/>
  <c r="G28" i="5" s="1"/>
  <c r="E23" i="5"/>
  <c r="G23" i="5" s="1"/>
  <c r="F23" i="5"/>
  <c r="H20" i="5"/>
  <c r="E20" i="5"/>
  <c r="G20" i="5" s="1"/>
  <c r="F10" i="5"/>
  <c r="H10" i="5"/>
  <c r="E10" i="5"/>
  <c r="G10" i="5" s="1"/>
  <c r="E35" i="4"/>
  <c r="G35" i="4" s="1"/>
  <c r="F35" i="4"/>
  <c r="H32" i="4"/>
  <c r="E32" i="4"/>
  <c r="G32" i="4" s="1"/>
  <c r="E27" i="4"/>
  <c r="G27" i="4" s="1"/>
  <c r="F27" i="4"/>
  <c r="H24" i="4"/>
  <c r="E24" i="4"/>
  <c r="G24" i="4" s="1"/>
  <c r="E19" i="4"/>
  <c r="G19" i="4" s="1"/>
  <c r="F19" i="4"/>
  <c r="H16" i="4"/>
  <c r="E16" i="4"/>
  <c r="G16" i="4" s="1"/>
  <c r="E11" i="4"/>
  <c r="G11" i="4" s="1"/>
  <c r="F11" i="4"/>
  <c r="H8" i="4"/>
  <c r="E8" i="4"/>
  <c r="E37" i="5"/>
  <c r="G37" i="5" s="1"/>
  <c r="F37" i="5"/>
  <c r="H34" i="5"/>
  <c r="E34" i="5"/>
  <c r="G34" i="5" s="1"/>
  <c r="E29" i="5"/>
  <c r="G29" i="5" s="1"/>
  <c r="F29" i="5"/>
  <c r="H26" i="5"/>
  <c r="E26" i="5"/>
  <c r="G26" i="5" s="1"/>
  <c r="E21" i="5"/>
  <c r="G21" i="5" s="1"/>
  <c r="F21" i="5"/>
  <c r="H18" i="5"/>
  <c r="E18" i="5"/>
  <c r="G18" i="5" s="1"/>
  <c r="F14" i="5"/>
  <c r="H14" i="5"/>
  <c r="E14" i="5"/>
  <c r="G14" i="5" s="1"/>
  <c r="E33" i="4"/>
  <c r="G33" i="4" s="1"/>
  <c r="F33" i="4"/>
  <c r="H30" i="4"/>
  <c r="E30" i="4"/>
  <c r="G30" i="4" s="1"/>
  <c r="E25" i="4"/>
  <c r="G25" i="4" s="1"/>
  <c r="F25" i="4"/>
  <c r="H22" i="4"/>
  <c r="E22" i="4"/>
  <c r="G22" i="4" s="1"/>
  <c r="E17" i="4"/>
  <c r="G17" i="4" s="1"/>
  <c r="F17" i="4"/>
  <c r="H14" i="4"/>
  <c r="E14" i="4"/>
  <c r="G14" i="4" s="1"/>
  <c r="E9" i="4"/>
  <c r="G9" i="4" s="1"/>
  <c r="F9" i="4"/>
  <c r="F2" i="4" s="1"/>
  <c r="C4" i="8" s="1"/>
  <c r="H6" i="4"/>
  <c r="E6" i="4"/>
  <c r="G6" i="4" s="1"/>
  <c r="E35" i="5"/>
  <c r="G35" i="5" s="1"/>
  <c r="F35" i="5"/>
  <c r="H32" i="5"/>
  <c r="E32" i="5"/>
  <c r="G32" i="5" s="1"/>
  <c r="E27" i="5"/>
  <c r="G27" i="5" s="1"/>
  <c r="F27" i="5"/>
  <c r="H24" i="5"/>
  <c r="E24" i="5"/>
  <c r="G24" i="5" s="1"/>
  <c r="E19" i="5"/>
  <c r="G19" i="5" s="1"/>
  <c r="F19" i="5"/>
  <c r="H15" i="5"/>
  <c r="F15" i="5"/>
  <c r="H11" i="5"/>
  <c r="F11" i="5"/>
  <c r="H7" i="5"/>
  <c r="F7" i="5"/>
  <c r="E35" i="6"/>
  <c r="G35" i="6" s="1"/>
  <c r="F35" i="6"/>
  <c r="E17" i="5"/>
  <c r="G17" i="5" s="1"/>
  <c r="F16" i="5"/>
  <c r="H16" i="5"/>
  <c r="F12" i="5"/>
  <c r="H12" i="5"/>
  <c r="F8" i="5"/>
  <c r="H8" i="5"/>
  <c r="E36" i="6"/>
  <c r="G36" i="6" s="1"/>
  <c r="H36" i="6"/>
  <c r="F36" i="6"/>
  <c r="E32" i="6"/>
  <c r="G32" i="6" s="1"/>
  <c r="F32" i="6"/>
  <c r="H13" i="5"/>
  <c r="F13" i="5"/>
  <c r="H9" i="5"/>
  <c r="F9" i="5"/>
  <c r="E33" i="6"/>
  <c r="G33" i="6" s="1"/>
  <c r="F33" i="6"/>
  <c r="E15" i="6"/>
  <c r="G15" i="6" s="1"/>
  <c r="F15" i="6"/>
  <c r="H15" i="6"/>
  <c r="F31" i="6"/>
  <c r="F30" i="6"/>
  <c r="F29" i="6"/>
  <c r="F28" i="6"/>
  <c r="F27" i="6"/>
  <c r="F26" i="6"/>
  <c r="F25" i="6"/>
  <c r="F24" i="6"/>
  <c r="F23" i="6"/>
  <c r="F22" i="6"/>
  <c r="F21" i="6"/>
  <c r="F20" i="6"/>
  <c r="E17" i="6"/>
  <c r="G17" i="6" s="1"/>
  <c r="F17" i="6"/>
  <c r="E9" i="6"/>
  <c r="G9" i="6" s="1"/>
  <c r="F9" i="6"/>
  <c r="G8" i="6"/>
  <c r="E11" i="6"/>
  <c r="G11" i="6" s="1"/>
  <c r="F11" i="6"/>
  <c r="E13" i="6"/>
  <c r="G13" i="6" s="1"/>
  <c r="F13" i="6"/>
  <c r="H2" i="2" l="1"/>
  <c r="E2" i="8" s="1"/>
  <c r="G2" i="5"/>
  <c r="D5" i="8" s="1"/>
  <c r="E2" i="6"/>
  <c r="F2" i="6"/>
  <c r="C6" i="8" s="1"/>
  <c r="H2" i="6"/>
  <c r="E6" i="8" s="1"/>
  <c r="C5" i="7"/>
  <c r="F5" i="7" s="1"/>
  <c r="F72" i="7"/>
  <c r="G72" i="7" s="1"/>
  <c r="F71" i="7"/>
  <c r="H71" i="7" s="1"/>
  <c r="F73" i="7"/>
  <c r="H70" i="7"/>
  <c r="G70" i="7"/>
  <c r="I70" i="7" s="1"/>
  <c r="J70" i="7"/>
  <c r="H69" i="7"/>
  <c r="G69" i="7"/>
  <c r="I69" i="7" s="1"/>
  <c r="J69" i="7"/>
  <c r="H72" i="7"/>
  <c r="H68" i="7"/>
  <c r="G68" i="7"/>
  <c r="I68" i="7" s="1"/>
  <c r="J68" i="7"/>
  <c r="J71" i="7"/>
  <c r="H2" i="4"/>
  <c r="E4" i="8" s="1"/>
  <c r="F2" i="2"/>
  <c r="C2" i="8" s="1"/>
  <c r="J4" i="7"/>
  <c r="G4" i="7"/>
  <c r="I4" i="7" s="1"/>
  <c r="H4" i="7"/>
  <c r="F2" i="5"/>
  <c r="C5" i="8" s="1"/>
  <c r="B2" i="8"/>
  <c r="G8" i="2"/>
  <c r="G2" i="2" s="1"/>
  <c r="D2" i="8" s="1"/>
  <c r="E2" i="5"/>
  <c r="B5" i="8" s="1"/>
  <c r="F2" i="3"/>
  <c r="C3" i="8" s="1"/>
  <c r="G2" i="6"/>
  <c r="D6" i="8" s="1"/>
  <c r="E2" i="3"/>
  <c r="B3" i="8" s="1"/>
  <c r="G8" i="3"/>
  <c r="G2" i="3" s="1"/>
  <c r="D3" i="8" s="1"/>
  <c r="H2" i="5"/>
  <c r="E5" i="8" s="1"/>
  <c r="B6" i="8"/>
  <c r="E2" i="4"/>
  <c r="B4" i="8" s="1"/>
  <c r="G8" i="4"/>
  <c r="G2" i="4" s="1"/>
  <c r="D4" i="8" s="1"/>
  <c r="G71" i="7" l="1"/>
  <c r="I71" i="7" s="1"/>
  <c r="J72" i="7"/>
  <c r="C6" i="7"/>
  <c r="F6" i="7" s="1"/>
  <c r="F74" i="7"/>
  <c r="J73" i="7"/>
  <c r="H73" i="7"/>
  <c r="G73" i="7"/>
  <c r="I73" i="7" s="1"/>
  <c r="I72" i="7"/>
  <c r="J5" i="7"/>
  <c r="G5" i="7"/>
  <c r="I5" i="7" s="1"/>
  <c r="H5" i="7"/>
  <c r="C7" i="7" l="1"/>
  <c r="F7" i="7" s="1"/>
  <c r="H74" i="7"/>
  <c r="G74" i="7"/>
  <c r="I74" i="7" s="1"/>
  <c r="J74" i="7"/>
  <c r="F75" i="7"/>
  <c r="J6" i="7"/>
  <c r="G6" i="7"/>
  <c r="I6" i="7" s="1"/>
  <c r="H6" i="7"/>
  <c r="C8" i="7" l="1"/>
  <c r="F8" i="7" s="1"/>
  <c r="F76" i="7"/>
  <c r="G75" i="7"/>
  <c r="I75" i="7" s="1"/>
  <c r="J75" i="7"/>
  <c r="H75" i="7"/>
  <c r="J7" i="7"/>
  <c r="G7" i="7"/>
  <c r="I7" i="7" s="1"/>
  <c r="H7" i="7"/>
  <c r="C9" i="7" l="1"/>
  <c r="F9" i="7" s="1"/>
  <c r="H76" i="7"/>
  <c r="G76" i="7"/>
  <c r="I76" i="7" s="1"/>
  <c r="J76" i="7"/>
  <c r="F77" i="7"/>
  <c r="J8" i="7"/>
  <c r="G8" i="7"/>
  <c r="H8" i="7"/>
  <c r="C10" i="7" l="1"/>
  <c r="F10" i="7" s="1"/>
  <c r="H77" i="7"/>
  <c r="J77" i="7"/>
  <c r="G77" i="7"/>
  <c r="I77" i="7" s="1"/>
  <c r="F78" i="7"/>
  <c r="I8" i="7"/>
  <c r="J9" i="7"/>
  <c r="G9" i="7"/>
  <c r="I9" i="7" s="1"/>
  <c r="H9" i="7"/>
  <c r="C11" i="7" l="1"/>
  <c r="F11" i="7" s="1"/>
  <c r="F79" i="7"/>
  <c r="J78" i="7"/>
  <c r="H78" i="7"/>
  <c r="G78" i="7"/>
  <c r="I78" i="7" s="1"/>
  <c r="J10" i="7"/>
  <c r="G10" i="7"/>
  <c r="I10" i="7" s="1"/>
  <c r="H10" i="7"/>
  <c r="C12" i="7" l="1"/>
  <c r="C13" i="7" s="1"/>
  <c r="F80" i="7"/>
  <c r="J79" i="7"/>
  <c r="G79" i="7"/>
  <c r="I79" i="7" s="1"/>
  <c r="H79" i="7"/>
  <c r="J11" i="7"/>
  <c r="G11" i="7"/>
  <c r="I11" i="7" s="1"/>
  <c r="H11" i="7"/>
  <c r="F12" i="7" l="1"/>
  <c r="H12" i="7" s="1"/>
  <c r="J80" i="7"/>
  <c r="H80" i="7"/>
  <c r="G80" i="7"/>
  <c r="I80" i="7" s="1"/>
  <c r="F81" i="7"/>
  <c r="F13" i="7"/>
  <c r="C14" i="7"/>
  <c r="G12" i="7" l="1"/>
  <c r="I12" i="7" s="1"/>
  <c r="J12" i="7"/>
  <c r="H81" i="7"/>
  <c r="J81" i="7"/>
  <c r="G81" i="7"/>
  <c r="I81" i="7" s="1"/>
  <c r="F82" i="7"/>
  <c r="F14" i="7"/>
  <c r="C15" i="7"/>
  <c r="J13" i="7"/>
  <c r="G13" i="7"/>
  <c r="I13" i="7" s="1"/>
  <c r="H13" i="7"/>
  <c r="F83" i="7" l="1"/>
  <c r="G82" i="7"/>
  <c r="I82" i="7" s="1"/>
  <c r="J82" i="7"/>
  <c r="H82" i="7"/>
  <c r="F15" i="7"/>
  <c r="C16" i="7"/>
  <c r="J14" i="7"/>
  <c r="G14" i="7"/>
  <c r="H14" i="7"/>
  <c r="J83" i="7" l="1"/>
  <c r="G83" i="7"/>
  <c r="I83" i="7" s="1"/>
  <c r="H83" i="7"/>
  <c r="F84" i="7"/>
  <c r="F16" i="7"/>
  <c r="C17" i="7"/>
  <c r="I14" i="7"/>
  <c r="J15" i="7"/>
  <c r="G15" i="7"/>
  <c r="I15" i="7" s="1"/>
  <c r="H15" i="7"/>
  <c r="G84" i="7" l="1"/>
  <c r="I84" i="7" s="1"/>
  <c r="J84" i="7"/>
  <c r="H84" i="7"/>
  <c r="F85" i="7"/>
  <c r="F17" i="7"/>
  <c r="C18" i="7"/>
  <c r="J16" i="7"/>
  <c r="G16" i="7"/>
  <c r="I16" i="7" s="1"/>
  <c r="H16" i="7"/>
  <c r="F86" i="7" l="1"/>
  <c r="H85" i="7"/>
  <c r="J85" i="7"/>
  <c r="G85" i="7"/>
  <c r="I85" i="7" s="1"/>
  <c r="F18" i="7"/>
  <c r="C19" i="7"/>
  <c r="J17" i="7"/>
  <c r="G17" i="7"/>
  <c r="I17" i="7" s="1"/>
  <c r="H17" i="7"/>
  <c r="F87" i="7" l="1"/>
  <c r="H86" i="7"/>
  <c r="G86" i="7"/>
  <c r="I86" i="7" s="1"/>
  <c r="J86" i="7"/>
  <c r="F19" i="7"/>
  <c r="C20" i="7"/>
  <c r="J18" i="7"/>
  <c r="G18" i="7"/>
  <c r="I18" i="7" s="1"/>
  <c r="H18" i="7"/>
  <c r="F88" i="7" l="1"/>
  <c r="H87" i="7"/>
  <c r="G87" i="7"/>
  <c r="I87" i="7" s="1"/>
  <c r="J87" i="7"/>
  <c r="F20" i="7"/>
  <c r="C21" i="7"/>
  <c r="J19" i="7"/>
  <c r="G19" i="7"/>
  <c r="I19" i="7" s="1"/>
  <c r="H19" i="7"/>
  <c r="F89" i="7" l="1"/>
  <c r="H88" i="7"/>
  <c r="G88" i="7"/>
  <c r="I88" i="7" s="1"/>
  <c r="J88" i="7"/>
  <c r="F21" i="7"/>
  <c r="C22" i="7"/>
  <c r="J20" i="7"/>
  <c r="G20" i="7"/>
  <c r="I20" i="7" s="1"/>
  <c r="H20" i="7"/>
  <c r="F90" i="7" l="1"/>
  <c r="H89" i="7"/>
  <c r="J89" i="7"/>
  <c r="G89" i="7"/>
  <c r="I89" i="7" s="1"/>
  <c r="F22" i="7"/>
  <c r="C23" i="7"/>
  <c r="J21" i="7"/>
  <c r="G21" i="7"/>
  <c r="I21" i="7" s="1"/>
  <c r="H21" i="7"/>
  <c r="G90" i="7" l="1"/>
  <c r="I90" i="7" s="1"/>
  <c r="J90" i="7"/>
  <c r="H90" i="7"/>
  <c r="F91" i="7"/>
  <c r="F23" i="7"/>
  <c r="C24" i="7"/>
  <c r="J22" i="7"/>
  <c r="G22" i="7"/>
  <c r="I22" i="7" s="1"/>
  <c r="H22" i="7"/>
  <c r="F92" i="7" l="1"/>
  <c r="H91" i="7"/>
  <c r="J91" i="7"/>
  <c r="G91" i="7"/>
  <c r="I91" i="7" s="1"/>
  <c r="F24" i="7"/>
  <c r="C25" i="7"/>
  <c r="J23" i="7"/>
  <c r="G23" i="7"/>
  <c r="I23" i="7" s="1"/>
  <c r="H23" i="7"/>
  <c r="F93" i="7" l="1"/>
  <c r="G92" i="7"/>
  <c r="I92" i="7" s="1"/>
  <c r="J92" i="7"/>
  <c r="H92" i="7"/>
  <c r="F25" i="7"/>
  <c r="C26" i="7"/>
  <c r="J24" i="7"/>
  <c r="G24" i="7"/>
  <c r="I24" i="7" s="1"/>
  <c r="H24" i="7"/>
  <c r="F94" i="7" l="1"/>
  <c r="H93" i="7"/>
  <c r="J93" i="7"/>
  <c r="G93" i="7"/>
  <c r="I93" i="7" s="1"/>
  <c r="F26" i="7"/>
  <c r="C27" i="7"/>
  <c r="J25" i="7"/>
  <c r="G25" i="7"/>
  <c r="I25" i="7" s="1"/>
  <c r="H25" i="7"/>
  <c r="F95" i="7" l="1"/>
  <c r="H94" i="7"/>
  <c r="G94" i="7"/>
  <c r="I94" i="7" s="1"/>
  <c r="J94" i="7"/>
  <c r="F27" i="7"/>
  <c r="C28" i="7"/>
  <c r="J26" i="7"/>
  <c r="G26" i="7"/>
  <c r="I26" i="7" s="1"/>
  <c r="H26" i="7"/>
  <c r="F96" i="7" l="1"/>
  <c r="H95" i="7"/>
  <c r="J95" i="7"/>
  <c r="G95" i="7"/>
  <c r="I95" i="7" s="1"/>
  <c r="F28" i="7"/>
  <c r="C29" i="7"/>
  <c r="J27" i="7"/>
  <c r="G27" i="7"/>
  <c r="I27" i="7" s="1"/>
  <c r="H27" i="7"/>
  <c r="F97" i="7" l="1"/>
  <c r="G96" i="7"/>
  <c r="I96" i="7" s="1"/>
  <c r="J96" i="7"/>
  <c r="H96" i="7"/>
  <c r="F29" i="7"/>
  <c r="C30" i="7"/>
  <c r="J28" i="7"/>
  <c r="G28" i="7"/>
  <c r="I28" i="7" s="1"/>
  <c r="H28" i="7"/>
  <c r="F98" i="7" l="1"/>
  <c r="J97" i="7"/>
  <c r="H97" i="7"/>
  <c r="G97" i="7"/>
  <c r="I97" i="7" s="1"/>
  <c r="F30" i="7"/>
  <c r="C31" i="7"/>
  <c r="J29" i="7"/>
  <c r="G29" i="7"/>
  <c r="I29" i="7" s="1"/>
  <c r="H29" i="7"/>
  <c r="H98" i="7" l="1"/>
  <c r="G98" i="7"/>
  <c r="I98" i="7" s="1"/>
  <c r="J98" i="7"/>
  <c r="F99" i="7"/>
  <c r="F31" i="7"/>
  <c r="C32" i="7"/>
  <c r="J30" i="7"/>
  <c r="G30" i="7"/>
  <c r="I30" i="7" s="1"/>
  <c r="H30" i="7"/>
  <c r="F100" i="7" l="1"/>
  <c r="J99" i="7"/>
  <c r="G99" i="7"/>
  <c r="I99" i="7" s="1"/>
  <c r="H99" i="7"/>
  <c r="F32" i="7"/>
  <c r="C33" i="7"/>
  <c r="J31" i="7"/>
  <c r="G31" i="7"/>
  <c r="I31" i="7" s="1"/>
  <c r="H31" i="7"/>
  <c r="G100" i="7" l="1"/>
  <c r="I100" i="7" s="1"/>
  <c r="J100" i="7"/>
  <c r="H100" i="7"/>
  <c r="F101" i="7"/>
  <c r="F33" i="7"/>
  <c r="C34" i="7"/>
  <c r="J32" i="7"/>
  <c r="G32" i="7"/>
  <c r="I32" i="7" s="1"/>
  <c r="H32" i="7"/>
  <c r="J101" i="7" l="1"/>
  <c r="G101" i="7"/>
  <c r="I101" i="7" s="1"/>
  <c r="H101" i="7"/>
  <c r="F34" i="7"/>
  <c r="C35" i="7"/>
  <c r="J33" i="7"/>
  <c r="G33" i="7"/>
  <c r="I33" i="7" s="1"/>
  <c r="H33" i="7"/>
  <c r="F35" i="7" l="1"/>
  <c r="C36" i="7"/>
  <c r="J34" i="7"/>
  <c r="G34" i="7"/>
  <c r="I34" i="7" s="1"/>
  <c r="H34" i="7"/>
  <c r="F36" i="7" l="1"/>
  <c r="C37" i="7"/>
  <c r="J35" i="7"/>
  <c r="G35" i="7"/>
  <c r="I35" i="7" s="1"/>
  <c r="H35" i="7"/>
  <c r="F37" i="7" l="1"/>
  <c r="J36" i="7"/>
  <c r="G36" i="7"/>
  <c r="I36" i="7" s="1"/>
  <c r="H36" i="7"/>
  <c r="J37" i="7" l="1"/>
  <c r="G37" i="7"/>
  <c r="I37" i="7" s="1"/>
  <c r="H37" i="7"/>
  <c r="I66" i="7" l="1"/>
  <c r="D8" i="8" s="1"/>
  <c r="G66" i="7"/>
  <c r="B8" i="8" s="1"/>
  <c r="J66" i="7" l="1"/>
  <c r="E8" i="8" s="1"/>
  <c r="H66" i="7"/>
  <c r="C8" i="8" s="1"/>
  <c r="J2" i="7" l="1"/>
  <c r="E7" i="8" s="1"/>
  <c r="H2" i="7"/>
  <c r="M1" i="7" s="1"/>
  <c r="I2" i="7"/>
  <c r="D7" i="8" s="1"/>
  <c r="G2" i="7"/>
  <c r="C7" i="8" l="1"/>
  <c r="B7" i="8"/>
  <c r="P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64ADE364-E8B0-4462-B779-FAFF092E47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C1" authorId="0" shapeId="0" xr:uid="{48B7494A-04CF-4852-8FCB-01583F64708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D1" authorId="0" shapeId="0" xr:uid="{51533187-D8EF-49A3-8325-814F0BC270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E1" authorId="0" shapeId="0" xr:uid="{18CF19CE-D32B-4979-B42E-DB0095098A2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選最近零</t>
        </r>
      </text>
    </comment>
    <comment ref="F7" authorId="0" shapeId="0" xr:uid="{11EB54C3-16E1-4F5C-B5A2-2FFBEB3A7E9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根據</t>
        </r>
        <r>
          <rPr>
            <sz val="9"/>
            <color indexed="81"/>
            <rFont val="Tahoma"/>
            <family val="2"/>
          </rPr>
          <t>RMSE</t>
        </r>
      </text>
    </comment>
    <comment ref="F8" authorId="0" shapeId="0" xr:uid="{88E81E94-FC5C-4487-984F-8EA8EA64E0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根據MAD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2FC6193-E7FF-4125-89B5-957AF3452EA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93B29DFD-8A42-459B-B62A-7A518E6E90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90CB4831-DF9E-4A5C-A06D-1D9972FB836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F021D47A-BCB2-44D1-BF52-B222AA1945E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C4" authorId="0" shapeId="0" xr:uid="{5B859CE1-C491-40B1-B08E-E2B92F166B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使用前兩個月的資料之平均預估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4881AFE9-9EE6-470A-AB19-D6846D120E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4A2A3578-E5FD-459C-9489-9946DADAEC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9D449167-5F61-4EF4-B71C-68907FDF8A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E9A06851-2410-4497-901E-78093ED8A4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C5" authorId="0" shapeId="0" xr:uid="{CE5577AD-B3AC-44F2-A803-27B2C405F55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變成三個資料的平均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24528AC2-6EB4-4112-AB41-F1C923E0405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6C3B4D6C-401A-49F0-8545-6E25CCC45AC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CAACC3F0-6390-49A3-A2FA-49BABEFAF38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BAA2D7A4-86F9-48F9-A37F-ADEFBC67FD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70897AC5-E698-4415-9238-8538E92C3FB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5C341E88-B4AA-4CEC-89B3-774BDA253CE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0F8204A2-89A4-4715-9CC5-AF2D102F3A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62FCBEE8-F2AD-4B54-89BB-5A8D2848AD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BD958B4A-FD5C-4DCE-BE5D-6A14835CC6B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D4A00352-8AE3-4E85-8572-E8EA1D428E7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0DFF3BD8-9ABA-4E2C-BF93-CC37B4F2B90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E1BD5D23-7BFC-41F5-8718-3F4AD49F3FD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90AB2926-62CA-4126-AF59-032AEAAB1E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或是也可以使用</t>
        </r>
        <r>
          <rPr>
            <sz val="9"/>
            <color indexed="81"/>
            <rFont val="Tahoma"/>
            <family val="2"/>
          </rPr>
          <t>EXCEL</t>
        </r>
        <r>
          <rPr>
            <sz val="9"/>
            <color indexed="81"/>
            <rFont val="MingLiU"/>
            <family val="3"/>
            <charset val="136"/>
          </rPr>
          <t>來做預測
步驟：資料</t>
        </r>
        <r>
          <rPr>
            <sz val="9"/>
            <color indexed="81"/>
            <rFont val="Tahoma"/>
            <family val="2"/>
          </rPr>
          <t>(Data) &gt;</t>
        </r>
        <r>
          <rPr>
            <sz val="9"/>
            <color indexed="81"/>
            <rFont val="MingLiU"/>
            <family val="3"/>
            <charset val="136"/>
          </rPr>
          <t>資料分析</t>
        </r>
        <r>
          <rPr>
            <sz val="9"/>
            <color indexed="81"/>
            <rFont val="Tahoma"/>
            <family val="2"/>
          </rPr>
          <t>(Data Analysis)
&gt;</t>
        </r>
        <r>
          <rPr>
            <sz val="9"/>
            <color indexed="81"/>
            <rFont val="MingLiU"/>
            <family val="3"/>
            <charset val="136"/>
          </rPr>
          <t>指數平滑</t>
        </r>
        <r>
          <rPr>
            <sz val="9"/>
            <color indexed="81"/>
            <rFont val="Tahoma"/>
            <family val="2"/>
          </rPr>
          <t>(Exponenal smoothing)
&gt;</t>
        </r>
        <r>
          <rPr>
            <sz val="9"/>
            <color indexed="81"/>
            <rFont val="MingLiU"/>
            <family val="3"/>
            <charset val="136"/>
          </rPr>
          <t>範圍全部</t>
        </r>
        <r>
          <rPr>
            <sz val="9"/>
            <color indexed="81"/>
            <rFont val="Tahoma"/>
            <family val="2"/>
          </rPr>
          <t>IPI &gt;</t>
        </r>
        <r>
          <rPr>
            <sz val="9"/>
            <color indexed="81"/>
            <rFont val="MingLiU"/>
            <family val="3"/>
            <charset val="136"/>
          </rPr>
          <t>勾標記</t>
        </r>
        <r>
          <rPr>
            <sz val="9"/>
            <color indexed="81"/>
            <rFont val="Tahoma"/>
            <family val="2"/>
          </rPr>
          <t xml:space="preserve"> 
&gt;</t>
        </r>
        <r>
          <rPr>
            <sz val="9"/>
            <color indexed="81"/>
            <rFont val="MingLiU"/>
            <family val="3"/>
            <charset val="136"/>
          </rPr>
          <t>阻尼因子</t>
        </r>
        <r>
          <rPr>
            <sz val="9"/>
            <color indexed="81"/>
            <rFont val="Tahoma"/>
            <family val="2"/>
          </rPr>
          <t>(Damping factor)=1-alpha=(1-0.83)=0.17 &gt;</t>
        </r>
        <r>
          <rPr>
            <sz val="9"/>
            <color indexed="81"/>
            <rFont val="MingLiU"/>
            <family val="3"/>
            <charset val="136"/>
          </rPr>
          <t>輸出在指定位置</t>
        </r>
      </text>
    </comment>
    <comment ref="D1" authorId="0" shapeId="0" xr:uid="{DE1277E2-9ECF-4C7C-84D2-1A4479FE953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使用其他更準確的方法來看跟</t>
        </r>
        <r>
          <rPr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MingLiU"/>
            <family val="3"/>
            <charset val="136"/>
          </rPr>
          <t>ï</t>
        </r>
        <r>
          <rPr>
            <sz val="9"/>
            <color indexed="81"/>
            <rFont val="Tahoma"/>
            <family val="2"/>
          </rPr>
          <t>ve</t>
        </r>
        <r>
          <rPr>
            <sz val="9"/>
            <color indexed="81"/>
            <rFont val="MingLiU"/>
            <family val="3"/>
            <charset val="136"/>
          </rPr>
          <t>的差別
最好方法就是往前推一段期間，時間點跟期間要相同，去掉其他變因</t>
        </r>
      </text>
    </comment>
    <comment ref="E1" authorId="0" shapeId="0" xr:uid="{40A9F0C0-636C-45F6-B8B5-78E82A5F42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結論：起始值會影響準確但是影響不大，所以直接用naive就好</t>
        </r>
      </text>
    </comment>
    <comment ref="F1" authorId="0" shapeId="0" xr:uid="{F5E9B188-3B1B-4A01-B4A2-C0051E3DB12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G1" authorId="0" shapeId="0" xr:uid="{D802429F-B1D7-42EC-97FD-1D4B555C5A7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1" authorId="0" shapeId="0" xr:uid="{17538969-0B1B-46BD-AB7B-EB2618552AE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M1" authorId="0" shapeId="0" xr:uid="{9C7D00F4-9F14-428A-B5CB-F989DBE82F0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RMSE
</t>
        </r>
      </text>
    </comment>
    <comment ref="P1" authorId="0" shapeId="0" xr:uid="{F1E7D8A7-67C0-4957-9B15-76A2ED9C2E9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MAD</t>
        </r>
      </text>
    </comment>
    <comment ref="C2" authorId="0" shapeId="0" xr:uid="{77B26A64-6DF1-4143-B3FC-08D5C2880C3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權重，非預測值
套入使用「運算列表」功能計算出的RMSE最小值alpha</t>
        </r>
      </text>
    </comment>
    <comment ref="H2" authorId="0" shapeId="0" xr:uid="{9F40E330-02D4-478B-9BB9-7C969DD3BC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L2" authorId="0" shapeId="0" xr:uid="{CE9A792A-0D0B-40C9-A55B-0200C0CE0E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
0 , 0.01</t>
        </r>
        <r>
          <rPr>
            <sz val="9"/>
            <color indexed="81"/>
            <rFont val="MingLiU"/>
            <family val="3"/>
            <charset val="136"/>
          </rPr>
          <t>框起來拉到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MingLiU"/>
            <family val="3"/>
            <charset val="136"/>
          </rPr>
          <t>也可以更準確地從</t>
        </r>
        <r>
          <rPr>
            <sz val="9"/>
            <color indexed="81"/>
            <rFont val="Tahoma"/>
            <family val="2"/>
          </rPr>
          <t>0.001</t>
        </r>
        <r>
          <rPr>
            <sz val="9"/>
            <color indexed="81"/>
            <rFont val="MingLiU"/>
            <family val="3"/>
            <charset val="136"/>
          </rPr>
          <t>作為區間</t>
        </r>
      </text>
    </comment>
    <comment ref="M2" authorId="0" shapeId="0" xr:uid="{364EAEF8-5CCE-4403-9ED2-3E71DE3A604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兩欄都框起來(包含表頭)
&gt;模擬分析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O2" authorId="0" shapeId="0" xr:uid="{4A953DC9-C9A1-4370-8128-94FAF5C07B1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</t>
        </r>
      </text>
    </comment>
    <comment ref="P2" authorId="0" shapeId="0" xr:uid="{6E06C249-29DE-4385-A7F0-C450E36482A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C3" authorId="0" shapeId="0" xr:uid="{E148CD7C-6A98-4848-B23C-1EC60E05BE6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Naïve</t>
        </r>
        <r>
          <rPr>
            <sz val="9"/>
            <color indexed="81"/>
            <rFont val="MingLiU"/>
            <family val="3"/>
            <charset val="136"/>
          </rPr>
          <t>，直接套前期值</t>
        </r>
      </text>
    </comment>
    <comment ref="D4" authorId="0" shapeId="0" xr:uid="{EF19668A-B602-45E5-A71B-838C9E7CECDA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MingLiU"/>
            <family val="3"/>
            <charset val="136"/>
          </rPr>
          <t>移動平均起始值</t>
        </r>
      </text>
    </comment>
    <comment ref="D19" authorId="0" shapeId="0" xr:uid="{C0598FA8-EF92-4A76-8012-C5E6D5560D2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後來會收斂到相同的值，
只是時長不定</t>
        </r>
      </text>
    </comment>
    <comment ref="M25" authorId="0" shapeId="0" xr:uid="{536EAA5D-0A0B-4C0E-BB1E-5BE8798E00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最小值</t>
        </r>
      </text>
    </comment>
    <comment ref="P52" authorId="0" shapeId="0" xr:uid="{75BE4786-56A5-42D4-BCFA-595C0AB104B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最小值
</t>
        </r>
      </text>
    </comment>
    <comment ref="C65" authorId="0" shapeId="0" xr:uid="{BDA3149A-927B-42E4-AB60-B185E15145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或是也可以使用</t>
        </r>
        <r>
          <rPr>
            <sz val="9"/>
            <color indexed="81"/>
            <rFont val="Tahoma"/>
            <family val="2"/>
          </rPr>
          <t>EXCEL</t>
        </r>
        <r>
          <rPr>
            <sz val="9"/>
            <color indexed="81"/>
            <rFont val="MingLiU"/>
            <family val="3"/>
            <charset val="136"/>
          </rPr>
          <t>來做預測
步驟：資料</t>
        </r>
        <r>
          <rPr>
            <sz val="9"/>
            <color indexed="81"/>
            <rFont val="Tahoma"/>
            <family val="2"/>
          </rPr>
          <t>(Data) &gt;</t>
        </r>
        <r>
          <rPr>
            <sz val="9"/>
            <color indexed="81"/>
            <rFont val="MingLiU"/>
            <family val="3"/>
            <charset val="136"/>
          </rPr>
          <t>資料分析</t>
        </r>
        <r>
          <rPr>
            <sz val="9"/>
            <color indexed="81"/>
            <rFont val="Tahoma"/>
            <family val="2"/>
          </rPr>
          <t>(Data Analysis)
&gt;</t>
        </r>
        <r>
          <rPr>
            <sz val="9"/>
            <color indexed="81"/>
            <rFont val="MingLiU"/>
            <family val="3"/>
            <charset val="136"/>
          </rPr>
          <t>指數平滑</t>
        </r>
        <r>
          <rPr>
            <sz val="9"/>
            <color indexed="81"/>
            <rFont val="Tahoma"/>
            <family val="2"/>
          </rPr>
          <t>(Exponenal smoothing)
&gt;</t>
        </r>
        <r>
          <rPr>
            <sz val="9"/>
            <color indexed="81"/>
            <rFont val="MingLiU"/>
            <family val="3"/>
            <charset val="136"/>
          </rPr>
          <t>範圍全部</t>
        </r>
        <r>
          <rPr>
            <sz val="9"/>
            <color indexed="81"/>
            <rFont val="Tahoma"/>
            <family val="2"/>
          </rPr>
          <t>IPI &gt;</t>
        </r>
        <r>
          <rPr>
            <sz val="9"/>
            <color indexed="81"/>
            <rFont val="MingLiU"/>
            <family val="3"/>
            <charset val="136"/>
          </rPr>
          <t xml:space="preserve">勾標記 
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阻尼因子</t>
        </r>
        <r>
          <rPr>
            <sz val="9"/>
            <color indexed="81"/>
            <rFont val="Tahoma"/>
            <family val="2"/>
          </rPr>
          <t>(Damping factor)=1-alpha=(1-0.53)=0.47 &gt;</t>
        </r>
        <r>
          <rPr>
            <sz val="9"/>
            <color indexed="81"/>
            <rFont val="MingLiU"/>
            <family val="3"/>
            <charset val="136"/>
          </rPr>
          <t>輸出在指定位置</t>
        </r>
      </text>
    </comment>
    <comment ref="D65" authorId="0" shapeId="0" xr:uid="{D8393FB0-CE5A-4AD9-A150-A35F1852590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使用其他更準確的方法來看跟</t>
        </r>
        <r>
          <rPr>
            <sz val="9"/>
            <color indexed="81"/>
            <rFont val="Tahoma"/>
            <family val="2"/>
          </rPr>
          <t>naïve</t>
        </r>
        <r>
          <rPr>
            <sz val="9"/>
            <color indexed="81"/>
            <rFont val="MingLiU"/>
            <family val="3"/>
            <charset val="136"/>
          </rPr>
          <t>的差別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最好方法就是往前推一段期間，時間點跟期間要相同，去掉其他變因</t>
        </r>
      </text>
    </comment>
    <comment ref="E65" authorId="0" shapeId="0" xr:uid="{835D902B-209F-42E2-9810-811486E19C8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結論：起始值會影響準確但是影響不大，所以直接用naive就好</t>
        </r>
      </text>
    </comment>
    <comment ref="F65" authorId="0" shapeId="0" xr:uid="{C0105597-8D09-4957-9D79-DEBBE785FD6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G65" authorId="0" shapeId="0" xr:uid="{F42C648F-6799-4F4E-B5B8-52A9FE7DBB0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65" authorId="0" shapeId="0" xr:uid="{E7CCEE41-926E-4B05-BF76-2179B716D02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C66" authorId="0" shapeId="0" xr:uid="{EE6DFB29-6741-486A-BD5E-BD749992434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權重，非預測值
套入使用「運算列表」功能計算出的</t>
        </r>
        <r>
          <rPr>
            <sz val="9"/>
            <color indexed="81"/>
            <rFont val="Tahoma"/>
            <family val="2"/>
          </rPr>
          <t>MAD</t>
        </r>
        <r>
          <rPr>
            <sz val="9"/>
            <color indexed="81"/>
            <rFont val="MingLiU"/>
            <family val="3"/>
            <charset val="136"/>
          </rPr>
          <t>最小值</t>
        </r>
        <r>
          <rPr>
            <sz val="9"/>
            <color indexed="81"/>
            <rFont val="Tahoma"/>
            <family val="2"/>
          </rPr>
          <t>alpha</t>
        </r>
      </text>
    </comment>
    <comment ref="H66" authorId="0" shapeId="0" xr:uid="{640390BA-0A0E-468F-B964-0517D0EDFE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C67" authorId="0" shapeId="0" xr:uid="{63103235-3807-4741-9145-644EB110342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Naïve</t>
        </r>
      </text>
    </comment>
    <comment ref="D68" authorId="0" shapeId="0" xr:uid="{4EC6C3EA-8981-43F2-A159-D7F073CDCCEC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MingLiU"/>
            <family val="3"/>
            <charset val="136"/>
          </rPr>
          <t>移動平均起始值</t>
        </r>
      </text>
    </comment>
    <comment ref="D83" authorId="0" shapeId="0" xr:uid="{36D70DC4-E45E-4AF7-B72B-F8449DB98CC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後來會收斂到相同的值，
只是時長不定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3F20A31F-903F-43FA-B255-749FBA6BAC8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Ln(</t>
        </r>
        <r>
          <rPr>
            <sz val="9"/>
            <color indexed="81"/>
            <rFont val="MingLiU"/>
            <family val="3"/>
            <charset val="136"/>
          </rPr>
          <t>紐約可可期貨價格</t>
        </r>
        <r>
          <rPr>
            <sz val="9"/>
            <color indexed="81"/>
            <rFont val="Tahoma"/>
            <family val="2"/>
          </rPr>
          <t>)</t>
        </r>
      </text>
    </comment>
    <comment ref="H61" authorId="0" shapeId="0" xr:uid="{D3393C59-B24E-46C7-9511-8A154536FF9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I61" authorId="0" shapeId="0" xr:uid="{5983D948-C014-4651-96B7-54917D1380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A62" authorId="0" shapeId="0" xr:uid="{25ED87D7-2F1E-47C3-A069-8A8184C1BA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樣本外</t>
        </r>
      </text>
    </comment>
    <comment ref="I62" authorId="0" shapeId="0" xr:uid="{803CE53D-6E82-4353-8481-CA3704612A8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C31C3510-5B47-47E9-8B2C-FB939CB22D2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Ln(</t>
        </r>
        <r>
          <rPr>
            <sz val="9"/>
            <color indexed="81"/>
            <rFont val="MingLiU"/>
            <family val="3"/>
            <charset val="136"/>
          </rPr>
          <t>紐約可可期貨價格</t>
        </r>
        <r>
          <rPr>
            <sz val="9"/>
            <color indexed="81"/>
            <rFont val="Tahoma"/>
            <family val="2"/>
          </rPr>
          <t>)</t>
        </r>
      </text>
    </comment>
    <comment ref="G61" authorId="0" shapeId="0" xr:uid="{C7CE77D0-2254-4382-999E-DF067B6936B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61" authorId="0" shapeId="0" xr:uid="{9CA99EA9-CB62-4E0F-9B8D-E09C3CEB2BB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A62" authorId="0" shapeId="0" xr:uid="{D5B4C77B-5B83-4733-85E9-FF7097E835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樣本外</t>
        </r>
      </text>
    </comment>
    <comment ref="H62" authorId="0" shapeId="0" xr:uid="{B5062D41-9C2B-4D24-8B27-3F6FF81DBD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66134603-8DD8-42E0-9937-B63F57640EF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Ln(</t>
        </r>
        <r>
          <rPr>
            <sz val="9"/>
            <color indexed="81"/>
            <rFont val="MingLiU"/>
            <family val="3"/>
            <charset val="136"/>
          </rPr>
          <t>紐約可可期貨價格</t>
        </r>
        <r>
          <rPr>
            <sz val="9"/>
            <color indexed="81"/>
            <rFont val="Tahoma"/>
            <family val="2"/>
          </rPr>
          <t>)</t>
        </r>
      </text>
    </comment>
    <comment ref="G61" authorId="0" shapeId="0" xr:uid="{D5623C87-B6F8-404F-9CFE-188F6A890D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61" authorId="0" shapeId="0" xr:uid="{74E98B27-9B4C-4095-822D-450D970A218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A62" authorId="0" shapeId="0" xr:uid="{ACDBDA32-739B-4B9A-9211-175C89128AB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樣本外</t>
        </r>
      </text>
    </comment>
    <comment ref="H62" authorId="0" shapeId="0" xr:uid="{CC36B8B1-B06A-4436-827F-5AD8C2CC1B3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DDFC6D98-A56F-409A-AAA6-B93A2A0E99D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Ln(</t>
        </r>
        <r>
          <rPr>
            <sz val="9"/>
            <color indexed="81"/>
            <rFont val="MingLiU"/>
            <family val="3"/>
            <charset val="136"/>
          </rPr>
          <t>紐約可可期貨價格</t>
        </r>
        <r>
          <rPr>
            <sz val="9"/>
            <color indexed="81"/>
            <rFont val="Tahoma"/>
            <family val="2"/>
          </rPr>
          <t>)</t>
        </r>
      </text>
    </comment>
    <comment ref="G61" authorId="0" shapeId="0" xr:uid="{D0153AC9-B02A-464E-AFF9-8346788696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61" authorId="0" shapeId="0" xr:uid="{71E2784A-E032-4DA6-A330-1B2202CB37F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A62" authorId="0" shapeId="0" xr:uid="{3808BEEF-4B42-4786-A73C-5571D638702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樣本外</t>
        </r>
      </text>
    </comment>
    <comment ref="H62" authorId="0" shapeId="0" xr:uid="{B31B3A3D-6920-4B23-820D-FEF257222DB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N64" authorId="0" shapeId="0" xr:uid="{A7A4DEA2-6E1E-4FA2-A64E-711C325E62F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怎麼這麼巨</t>
        </r>
      </text>
    </comment>
  </commentList>
</comments>
</file>

<file path=xl/sharedStrings.xml><?xml version="1.0" encoding="utf-8"?>
<sst xmlns="http://schemas.openxmlformats.org/spreadsheetml/2006/main" count="887" uniqueCount="155">
  <si>
    <t>2018/12</t>
    <phoneticPr fontId="2" type="noConversion"/>
  </si>
  <si>
    <t>2018/11</t>
    <phoneticPr fontId="2" type="noConversion"/>
  </si>
  <si>
    <t>2018/10</t>
    <phoneticPr fontId="2" type="noConversion"/>
  </si>
  <si>
    <t>2018/09</t>
    <phoneticPr fontId="2" type="noConversion"/>
  </si>
  <si>
    <t>2018/08</t>
    <phoneticPr fontId="2" type="noConversion"/>
  </si>
  <si>
    <t>2018/07</t>
    <phoneticPr fontId="2" type="noConversion"/>
  </si>
  <si>
    <t>2018/06</t>
    <phoneticPr fontId="2" type="noConversion"/>
  </si>
  <si>
    <t>2018/05</t>
    <phoneticPr fontId="2" type="noConversion"/>
  </si>
  <si>
    <t>2018/04</t>
    <phoneticPr fontId="2" type="noConversion"/>
  </si>
  <si>
    <t>2018/03</t>
    <phoneticPr fontId="2" type="noConversion"/>
  </si>
  <si>
    <t>2018/02</t>
    <phoneticPr fontId="2" type="noConversion"/>
  </si>
  <si>
    <t>2018/01</t>
    <phoneticPr fontId="2" type="noConversion"/>
  </si>
  <si>
    <t>2017/12</t>
    <phoneticPr fontId="2" type="noConversion"/>
  </si>
  <si>
    <t>2017/11</t>
    <phoneticPr fontId="2" type="noConversion"/>
  </si>
  <si>
    <t>2017/10</t>
    <phoneticPr fontId="2" type="noConversion"/>
  </si>
  <si>
    <t>2017/09</t>
    <phoneticPr fontId="2" type="noConversion"/>
  </si>
  <si>
    <t>2017/08</t>
    <phoneticPr fontId="2" type="noConversion"/>
  </si>
  <si>
    <t>2017/07</t>
    <phoneticPr fontId="2" type="noConversion"/>
  </si>
  <si>
    <t>2017/06</t>
    <phoneticPr fontId="2" type="noConversion"/>
  </si>
  <si>
    <t>2017/05</t>
    <phoneticPr fontId="2" type="noConversion"/>
  </si>
  <si>
    <t>2017/04</t>
    <phoneticPr fontId="2" type="noConversion"/>
  </si>
  <si>
    <t>2017/03</t>
    <phoneticPr fontId="2" type="noConversion"/>
  </si>
  <si>
    <t>2017/02</t>
    <phoneticPr fontId="2" type="noConversion"/>
  </si>
  <si>
    <t>2017/01</t>
    <phoneticPr fontId="2" type="noConversion"/>
  </si>
  <si>
    <t>2016/12</t>
    <phoneticPr fontId="2" type="noConversion"/>
  </si>
  <si>
    <t>2016/11</t>
    <phoneticPr fontId="2" type="noConversion"/>
  </si>
  <si>
    <t>2016/10</t>
    <phoneticPr fontId="2" type="noConversion"/>
  </si>
  <si>
    <t>2016/09</t>
    <phoneticPr fontId="2" type="noConversion"/>
  </si>
  <si>
    <t>2016/08</t>
    <phoneticPr fontId="2" type="noConversion"/>
  </si>
  <si>
    <t>2016/07</t>
    <phoneticPr fontId="2" type="noConversion"/>
  </si>
  <si>
    <t>2016/06</t>
    <phoneticPr fontId="2" type="noConversion"/>
  </si>
  <si>
    <t>2016/05</t>
    <phoneticPr fontId="2" type="noConversion"/>
  </si>
  <si>
    <t>2016/04</t>
    <phoneticPr fontId="2" type="noConversion"/>
  </si>
  <si>
    <t>2016/03</t>
    <phoneticPr fontId="2" type="noConversion"/>
  </si>
  <si>
    <t>2016/02</t>
    <phoneticPr fontId="2" type="noConversion"/>
  </si>
  <si>
    <t>2016/01</t>
    <phoneticPr fontId="2" type="noConversion"/>
  </si>
  <si>
    <t>2015/12</t>
    <phoneticPr fontId="2" type="noConversion"/>
  </si>
  <si>
    <t>2015/11</t>
    <phoneticPr fontId="2" type="noConversion"/>
  </si>
  <si>
    <t>2015/10</t>
    <phoneticPr fontId="2" type="noConversion"/>
  </si>
  <si>
    <t>2015/09</t>
    <phoneticPr fontId="2" type="noConversion"/>
  </si>
  <si>
    <t>2015/08</t>
    <phoneticPr fontId="2" type="noConversion"/>
  </si>
  <si>
    <t>2015/07</t>
    <phoneticPr fontId="2" type="noConversion"/>
  </si>
  <si>
    <t>2015/06</t>
    <phoneticPr fontId="2" type="noConversion"/>
  </si>
  <si>
    <t>2015/05</t>
    <phoneticPr fontId="2" type="noConversion"/>
  </si>
  <si>
    <t>2015/04</t>
    <phoneticPr fontId="2" type="noConversion"/>
  </si>
  <si>
    <t>2015/03</t>
    <phoneticPr fontId="2" type="noConversion"/>
  </si>
  <si>
    <t>2015/02</t>
    <phoneticPr fontId="2" type="noConversion"/>
  </si>
  <si>
    <t>2015/01</t>
    <phoneticPr fontId="2" type="noConversion"/>
  </si>
  <si>
    <t>2014/12</t>
    <phoneticPr fontId="2" type="noConversion"/>
  </si>
  <si>
    <t>2014/11</t>
    <phoneticPr fontId="2" type="noConversion"/>
  </si>
  <si>
    <t>2014/10</t>
    <phoneticPr fontId="2" type="noConversion"/>
  </si>
  <si>
    <t>2014/09</t>
    <phoneticPr fontId="2" type="noConversion"/>
  </si>
  <si>
    <t>2014/08</t>
    <phoneticPr fontId="2" type="noConversion"/>
  </si>
  <si>
    <t>2014/07</t>
    <phoneticPr fontId="2" type="noConversion"/>
  </si>
  <si>
    <t>2014/06</t>
    <phoneticPr fontId="2" type="noConversion"/>
  </si>
  <si>
    <t>2014/05</t>
    <phoneticPr fontId="2" type="noConversion"/>
  </si>
  <si>
    <t>2014/04</t>
    <phoneticPr fontId="2" type="noConversion"/>
  </si>
  <si>
    <t>2014/03</t>
    <phoneticPr fontId="2" type="noConversion"/>
  </si>
  <si>
    <t>2014/02</t>
    <phoneticPr fontId="2" type="noConversion"/>
  </si>
  <si>
    <r>
      <rPr>
        <sz val="12"/>
        <color theme="1"/>
        <rFont val="新細明體"/>
        <family val="2"/>
        <charset val="136"/>
      </rPr>
      <t>資料來源：</t>
    </r>
    <r>
      <rPr>
        <sz val="12"/>
        <color theme="1"/>
        <rFont val="Times New Roman"/>
        <family val="1"/>
      </rPr>
      <t>TEJ</t>
    </r>
    <r>
      <rPr>
        <sz val="12"/>
        <color theme="1"/>
        <rFont val="新細明體"/>
        <family val="2"/>
        <charset val="136"/>
      </rPr>
      <t>，使用商品原物料（月）的資料</t>
    </r>
    <phoneticPr fontId="2" type="noConversion"/>
  </si>
  <si>
    <t>2014/01</t>
    <phoneticPr fontId="2" type="noConversion"/>
  </si>
  <si>
    <r>
      <rPr>
        <sz val="12"/>
        <color theme="1"/>
        <rFont val="PMingLiU"/>
        <family val="1"/>
        <charset val="136"/>
      </rPr>
      <t>紐約可可期貨價格
（</t>
    </r>
    <r>
      <rPr>
        <sz val="12"/>
        <color theme="1"/>
        <rFont val="Times New Roman"/>
        <family val="1"/>
      </rPr>
      <t>USD</t>
    </r>
    <r>
      <rPr>
        <sz val="12"/>
        <color theme="1"/>
        <rFont val="PMingLiU"/>
        <family val="1"/>
        <charset val="136"/>
      </rPr>
      <t>元</t>
    </r>
    <r>
      <rPr>
        <sz val="12"/>
        <color theme="1"/>
        <rFont val="Times New Roman"/>
        <family val="1"/>
      </rPr>
      <t>/</t>
    </r>
    <r>
      <rPr>
        <sz val="12"/>
        <color theme="1"/>
        <rFont val="PMingLiU"/>
        <family val="1"/>
        <charset val="136"/>
      </rPr>
      <t>噸）</t>
    </r>
    <phoneticPr fontId="2" type="noConversion"/>
  </si>
  <si>
    <t>Y/M</t>
    <phoneticPr fontId="2" type="noConversion"/>
  </si>
  <si>
    <t>2021/12</t>
    <phoneticPr fontId="2" type="noConversion"/>
  </si>
  <si>
    <t>2021/11</t>
    <phoneticPr fontId="2" type="noConversion"/>
  </si>
  <si>
    <t>2021/10</t>
    <phoneticPr fontId="2" type="noConversion"/>
  </si>
  <si>
    <t>2021/09</t>
    <phoneticPr fontId="2" type="noConversion"/>
  </si>
  <si>
    <t>2021/08</t>
    <phoneticPr fontId="2" type="noConversion"/>
  </si>
  <si>
    <t>2021/07</t>
    <phoneticPr fontId="2" type="noConversion"/>
  </si>
  <si>
    <t>2021/06</t>
    <phoneticPr fontId="2" type="noConversion"/>
  </si>
  <si>
    <t>2021/05</t>
    <phoneticPr fontId="2" type="noConversion"/>
  </si>
  <si>
    <t>2021/04</t>
    <phoneticPr fontId="2" type="noConversion"/>
  </si>
  <si>
    <t>2021/03</t>
    <phoneticPr fontId="2" type="noConversion"/>
  </si>
  <si>
    <t>2021/02</t>
    <phoneticPr fontId="2" type="noConversion"/>
  </si>
  <si>
    <t>2021/01</t>
    <phoneticPr fontId="2" type="noConversion"/>
  </si>
  <si>
    <t>2020/12</t>
    <phoneticPr fontId="2" type="noConversion"/>
  </si>
  <si>
    <t>2020/11</t>
    <phoneticPr fontId="2" type="noConversion"/>
  </si>
  <si>
    <t>2020/10</t>
    <phoneticPr fontId="2" type="noConversion"/>
  </si>
  <si>
    <t>2020/09</t>
    <phoneticPr fontId="2" type="noConversion"/>
  </si>
  <si>
    <t>2020/08</t>
    <phoneticPr fontId="2" type="noConversion"/>
  </si>
  <si>
    <t>2020/07</t>
    <phoneticPr fontId="2" type="noConversion"/>
  </si>
  <si>
    <t>2020/06</t>
    <phoneticPr fontId="2" type="noConversion"/>
  </si>
  <si>
    <t>2020/05</t>
    <phoneticPr fontId="2" type="noConversion"/>
  </si>
  <si>
    <t>2020/04</t>
    <phoneticPr fontId="2" type="noConversion"/>
  </si>
  <si>
    <t>2020/03</t>
    <phoneticPr fontId="2" type="noConversion"/>
  </si>
  <si>
    <t>2020/02</t>
    <phoneticPr fontId="2" type="noConversion"/>
  </si>
  <si>
    <t>2020/01</t>
    <phoneticPr fontId="2" type="noConversion"/>
  </si>
  <si>
    <t>2019/12</t>
    <phoneticPr fontId="2" type="noConversion"/>
  </si>
  <si>
    <t>2019/11</t>
    <phoneticPr fontId="2" type="noConversion"/>
  </si>
  <si>
    <t>2019/10</t>
    <phoneticPr fontId="2" type="noConversion"/>
  </si>
  <si>
    <t>2019/09</t>
    <phoneticPr fontId="2" type="noConversion"/>
  </si>
  <si>
    <t>2019/08</t>
    <phoneticPr fontId="2" type="noConversion"/>
  </si>
  <si>
    <t>2019/07</t>
    <phoneticPr fontId="2" type="noConversion"/>
  </si>
  <si>
    <t>2019/06</t>
    <phoneticPr fontId="2" type="noConversion"/>
  </si>
  <si>
    <t>2019/05</t>
    <phoneticPr fontId="2" type="noConversion"/>
  </si>
  <si>
    <t>2019/04</t>
    <phoneticPr fontId="2" type="noConversion"/>
  </si>
  <si>
    <t>2019/03</t>
    <phoneticPr fontId="2" type="noConversion"/>
  </si>
  <si>
    <t>2019/02</t>
    <phoneticPr fontId="2" type="noConversion"/>
  </si>
  <si>
    <t>2019/01</t>
    <phoneticPr fontId="2" type="noConversion"/>
  </si>
  <si>
    <t>MPE</t>
    <phoneticPr fontId="2" type="noConversion"/>
  </si>
  <si>
    <t>MAPE</t>
    <phoneticPr fontId="2" type="noConversion"/>
  </si>
  <si>
    <t>RMSE</t>
    <phoneticPr fontId="2" type="noConversion"/>
  </si>
  <si>
    <t>MAD</t>
    <phoneticPr fontId="2" type="noConversion"/>
  </si>
  <si>
    <r>
      <rPr>
        <sz val="12"/>
        <color theme="1"/>
        <rFont val="新細明體"/>
        <family val="2"/>
        <charset val="136"/>
      </rPr>
      <t>誤差</t>
    </r>
    <phoneticPr fontId="2" type="noConversion"/>
  </si>
  <si>
    <r>
      <rPr>
        <sz val="12"/>
        <color theme="1"/>
        <rFont val="新細明體"/>
        <family val="2"/>
        <charset val="136"/>
      </rPr>
      <t>預測</t>
    </r>
    <phoneticPr fontId="2" type="noConversion"/>
  </si>
  <si>
    <t>MA-6</t>
  </si>
  <si>
    <t>MA-5</t>
  </si>
  <si>
    <t>MA-4</t>
    <phoneticPr fontId="2" type="noConversion"/>
  </si>
  <si>
    <t>MA-3</t>
    <phoneticPr fontId="2" type="noConversion"/>
  </si>
  <si>
    <t>MA-2</t>
    <phoneticPr fontId="2" type="noConversion"/>
  </si>
  <si>
    <r>
      <rPr>
        <sz val="12"/>
        <color theme="1"/>
        <rFont val="Microsoft YaHei"/>
        <family val="1"/>
        <charset val="134"/>
      </rPr>
      <t>預測</t>
    </r>
    <phoneticPr fontId="2" type="noConversion"/>
  </si>
  <si>
    <r>
      <rPr>
        <sz val="12"/>
        <color theme="1"/>
        <rFont val="Microsoft YaHei"/>
        <family val="1"/>
        <charset val="134"/>
      </rPr>
      <t>預測誤差</t>
    </r>
    <phoneticPr fontId="2" type="noConversion"/>
  </si>
  <si>
    <t>Standard Error</t>
  </si>
  <si>
    <t>Intercept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</si>
  <si>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</si>
  <si>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</si>
  <si>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</si>
  <si>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</si>
  <si>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</si>
  <si>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</si>
  <si>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</si>
  <si>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lnCOCO</t>
    <phoneticPr fontId="2" type="noConversion"/>
  </si>
  <si>
    <t>TIME</t>
    <phoneticPr fontId="2" type="noConversion"/>
  </si>
  <si>
    <r>
      <rPr>
        <sz val="12"/>
        <color theme="1"/>
        <rFont val="新細明體"/>
        <family val="1"/>
      </rPr>
      <t>財金三洪岑昀</t>
    </r>
    <r>
      <rPr>
        <sz val="12"/>
        <color theme="1"/>
        <rFont val="Times New Roman"/>
        <family val="1"/>
      </rPr>
      <t xml:space="preserve"> 408515006</t>
    </r>
    <phoneticPr fontId="2" type="noConversion"/>
  </si>
  <si>
    <r>
      <t xml:space="preserve">Dear </t>
    </r>
    <r>
      <rPr>
        <sz val="12"/>
        <color theme="1"/>
        <rFont val="新細明體"/>
        <family val="1"/>
      </rPr>
      <t>靖宜老師：</t>
    </r>
    <phoneticPr fontId="2" type="noConversion"/>
  </si>
  <si>
    <r>
      <rPr>
        <sz val="12"/>
        <color theme="1"/>
        <rFont val="新細明體"/>
      </rPr>
      <t>詳細推算依據或補充，都在計算過程工作表各格子右上角的備註內</t>
    </r>
    <phoneticPr fontId="2" type="noConversion"/>
  </si>
  <si>
    <r>
      <rPr>
        <sz val="12"/>
        <color theme="1"/>
        <rFont val="新細明體"/>
        <family val="1"/>
      </rPr>
      <t>計算</t>
    </r>
    <r>
      <rPr>
        <sz val="12"/>
        <color theme="1"/>
        <rFont val="Times New Roman"/>
        <family val="1"/>
      </rPr>
      <t>MA</t>
    </r>
    <r>
      <rPr>
        <sz val="12"/>
        <color theme="1"/>
        <rFont val="新細明體"/>
        <family val="1"/>
      </rPr>
      <t>的平均時，統一空前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1"/>
      </rPr>
      <t>項（使其橫跨期間數一樣），計算趨勢型態時亦然</t>
    </r>
    <phoneticPr fontId="2" type="noConversion"/>
  </si>
  <si>
    <r>
      <rPr>
        <sz val="12"/>
        <color theme="1"/>
        <rFont val="新細明體"/>
        <family val="1"/>
      </rPr>
      <t>藍底各評斷方式最為偏好的，各數值偏好依據備註在各項目標題</t>
    </r>
    <phoneticPr fontId="2" type="noConversion"/>
  </si>
  <si>
    <r>
      <rPr>
        <sz val="12"/>
        <color theme="1"/>
        <rFont val="新細明體"/>
      </rPr>
      <t>←</t>
    </r>
    <r>
      <rPr>
        <sz val="12"/>
        <color theme="1"/>
        <rFont val="新細明體"/>
        <family val="1"/>
      </rPr>
      <t>與</t>
    </r>
    <r>
      <rPr>
        <sz val="12"/>
        <color theme="1"/>
        <rFont val="Times New Roman"/>
        <family val="1"/>
      </rPr>
      <t>MA</t>
    </r>
    <r>
      <rPr>
        <sz val="12"/>
        <color theme="1"/>
        <rFont val="新細明體"/>
        <family val="1"/>
      </rPr>
      <t>的方式一樣前面空六項，排除其他變因</t>
    </r>
    <phoneticPr fontId="2" type="noConversion"/>
  </si>
  <si>
    <r>
      <rPr>
        <sz val="12"/>
        <color theme="1"/>
        <rFont val="新細明體"/>
        <family val="1"/>
        <scheme val="minor"/>
      </rPr>
      <t>資料&gt;(最右邊)資料分析(Data Analysis)&gt;迴歸</t>
    </r>
    <phoneticPr fontId="2" type="noConversion"/>
  </si>
  <si>
    <t>步驟：</t>
    <phoneticPr fontId="2" type="noConversion"/>
  </si>
  <si>
    <t>下方資料是使用EXCEL趨勢分析得出</t>
    <phoneticPr fontId="2" type="noConversion"/>
  </si>
  <si>
    <t>&gt;Y輸入2019前的lnCOCO數據 &gt;X輸入2019前的TIME</t>
    <phoneticPr fontId="2" type="noConversion"/>
  </si>
  <si>
    <t>Smooth - RMSE</t>
    <phoneticPr fontId="2" type="noConversion"/>
  </si>
  <si>
    <t>Smooth - MAD</t>
    <phoneticPr fontId="2" type="noConversion"/>
  </si>
  <si>
    <r>
      <rPr>
        <sz val="12"/>
        <color theme="1"/>
        <rFont val="新細明體"/>
      </rPr>
      <t>第四題回答：</t>
    </r>
    <phoneticPr fontId="2" type="noConversion"/>
  </si>
  <si>
    <r>
      <rPr>
        <sz val="12"/>
        <color theme="1"/>
        <rFont val="Microsoft YaHei"/>
        <family val="1"/>
        <charset val="134"/>
      </rPr>
      <t>趨勢型態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Microsoft YaHei"/>
        <family val="1"/>
        <charset val="134"/>
      </rPr>
      <t>迴歸</t>
    </r>
    <phoneticPr fontId="2" type="noConversion"/>
  </si>
  <si>
    <r>
      <rPr>
        <sz val="12"/>
        <color theme="1"/>
        <rFont val="Microsoft YaHei"/>
        <family val="1"/>
        <charset val="134"/>
      </rPr>
      <t>趨勢型態</t>
    </r>
    <r>
      <rPr>
        <sz val="12"/>
        <color theme="1"/>
        <rFont val="Times New Roman"/>
        <family val="1"/>
      </rPr>
      <t xml:space="preserve"> - exponential</t>
    </r>
    <phoneticPr fontId="2" type="noConversion"/>
  </si>
  <si>
    <r>
      <rPr>
        <sz val="12"/>
        <color theme="1"/>
        <rFont val="Microsoft YaHei"/>
        <family val="1"/>
        <charset val="134"/>
      </rPr>
      <t>趨勢型態</t>
    </r>
    <r>
      <rPr>
        <sz val="12"/>
        <color theme="1"/>
        <rFont val="Times New Roman"/>
        <family val="1"/>
      </rPr>
      <t xml:space="preserve"> - logarithmic</t>
    </r>
    <phoneticPr fontId="2" type="noConversion"/>
  </si>
  <si>
    <r>
      <rPr>
        <sz val="12"/>
        <color theme="1"/>
        <rFont val="Microsoft YaHei"/>
        <family val="1"/>
        <charset val="134"/>
      </rPr>
      <t>趨勢型態</t>
    </r>
    <r>
      <rPr>
        <sz val="12"/>
        <color theme="1"/>
        <rFont val="Times New Roman"/>
        <family val="1"/>
      </rPr>
      <t xml:space="preserve"> - linear</t>
    </r>
    <phoneticPr fontId="2" type="noConversion"/>
  </si>
  <si>
    <r>
      <rPr>
        <sz val="12"/>
        <color theme="1"/>
        <rFont val="MingLiU"/>
        <family val="3"/>
        <charset val="136"/>
      </rPr>
      <t>使用</t>
    </r>
    <r>
      <rPr>
        <sz val="12"/>
        <color theme="1"/>
        <rFont val="Times New Roman"/>
        <family val="3"/>
      </rPr>
      <t>2014</t>
    </r>
    <r>
      <rPr>
        <sz val="12"/>
        <color theme="1"/>
        <rFont val="MingLiU"/>
        <family val="3"/>
        <charset val="136"/>
      </rPr>
      <t>年至</t>
    </r>
    <r>
      <rPr>
        <sz val="12"/>
        <color theme="1"/>
        <rFont val="Times New Roman"/>
        <family val="3"/>
      </rPr>
      <t>2018</t>
    </r>
    <r>
      <rPr>
        <sz val="12"/>
        <color theme="1"/>
        <rFont val="MingLiU"/>
        <family val="3"/>
        <charset val="136"/>
      </rPr>
      <t>年底的歷史資料，輸入</t>
    </r>
    <r>
      <rPr>
        <sz val="12"/>
        <color theme="1"/>
        <rFont val="Times New Roman"/>
        <family val="1"/>
      </rPr>
      <t>logarithmic</t>
    </r>
    <r>
      <rPr>
        <sz val="12"/>
        <color theme="1"/>
        <rFont val="MingLiU"/>
        <family val="3"/>
        <charset val="136"/>
      </rPr>
      <t>趨勢線帶出的公式，預測</t>
    </r>
    <r>
      <rPr>
        <sz val="12"/>
        <color theme="1"/>
        <rFont val="Times New Roman"/>
        <family val="1"/>
      </rPr>
      <t>2019</t>
    </r>
    <r>
      <rPr>
        <sz val="12"/>
        <color theme="1"/>
        <rFont val="MingLiU"/>
        <family val="3"/>
        <charset val="136"/>
      </rPr>
      <t>年之後的趨勢</t>
    </r>
    <phoneticPr fontId="2" type="noConversion"/>
  </si>
  <si>
    <r>
      <rPr>
        <sz val="12"/>
        <color theme="1"/>
        <rFont val="MingLiU"/>
        <family val="3"/>
      </rPr>
      <t>使用</t>
    </r>
    <r>
      <rPr>
        <sz val="12"/>
        <color theme="1"/>
        <rFont val="Times New Roman"/>
        <family val="3"/>
      </rPr>
      <t>2014</t>
    </r>
    <r>
      <rPr>
        <sz val="12"/>
        <color theme="1"/>
        <rFont val="MingLiU"/>
        <family val="3"/>
      </rPr>
      <t>年至</t>
    </r>
    <r>
      <rPr>
        <sz val="12"/>
        <color theme="1"/>
        <rFont val="Times New Roman"/>
        <family val="3"/>
      </rPr>
      <t>2018</t>
    </r>
    <r>
      <rPr>
        <sz val="12"/>
        <color theme="1"/>
        <rFont val="MingLiU"/>
        <family val="3"/>
      </rPr>
      <t>年底的歷史資料，輸入</t>
    </r>
    <r>
      <rPr>
        <sz val="12"/>
        <color theme="1"/>
        <rFont val="Times New Roman"/>
        <family val="1"/>
      </rPr>
      <t>exponential</t>
    </r>
    <r>
      <rPr>
        <sz val="12"/>
        <color theme="1"/>
        <rFont val="MingLiU"/>
        <family val="3"/>
      </rPr>
      <t>趨勢線帶出的公式，預測</t>
    </r>
    <r>
      <rPr>
        <sz val="12"/>
        <color theme="1"/>
        <rFont val="Times New Roman"/>
        <family val="1"/>
      </rPr>
      <t>2019</t>
    </r>
    <r>
      <rPr>
        <sz val="12"/>
        <color theme="1"/>
        <rFont val="MingLiU"/>
        <family val="3"/>
      </rPr>
      <t>年之後的趨勢</t>
    </r>
    <phoneticPr fontId="2" type="noConversion"/>
  </si>
  <si>
    <r>
      <rPr>
        <sz val="12"/>
        <color theme="1"/>
        <rFont val="MingLiU"/>
        <family val="3"/>
        <charset val="136"/>
      </rPr>
      <t>使用</t>
    </r>
    <r>
      <rPr>
        <sz val="12"/>
        <color theme="1"/>
        <rFont val="Times New Roman"/>
        <family val="3"/>
      </rPr>
      <t>2014</t>
    </r>
    <r>
      <rPr>
        <sz val="12"/>
        <color theme="1"/>
        <rFont val="MingLiU"/>
        <family val="3"/>
        <charset val="136"/>
      </rPr>
      <t>年至</t>
    </r>
    <r>
      <rPr>
        <sz val="12"/>
        <color theme="1"/>
        <rFont val="Times New Roman"/>
        <family val="3"/>
      </rPr>
      <t>2018</t>
    </r>
    <r>
      <rPr>
        <sz val="12"/>
        <color theme="1"/>
        <rFont val="MingLiU"/>
        <family val="3"/>
        <charset val="136"/>
      </rPr>
      <t>年底的歷史資料，輸入</t>
    </r>
    <r>
      <rPr>
        <sz val="12"/>
        <color theme="1"/>
        <rFont val="Times New Roman"/>
        <family val="1"/>
      </rPr>
      <t>linear</t>
    </r>
    <r>
      <rPr>
        <sz val="12"/>
        <color theme="1"/>
        <rFont val="MingLiU"/>
        <family val="3"/>
        <charset val="136"/>
      </rPr>
      <t>趨勢線帶出的公式，預測</t>
    </r>
    <r>
      <rPr>
        <sz val="12"/>
        <color theme="1"/>
        <rFont val="Times New Roman"/>
        <family val="1"/>
      </rPr>
      <t>2019</t>
    </r>
    <r>
      <rPr>
        <sz val="12"/>
        <color theme="1"/>
        <rFont val="MingLiU"/>
        <family val="3"/>
        <charset val="136"/>
      </rPr>
      <t>年之後的趨勢</t>
    </r>
    <phoneticPr fontId="2" type="noConversion"/>
  </si>
  <si>
    <r>
      <rPr>
        <sz val="12"/>
        <color theme="1"/>
        <rFont val="新細明體"/>
        <family val="1"/>
      </rPr>
      <t>（趨勢型態過程有另外抓</t>
    </r>
    <r>
      <rPr>
        <sz val="12"/>
        <color theme="1"/>
        <rFont val="Times New Roman"/>
        <family val="1"/>
      </rPr>
      <t>2014/01~2018/12</t>
    </r>
    <r>
      <rPr>
        <sz val="12"/>
        <color theme="1"/>
        <rFont val="新細明體"/>
        <family val="1"/>
      </rPr>
      <t>的資料作分析）</t>
    </r>
    <phoneticPr fontId="2" type="noConversion"/>
  </si>
  <si>
    <r>
      <rPr>
        <sz val="12"/>
        <color theme="1"/>
        <rFont val="新細明體"/>
        <family val="2"/>
        <charset val="136"/>
      </rPr>
      <t>資料期間：</t>
    </r>
    <r>
      <rPr>
        <sz val="12"/>
        <color theme="1"/>
        <rFont val="Times New Roman"/>
        <family val="1"/>
      </rPr>
      <t>2019/01~2021/12</t>
    </r>
    <phoneticPr fontId="2" type="noConversion"/>
  </si>
  <si>
    <r>
      <rPr>
        <sz val="12"/>
        <color theme="1"/>
        <rFont val="新細明體"/>
        <family val="1"/>
      </rPr>
      <t>第一二三題的答案統整在</t>
    </r>
    <r>
      <rPr>
        <sz val="12"/>
        <color theme="1"/>
        <rFont val="Times New Roman"/>
        <family val="1"/>
      </rPr>
      <t xml:space="preserve"> Evaluate </t>
    </r>
    <r>
      <rPr>
        <sz val="12"/>
        <color theme="1"/>
        <rFont val="新細明體"/>
        <family val="1"/>
      </rPr>
      <t>工作表作比較，並在此頁依據比較結果回答第四題</t>
    </r>
    <phoneticPr fontId="2" type="noConversion"/>
  </si>
  <si>
    <r>
      <rPr>
        <sz val="12"/>
        <color theme="1"/>
        <rFont val="新細明體"/>
        <family val="1"/>
      </rPr>
      <t>第一二三題的公式以及推算過程，分別在其他以使用方式命名的工作表</t>
    </r>
    <phoneticPr fontId="2" type="noConversion"/>
  </si>
  <si>
    <r>
      <rPr>
        <sz val="12"/>
        <color theme="1"/>
        <rFont val="Microsoft YaHei"/>
        <family val="1"/>
        <charset val="134"/>
      </rPr>
      <t>而關於趨勢型態數值遠大於其他方法的部分</t>
    </r>
    <phoneticPr fontId="2" type="noConversion"/>
  </si>
  <si>
    <r>
      <rPr>
        <sz val="12"/>
        <color theme="1"/>
        <rFont val="MingLiU"/>
        <family val="3"/>
        <charset val="136"/>
      </rPr>
      <t>自然估計誤差較大，而且</t>
    </r>
    <r>
      <rPr>
        <sz val="12"/>
        <color theme="1"/>
        <rFont val="Microsoft YaHei"/>
        <family val="3"/>
        <charset val="134"/>
      </rPr>
      <t>會</t>
    </r>
    <r>
      <rPr>
        <sz val="12"/>
        <color theme="1"/>
        <rFont val="MingLiU"/>
        <family val="3"/>
        <charset val="136"/>
      </rPr>
      <t>隨時間推進愈來愈大</t>
    </r>
    <phoneticPr fontId="2" type="noConversion"/>
  </si>
  <si>
    <r>
      <rPr>
        <sz val="12"/>
        <color theme="1"/>
        <rFont val="Microsoft YaHei"/>
        <family val="1"/>
        <charset val="134"/>
      </rPr>
      <t>但是趨勢線的迴歸分析卻沒有每一期調整參數</t>
    </r>
    <phoneticPr fontId="2" type="noConversion"/>
  </si>
  <si>
    <r>
      <rPr>
        <sz val="12"/>
        <color rgb="FF222222"/>
        <rFont val="新細明體"/>
        <family val="1"/>
      </rPr>
      <t>因為嚴</t>
    </r>
    <r>
      <rPr>
        <sz val="12"/>
        <color rgb="FF222222"/>
        <rFont val="Microsoft JhengHei"/>
        <family val="2"/>
        <charset val="136"/>
      </rPr>
      <t>格說起來指數平滑與移動視窗都屬</t>
    </r>
    <r>
      <rPr>
        <sz val="12"/>
        <color rgb="FF222222"/>
        <rFont val="Microsoft YaHei"/>
        <family val="2"/>
        <charset val="134"/>
      </rPr>
      <t>於</t>
    </r>
    <r>
      <rPr>
        <sz val="12"/>
        <color rgb="FF222222"/>
        <rFont val="Microsoft JhengHei"/>
        <family val="2"/>
        <charset val="136"/>
      </rPr>
      <t>「單期預測」</t>
    </r>
    <r>
      <rPr>
        <sz val="12"/>
        <color rgb="FF222222"/>
        <rFont val="MingLiU"/>
        <family val="2"/>
        <charset val="136"/>
      </rPr>
      <t>（</t>
    </r>
    <r>
      <rPr>
        <sz val="12"/>
        <color rgb="FF222222"/>
        <rFont val="Microsoft YaHei"/>
        <family val="2"/>
        <charset val="134"/>
      </rPr>
      <t>意即</t>
    </r>
    <r>
      <rPr>
        <sz val="12"/>
        <color rgb="FF222222"/>
        <rFont val="Microsoft JhengHei"/>
        <family val="2"/>
        <charset val="136"/>
      </rPr>
      <t>每一期的資訊都更新</t>
    </r>
    <r>
      <rPr>
        <sz val="12"/>
        <color rgb="FF222222"/>
        <rFont val="MingLiU"/>
        <family val="2"/>
        <charset val="136"/>
      </rPr>
      <t>）</t>
    </r>
    <phoneticPr fontId="2" type="noConversion"/>
  </si>
  <si>
    <r>
      <rPr>
        <sz val="12"/>
        <color theme="1"/>
        <rFont val="Microsoft YaHei"/>
        <family val="1"/>
        <charset val="134"/>
      </rPr>
      <t>四個裁判中有兩個（</t>
    </r>
    <r>
      <rPr>
        <sz val="12"/>
        <color theme="1"/>
        <rFont val="Times New Roman"/>
        <family val="1"/>
      </rPr>
      <t>MAD, MAPE</t>
    </r>
    <r>
      <rPr>
        <sz val="12"/>
        <color theme="1"/>
        <rFont val="MingLiU"/>
        <family val="1"/>
        <charset val="136"/>
      </rPr>
      <t>）</t>
    </r>
    <r>
      <rPr>
        <sz val="12"/>
        <color theme="1"/>
        <rFont val="Microsoft YaHei"/>
        <family val="1"/>
        <charset val="134"/>
      </rPr>
      <t>都選擇採用指數平滑法（根據</t>
    </r>
    <r>
      <rPr>
        <sz val="12"/>
        <color theme="1"/>
        <rFont val="Times New Roman"/>
        <family val="1"/>
      </rPr>
      <t>MAD</t>
    </r>
    <r>
      <rPr>
        <sz val="12"/>
        <color theme="1"/>
        <rFont val="Microsoft YaHei"/>
        <family val="1"/>
        <charset val="134"/>
      </rPr>
      <t>的版本）</t>
    </r>
    <phoneticPr fontId="2" type="noConversion"/>
  </si>
  <si>
    <r>
      <rPr>
        <sz val="12"/>
        <color theme="1"/>
        <rFont val="Microsoft YaHei"/>
        <family val="1"/>
        <charset val="134"/>
      </rPr>
      <t>一個裁判（</t>
    </r>
    <r>
      <rPr>
        <sz val="12"/>
        <color theme="1"/>
        <rFont val="Times New Roman"/>
        <family val="1"/>
      </rPr>
      <t>MPE</t>
    </r>
    <r>
      <rPr>
        <sz val="12"/>
        <color theme="1"/>
        <rFont val="MingLiU"/>
        <family val="1"/>
        <charset val="136"/>
      </rPr>
      <t>）</t>
    </r>
    <r>
      <rPr>
        <sz val="12"/>
        <color theme="1"/>
        <rFont val="Microsoft YaHei"/>
        <family val="1"/>
        <charset val="134"/>
      </rPr>
      <t>選擇採用移動平均法（</t>
    </r>
    <r>
      <rPr>
        <sz val="12"/>
        <color theme="1"/>
        <rFont val="Times New Roman"/>
        <family val="1"/>
      </rPr>
      <t>window 4</t>
    </r>
    <r>
      <rPr>
        <sz val="12"/>
        <color theme="1"/>
        <rFont val="Microsoft YaHei"/>
        <family val="1"/>
        <charset val="134"/>
      </rPr>
      <t>）</t>
    </r>
    <phoneticPr fontId="2" type="noConversion"/>
  </si>
  <si>
    <r>
      <rPr>
        <sz val="12"/>
        <color theme="1"/>
        <rFont val="Microsoft YaHei"/>
        <family val="1"/>
        <charset val="134"/>
      </rPr>
      <t>最後一個裁判（</t>
    </r>
    <r>
      <rPr>
        <sz val="12"/>
        <color theme="1"/>
        <rFont val="Times New Roman"/>
        <family val="1"/>
      </rPr>
      <t>RMSE</t>
    </r>
    <r>
      <rPr>
        <sz val="12"/>
        <color theme="1"/>
        <rFont val="Microsoft YaHei"/>
        <family val="1"/>
        <charset val="134"/>
      </rPr>
      <t>）選擇採用指數平滑法（根據</t>
    </r>
    <r>
      <rPr>
        <sz val="12"/>
        <color theme="1"/>
        <rFont val="Times New Roman"/>
        <family val="1"/>
      </rPr>
      <t>RMSE</t>
    </r>
    <r>
      <rPr>
        <sz val="12"/>
        <color theme="1"/>
        <rFont val="Microsoft YaHei"/>
        <family val="1"/>
        <charset val="134"/>
      </rPr>
      <t>的版本）</t>
    </r>
    <phoneticPr fontId="2" type="noConversion"/>
  </si>
  <si>
    <r>
      <rPr>
        <sz val="12"/>
        <color theme="1"/>
        <rFont val="Microsoft YaHei"/>
        <family val="1"/>
        <charset val="134"/>
      </rPr>
      <t>由於最多裁判選擇，</t>
    </r>
    <r>
      <rPr>
        <sz val="12"/>
        <color theme="1"/>
        <rFont val="新細明體"/>
        <family val="1"/>
      </rPr>
      <t>因此</t>
    </r>
    <r>
      <rPr>
        <sz val="12"/>
        <color theme="1"/>
        <rFont val="Microsoft YaHei"/>
        <family val="1"/>
        <charset val="134"/>
      </rPr>
      <t>採用指數平滑法</t>
    </r>
    <r>
      <rPr>
        <sz val="12"/>
        <color theme="1"/>
        <rFont val="MingLiU"/>
        <family val="1"/>
        <charset val="136"/>
      </rPr>
      <t>（</t>
    </r>
    <r>
      <rPr>
        <sz val="12"/>
        <color theme="1"/>
        <rFont val="Microsoft YaHei"/>
        <family val="1"/>
        <charset val="134"/>
      </rPr>
      <t>根據</t>
    </r>
    <r>
      <rPr>
        <sz val="12"/>
        <color theme="1"/>
        <rFont val="Times New Roman"/>
        <family val="1"/>
      </rPr>
      <t>MAD</t>
    </r>
    <r>
      <rPr>
        <sz val="12"/>
        <color theme="1"/>
        <rFont val="Microsoft YaHei"/>
        <family val="1"/>
        <charset val="134"/>
      </rPr>
      <t>的版本</t>
    </r>
    <r>
      <rPr>
        <sz val="12"/>
        <color theme="1"/>
        <rFont val="MingLiU"/>
        <family val="1"/>
        <charset val="136"/>
      </rPr>
      <t>）</t>
    </r>
    <r>
      <rPr>
        <sz val="12"/>
        <color theme="1"/>
        <rFont val="新細明體"/>
        <family val="1"/>
      </rPr>
      <t>作為</t>
    </r>
    <r>
      <rPr>
        <sz val="12"/>
        <color theme="1"/>
        <rFont val="Times New Roman"/>
        <family val="1"/>
      </rPr>
      <t xml:space="preserve"> </t>
    </r>
    <r>
      <rPr>
        <b/>
        <u val="singleAccounting"/>
        <sz val="12"/>
        <color theme="1"/>
        <rFont val="新細明體"/>
        <family val="1"/>
      </rPr>
      <t>紐約可可期貨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</rPr>
      <t>的最佳預測模型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</si>
</sst>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_-* #,##0.0000_-;\-* #,##0.0000_-;_-* &quot;-&quot;??_-;_-@_-"/>
    <numFmt numFmtId="177" formatCode="0.0000"/>
    <numFmt numFmtId="178" formatCode="_-* #,##0.00000_-;\-* #,##0.00000_-;_-* &quot;-&quot;??_-;_-@_-"/>
    <numFmt numFmtId="179" formatCode="_-* #,##0_-;\-* #,##0_-;_-* &quot;-&quot;??_-;_-@_-"/>
  </numFmts>
  <fonts count="29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Microsoft YaHei"/>
      <family val="1"/>
      <charset val="134"/>
    </font>
    <font>
      <sz val="12"/>
      <color theme="1"/>
      <name val="MingLiU"/>
      <family val="1"/>
      <charset val="136"/>
    </font>
    <font>
      <sz val="12"/>
      <color theme="1"/>
      <name val="Times New Roman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MingLiU"/>
      <family val="3"/>
      <charset val="136"/>
    </font>
    <font>
      <sz val="12"/>
      <color rgb="FFFF0000"/>
      <name val="Times New Roman"/>
      <family val="1"/>
    </font>
    <font>
      <sz val="12"/>
      <color theme="4" tint="0.39997558519241921"/>
      <name val="Times New Roman"/>
      <family val="1"/>
    </font>
    <font>
      <sz val="12"/>
      <color theme="1"/>
      <name val="新細明體"/>
    </font>
    <font>
      <sz val="12"/>
      <color theme="1"/>
      <name val="MingLiU"/>
      <family val="3"/>
      <charset val="136"/>
    </font>
    <font>
      <sz val="12"/>
      <color theme="1"/>
      <name val="新細明體"/>
      <family val="1"/>
    </font>
    <font>
      <sz val="12"/>
      <color theme="1"/>
      <name val="新細明體"/>
      <family val="1"/>
      <scheme val="minor"/>
    </font>
    <font>
      <sz val="12"/>
      <color theme="1"/>
      <name val="新細明體"/>
      <scheme val="minor"/>
    </font>
    <font>
      <sz val="12"/>
      <color theme="1"/>
      <name val="Times New Roman"/>
      <family val="3"/>
      <charset val="136"/>
    </font>
    <font>
      <b/>
      <u val="singleAccounting"/>
      <sz val="12"/>
      <color theme="1"/>
      <name val="新細明體"/>
      <family val="1"/>
    </font>
    <font>
      <sz val="12"/>
      <color theme="1"/>
      <name val="MingLiU"/>
      <family val="3"/>
    </font>
    <font>
      <sz val="12"/>
      <color theme="1"/>
      <name val="Times New Roman"/>
      <family val="3"/>
    </font>
    <font>
      <b/>
      <sz val="12"/>
      <color theme="1"/>
      <name val="Times New Roman"/>
      <family val="1"/>
    </font>
    <font>
      <sz val="12"/>
      <color rgb="FF222222"/>
      <name val="Microsoft JhengHei"/>
      <family val="2"/>
      <charset val="136"/>
    </font>
    <font>
      <sz val="12"/>
      <color rgb="FF222222"/>
      <name val="Microsoft YaHei"/>
      <family val="2"/>
      <charset val="134"/>
    </font>
    <font>
      <sz val="12"/>
      <color rgb="FF222222"/>
      <name val="MingLiU"/>
      <family val="2"/>
      <charset val="136"/>
    </font>
    <font>
      <sz val="12"/>
      <color rgb="FF222222"/>
      <name val="Times New Roman"/>
      <family val="1"/>
    </font>
    <font>
      <sz val="12"/>
      <color rgb="FF222222"/>
      <name val="新細明體"/>
      <family val="1"/>
    </font>
    <font>
      <sz val="12"/>
      <color theme="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4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43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2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43" fontId="1" fillId="2" borderId="0" xfId="0" applyNumberFormat="1" applyFont="1" applyFill="1">
      <alignment vertical="center"/>
    </xf>
    <xf numFmtId="43" fontId="1" fillId="0" borderId="0" xfId="0" applyNumberFormat="1" applyFont="1" applyFill="1" applyAlignment="1">
      <alignment horizontal="right" vertical="center"/>
    </xf>
    <xf numFmtId="43" fontId="1" fillId="0" borderId="0" xfId="0" applyNumberFormat="1" applyFont="1" applyFill="1">
      <alignment vertical="center"/>
    </xf>
    <xf numFmtId="176" fontId="1" fillId="0" borderId="1" xfId="0" applyNumberFormat="1" applyFont="1" applyBorder="1">
      <alignment vertical="center"/>
    </xf>
    <xf numFmtId="43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79" fontId="1" fillId="0" borderId="0" xfId="0" applyNumberFormat="1" applyFont="1">
      <alignment vertical="center"/>
    </xf>
    <xf numFmtId="179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1" fillId="0" borderId="2" xfId="0" applyNumberFormat="1" applyFont="1" applyFill="1" applyBorder="1" applyAlignme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Border="1">
      <alignment vertical="center"/>
    </xf>
    <xf numFmtId="0" fontId="16" fillId="3" borderId="0" xfId="0" applyFont="1" applyFill="1">
      <alignment vertical="center"/>
    </xf>
    <xf numFmtId="0" fontId="21" fillId="3" borderId="0" xfId="0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right" vertical="center"/>
    </xf>
    <xf numFmtId="178" fontId="1" fillId="2" borderId="0" xfId="0" applyNumberFormat="1" applyFont="1" applyFill="1">
      <alignment vertical="center"/>
    </xf>
    <xf numFmtId="0" fontId="18" fillId="3" borderId="0" xfId="0" applyFont="1" applyFill="1">
      <alignment vertical="center"/>
    </xf>
    <xf numFmtId="1" fontId="1" fillId="0" borderId="0" xfId="0" applyNumberFormat="1" applyFont="1">
      <alignment vertical="center"/>
    </xf>
    <xf numFmtId="2" fontId="1" fillId="2" borderId="0" xfId="0" applyNumberFormat="1" applyFont="1" applyFill="1">
      <alignment vertical="center"/>
    </xf>
    <xf numFmtId="178" fontId="1" fillId="0" borderId="0" xfId="0" applyNumberFormat="1" applyFont="1" applyFill="1">
      <alignment vertical="center"/>
    </xf>
    <xf numFmtId="43" fontId="26" fillId="0" borderId="0" xfId="0" applyNumberFormat="1" applyFont="1">
      <alignment vertical="center"/>
    </xf>
    <xf numFmtId="2" fontId="1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453566168717161E-3"/>
                  <c:y val="0.13803251923759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'趨勢型態 linear'!$B$2:$B$61</c:f>
              <c:numCache>
                <c:formatCode>_-* #,##0_-;\-* #,##0_-;_-* "-"??_-;_-@_-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'趨勢型態 linear'!$C$2:$C$61</c:f>
              <c:numCache>
                <c:formatCode>_(* #,##0.00_);_(* \(#,##0.00\);_(* "-"??_);_(@_)</c:formatCode>
                <c:ptCount val="60"/>
                <c:pt idx="0">
                  <c:v>2912</c:v>
                </c:pt>
                <c:pt idx="1">
                  <c:v>2955</c:v>
                </c:pt>
                <c:pt idx="2">
                  <c:v>2955</c:v>
                </c:pt>
                <c:pt idx="3">
                  <c:v>2951</c:v>
                </c:pt>
                <c:pt idx="4">
                  <c:v>3071</c:v>
                </c:pt>
                <c:pt idx="5">
                  <c:v>3135</c:v>
                </c:pt>
                <c:pt idx="6">
                  <c:v>3219</c:v>
                </c:pt>
                <c:pt idx="7">
                  <c:v>3228</c:v>
                </c:pt>
                <c:pt idx="8">
                  <c:v>3320</c:v>
                </c:pt>
                <c:pt idx="9">
                  <c:v>2946</c:v>
                </c:pt>
                <c:pt idx="10">
                  <c:v>2871</c:v>
                </c:pt>
                <c:pt idx="11">
                  <c:v>2972</c:v>
                </c:pt>
                <c:pt idx="12">
                  <c:v>2693</c:v>
                </c:pt>
                <c:pt idx="13">
                  <c:v>3016</c:v>
                </c:pt>
                <c:pt idx="14">
                  <c:v>2695</c:v>
                </c:pt>
                <c:pt idx="15">
                  <c:v>2941</c:v>
                </c:pt>
                <c:pt idx="16">
                  <c:v>3118</c:v>
                </c:pt>
                <c:pt idx="17">
                  <c:v>3331</c:v>
                </c:pt>
                <c:pt idx="18">
                  <c:v>3221</c:v>
                </c:pt>
                <c:pt idx="19">
                  <c:v>3112</c:v>
                </c:pt>
                <c:pt idx="20">
                  <c:v>3182</c:v>
                </c:pt>
                <c:pt idx="21">
                  <c:v>3215</c:v>
                </c:pt>
                <c:pt idx="22">
                  <c:v>3339</c:v>
                </c:pt>
                <c:pt idx="23">
                  <c:v>3229</c:v>
                </c:pt>
                <c:pt idx="24">
                  <c:v>2791</c:v>
                </c:pt>
                <c:pt idx="25">
                  <c:v>2955</c:v>
                </c:pt>
                <c:pt idx="26">
                  <c:v>2974</c:v>
                </c:pt>
                <c:pt idx="27">
                  <c:v>3182</c:v>
                </c:pt>
                <c:pt idx="28">
                  <c:v>3059</c:v>
                </c:pt>
                <c:pt idx="29">
                  <c:v>3034</c:v>
                </c:pt>
                <c:pt idx="30">
                  <c:v>2850</c:v>
                </c:pt>
                <c:pt idx="31">
                  <c:v>2890</c:v>
                </c:pt>
                <c:pt idx="32">
                  <c:v>2728</c:v>
                </c:pt>
                <c:pt idx="33">
                  <c:v>2643</c:v>
                </c:pt>
                <c:pt idx="34">
                  <c:v>2415</c:v>
                </c:pt>
                <c:pt idx="35">
                  <c:v>2165</c:v>
                </c:pt>
                <c:pt idx="36">
                  <c:v>2078</c:v>
                </c:pt>
                <c:pt idx="37">
                  <c:v>1982</c:v>
                </c:pt>
                <c:pt idx="38">
                  <c:v>2096</c:v>
                </c:pt>
                <c:pt idx="39">
                  <c:v>1868</c:v>
                </c:pt>
                <c:pt idx="40">
                  <c:v>2037</c:v>
                </c:pt>
                <c:pt idx="41">
                  <c:v>1861</c:v>
                </c:pt>
                <c:pt idx="42">
                  <c:v>2066</c:v>
                </c:pt>
                <c:pt idx="43">
                  <c:v>1924</c:v>
                </c:pt>
                <c:pt idx="44">
                  <c:v>1980</c:v>
                </c:pt>
                <c:pt idx="45">
                  <c:v>2111</c:v>
                </c:pt>
                <c:pt idx="46">
                  <c:v>2049</c:v>
                </c:pt>
                <c:pt idx="47">
                  <c:v>1911</c:v>
                </c:pt>
                <c:pt idx="48">
                  <c:v>1970</c:v>
                </c:pt>
                <c:pt idx="49">
                  <c:v>2218</c:v>
                </c:pt>
                <c:pt idx="50">
                  <c:v>2556</c:v>
                </c:pt>
                <c:pt idx="51">
                  <c:v>2825</c:v>
                </c:pt>
                <c:pt idx="52">
                  <c:v>2454</c:v>
                </c:pt>
                <c:pt idx="53">
                  <c:v>2512</c:v>
                </c:pt>
                <c:pt idx="54">
                  <c:v>2156</c:v>
                </c:pt>
                <c:pt idx="55">
                  <c:v>2333</c:v>
                </c:pt>
                <c:pt idx="56">
                  <c:v>2065</c:v>
                </c:pt>
                <c:pt idx="57">
                  <c:v>2229.5</c:v>
                </c:pt>
                <c:pt idx="58">
                  <c:v>2193.5</c:v>
                </c:pt>
                <c:pt idx="59">
                  <c:v>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F5-41F7-AC96-F87168556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89296"/>
        <c:axId val="530889616"/>
      </c:lineChart>
      <c:catAx>
        <c:axId val="530889296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616"/>
        <c:crosses val="autoZero"/>
        <c:auto val="1"/>
        <c:lblAlgn val="ctr"/>
        <c:lblOffset val="100"/>
        <c:noMultiLvlLbl val="0"/>
      </c:catAx>
      <c:valAx>
        <c:axId val="5308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2.4453566168717161E-3"/>
                  <c:y val="0.13803251923759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'趨勢型態 log'!$B$2:$B$61</c:f>
              <c:numCache>
                <c:formatCode>_-* #,##0_-;\-* #,##0_-;_-* "-"??_-;_-@_-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'趨勢型態 log'!$C$2:$C$61</c:f>
              <c:numCache>
                <c:formatCode>_(* #,##0.00_);_(* \(#,##0.00\);_(* "-"??_);_(@_)</c:formatCode>
                <c:ptCount val="60"/>
                <c:pt idx="0">
                  <c:v>2912</c:v>
                </c:pt>
                <c:pt idx="1">
                  <c:v>2955</c:v>
                </c:pt>
                <c:pt idx="2">
                  <c:v>2955</c:v>
                </c:pt>
                <c:pt idx="3">
                  <c:v>2951</c:v>
                </c:pt>
                <c:pt idx="4">
                  <c:v>3071</c:v>
                </c:pt>
                <c:pt idx="5">
                  <c:v>3135</c:v>
                </c:pt>
                <c:pt idx="6">
                  <c:v>3219</c:v>
                </c:pt>
                <c:pt idx="7">
                  <c:v>3228</c:v>
                </c:pt>
                <c:pt idx="8">
                  <c:v>3320</c:v>
                </c:pt>
                <c:pt idx="9">
                  <c:v>2946</c:v>
                </c:pt>
                <c:pt idx="10">
                  <c:v>2871</c:v>
                </c:pt>
                <c:pt idx="11">
                  <c:v>2972</c:v>
                </c:pt>
                <c:pt idx="12">
                  <c:v>2693</c:v>
                </c:pt>
                <c:pt idx="13">
                  <c:v>3016</c:v>
                </c:pt>
                <c:pt idx="14">
                  <c:v>2695</c:v>
                </c:pt>
                <c:pt idx="15">
                  <c:v>2941</c:v>
                </c:pt>
                <c:pt idx="16">
                  <c:v>3118</c:v>
                </c:pt>
                <c:pt idx="17">
                  <c:v>3331</c:v>
                </c:pt>
                <c:pt idx="18">
                  <c:v>3221</c:v>
                </c:pt>
                <c:pt idx="19">
                  <c:v>3112</c:v>
                </c:pt>
                <c:pt idx="20">
                  <c:v>3182</c:v>
                </c:pt>
                <c:pt idx="21">
                  <c:v>3215</c:v>
                </c:pt>
                <c:pt idx="22">
                  <c:v>3339</c:v>
                </c:pt>
                <c:pt idx="23">
                  <c:v>3229</c:v>
                </c:pt>
                <c:pt idx="24">
                  <c:v>2791</c:v>
                </c:pt>
                <c:pt idx="25">
                  <c:v>2955</c:v>
                </c:pt>
                <c:pt idx="26">
                  <c:v>2974</c:v>
                </c:pt>
                <c:pt idx="27">
                  <c:v>3182</c:v>
                </c:pt>
                <c:pt idx="28">
                  <c:v>3059</c:v>
                </c:pt>
                <c:pt idx="29">
                  <c:v>3034</c:v>
                </c:pt>
                <c:pt idx="30">
                  <c:v>2850</c:v>
                </c:pt>
                <c:pt idx="31">
                  <c:v>2890</c:v>
                </c:pt>
                <c:pt idx="32">
                  <c:v>2728</c:v>
                </c:pt>
                <c:pt idx="33">
                  <c:v>2643</c:v>
                </c:pt>
                <c:pt idx="34">
                  <c:v>2415</c:v>
                </c:pt>
                <c:pt idx="35">
                  <c:v>2165</c:v>
                </c:pt>
                <c:pt idx="36">
                  <c:v>2078</c:v>
                </c:pt>
                <c:pt idx="37">
                  <c:v>1982</c:v>
                </c:pt>
                <c:pt idx="38">
                  <c:v>2096</c:v>
                </c:pt>
                <c:pt idx="39">
                  <c:v>1868</c:v>
                </c:pt>
                <c:pt idx="40">
                  <c:v>2037</c:v>
                </c:pt>
                <c:pt idx="41">
                  <c:v>1861</c:v>
                </c:pt>
                <c:pt idx="42">
                  <c:v>2066</c:v>
                </c:pt>
                <c:pt idx="43">
                  <c:v>1924</c:v>
                </c:pt>
                <c:pt idx="44">
                  <c:v>1980</c:v>
                </c:pt>
                <c:pt idx="45">
                  <c:v>2111</c:v>
                </c:pt>
                <c:pt idx="46">
                  <c:v>2049</c:v>
                </c:pt>
                <c:pt idx="47">
                  <c:v>1911</c:v>
                </c:pt>
                <c:pt idx="48">
                  <c:v>1970</c:v>
                </c:pt>
                <c:pt idx="49">
                  <c:v>2218</c:v>
                </c:pt>
                <c:pt idx="50">
                  <c:v>2556</c:v>
                </c:pt>
                <c:pt idx="51">
                  <c:v>2825</c:v>
                </c:pt>
                <c:pt idx="52">
                  <c:v>2454</c:v>
                </c:pt>
                <c:pt idx="53">
                  <c:v>2512</c:v>
                </c:pt>
                <c:pt idx="54">
                  <c:v>2156</c:v>
                </c:pt>
                <c:pt idx="55">
                  <c:v>2333</c:v>
                </c:pt>
                <c:pt idx="56">
                  <c:v>2065</c:v>
                </c:pt>
                <c:pt idx="57">
                  <c:v>2229.5</c:v>
                </c:pt>
                <c:pt idx="58">
                  <c:v>2193.5</c:v>
                </c:pt>
                <c:pt idx="59">
                  <c:v>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6-4AD2-AF9D-47EBF48D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89296"/>
        <c:axId val="530889616"/>
      </c:lineChart>
      <c:catAx>
        <c:axId val="530889296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616"/>
        <c:crosses val="autoZero"/>
        <c:auto val="1"/>
        <c:lblAlgn val="ctr"/>
        <c:lblOffset val="100"/>
        <c:noMultiLvlLbl val="0"/>
      </c:catAx>
      <c:valAx>
        <c:axId val="5308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1.1353893263342082E-3"/>
                  <c:y val="5.54706182560513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'趨勢型態 exp'!$B$2:$B$61</c:f>
              <c:numCache>
                <c:formatCode>_-* #,##0_-;\-* #,##0_-;_-* "-"??_-;_-@_-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'趨勢型態 exp'!$C$2:$C$61</c:f>
              <c:numCache>
                <c:formatCode>_(* #,##0.00_);_(* \(#,##0.00\);_(* "-"??_);_(@_)</c:formatCode>
                <c:ptCount val="60"/>
                <c:pt idx="0">
                  <c:v>2912</c:v>
                </c:pt>
                <c:pt idx="1">
                  <c:v>2955</c:v>
                </c:pt>
                <c:pt idx="2">
                  <c:v>2955</c:v>
                </c:pt>
                <c:pt idx="3">
                  <c:v>2951</c:v>
                </c:pt>
                <c:pt idx="4">
                  <c:v>3071</c:v>
                </c:pt>
                <c:pt idx="5">
                  <c:v>3135</c:v>
                </c:pt>
                <c:pt idx="6">
                  <c:v>3219</c:v>
                </c:pt>
                <c:pt idx="7">
                  <c:v>3228</c:v>
                </c:pt>
                <c:pt idx="8">
                  <c:v>3320</c:v>
                </c:pt>
                <c:pt idx="9">
                  <c:v>2946</c:v>
                </c:pt>
                <c:pt idx="10">
                  <c:v>2871</c:v>
                </c:pt>
                <c:pt idx="11">
                  <c:v>2972</c:v>
                </c:pt>
                <c:pt idx="12">
                  <c:v>2693</c:v>
                </c:pt>
                <c:pt idx="13">
                  <c:v>3016</c:v>
                </c:pt>
                <c:pt idx="14">
                  <c:v>2695</c:v>
                </c:pt>
                <c:pt idx="15">
                  <c:v>2941</c:v>
                </c:pt>
                <c:pt idx="16">
                  <c:v>3118</c:v>
                </c:pt>
                <c:pt idx="17">
                  <c:v>3331</c:v>
                </c:pt>
                <c:pt idx="18">
                  <c:v>3221</c:v>
                </c:pt>
                <c:pt idx="19">
                  <c:v>3112</c:v>
                </c:pt>
                <c:pt idx="20">
                  <c:v>3182</c:v>
                </c:pt>
                <c:pt idx="21">
                  <c:v>3215</c:v>
                </c:pt>
                <c:pt idx="22">
                  <c:v>3339</c:v>
                </c:pt>
                <c:pt idx="23">
                  <c:v>3229</c:v>
                </c:pt>
                <c:pt idx="24">
                  <c:v>2791</c:v>
                </c:pt>
                <c:pt idx="25">
                  <c:v>2955</c:v>
                </c:pt>
                <c:pt idx="26">
                  <c:v>2974</c:v>
                </c:pt>
                <c:pt idx="27">
                  <c:v>3182</c:v>
                </c:pt>
                <c:pt idx="28">
                  <c:v>3059</c:v>
                </c:pt>
                <c:pt idx="29">
                  <c:v>3034</c:v>
                </c:pt>
                <c:pt idx="30">
                  <c:v>2850</c:v>
                </c:pt>
                <c:pt idx="31">
                  <c:v>2890</c:v>
                </c:pt>
                <c:pt idx="32">
                  <c:v>2728</c:v>
                </c:pt>
                <c:pt idx="33">
                  <c:v>2643</c:v>
                </c:pt>
                <c:pt idx="34">
                  <c:v>2415</c:v>
                </c:pt>
                <c:pt idx="35">
                  <c:v>2165</c:v>
                </c:pt>
                <c:pt idx="36">
                  <c:v>2078</c:v>
                </c:pt>
                <c:pt idx="37">
                  <c:v>1982</c:v>
                </c:pt>
                <c:pt idx="38">
                  <c:v>2096</c:v>
                </c:pt>
                <c:pt idx="39">
                  <c:v>1868</c:v>
                </c:pt>
                <c:pt idx="40">
                  <c:v>2037</c:v>
                </c:pt>
                <c:pt idx="41">
                  <c:v>1861</c:v>
                </c:pt>
                <c:pt idx="42">
                  <c:v>2066</c:v>
                </c:pt>
                <c:pt idx="43">
                  <c:v>1924</c:v>
                </c:pt>
                <c:pt idx="44">
                  <c:v>1980</c:v>
                </c:pt>
                <c:pt idx="45">
                  <c:v>2111</c:v>
                </c:pt>
                <c:pt idx="46">
                  <c:v>2049</c:v>
                </c:pt>
                <c:pt idx="47">
                  <c:v>1911</c:v>
                </c:pt>
                <c:pt idx="48">
                  <c:v>1970</c:v>
                </c:pt>
                <c:pt idx="49">
                  <c:v>2218</c:v>
                </c:pt>
                <c:pt idx="50">
                  <c:v>2556</c:v>
                </c:pt>
                <c:pt idx="51">
                  <c:v>2825</c:v>
                </c:pt>
                <c:pt idx="52">
                  <c:v>2454</c:v>
                </c:pt>
                <c:pt idx="53">
                  <c:v>2512</c:v>
                </c:pt>
                <c:pt idx="54">
                  <c:v>2156</c:v>
                </c:pt>
                <c:pt idx="55">
                  <c:v>2333</c:v>
                </c:pt>
                <c:pt idx="56">
                  <c:v>2065</c:v>
                </c:pt>
                <c:pt idx="57">
                  <c:v>2229.5</c:v>
                </c:pt>
                <c:pt idx="58">
                  <c:v>2193.5</c:v>
                </c:pt>
                <c:pt idx="59">
                  <c:v>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5-4331-B5D1-3569CE96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89296"/>
        <c:axId val="530889616"/>
      </c:lineChart>
      <c:catAx>
        <c:axId val="530889296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616"/>
        <c:crosses val="autoZero"/>
        <c:auto val="1"/>
        <c:lblAlgn val="ctr"/>
        <c:lblOffset val="100"/>
        <c:noMultiLvlLbl val="0"/>
      </c:catAx>
      <c:valAx>
        <c:axId val="5308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8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427233</xdr:colOff>
      <xdr:row>42</xdr:row>
      <xdr:rowOff>118637</xdr:rowOff>
    </xdr:from>
    <xdr:to>
      <xdr:col>11</xdr:col>
      <xdr:colOff>818299</xdr:colOff>
      <xdr:row>56</xdr:row>
      <xdr:rowOff>67836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F3BBB-B263-4D1F-A08A-4AD980130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760219</xdr:colOff>
      <xdr:row>40</xdr:row>
      <xdr:rowOff>25710</xdr:rowOff>
    </xdr:from>
    <xdr:to>
      <xdr:col>10</xdr:col>
      <xdr:colOff>283969</xdr:colOff>
      <xdr:row>53</xdr:row>
      <xdr:rowOff>168507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7669F-E810-4CD5-834C-88EF0003F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280097</xdr:colOff>
      <xdr:row>36</xdr:row>
      <xdr:rowOff>64429</xdr:rowOff>
    </xdr:from>
    <xdr:to>
      <xdr:col>10</xdr:col>
      <xdr:colOff>671164</xdr:colOff>
      <xdr:row>50</xdr:row>
      <xdr:rowOff>13629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01E853-4865-9EC9-76EC-C26FF0A60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147F-42AD-4029-AFEF-BCC6AAC07A77}">
  <dimension ref="A1:D97"/>
  <sheetViews>
    <sheetView workbookViewId="0">
      <selection activeCell="D61" sqref="D61"/>
    </sheetView>
  </sheetViews>
  <sheetFormatPr defaultRowHeight="15.5"/>
  <cols>
    <col min="1" max="1" width="8.7265625" style="1"/>
    <col min="2" max="2" width="20.6328125" style="1" customWidth="1"/>
    <col min="3" max="16384" width="8.7265625" style="1"/>
  </cols>
  <sheetData>
    <row r="1" spans="1:4" ht="37.5" customHeight="1">
      <c r="A1" s="5" t="s">
        <v>62</v>
      </c>
      <c r="B1" s="4" t="s">
        <v>61</v>
      </c>
      <c r="D1" s="1" t="s">
        <v>123</v>
      </c>
    </row>
    <row r="2" spans="1:4">
      <c r="A2" s="3" t="s">
        <v>60</v>
      </c>
      <c r="B2" s="2">
        <v>2912</v>
      </c>
    </row>
    <row r="3" spans="1:4" ht="17">
      <c r="A3" s="3" t="s">
        <v>58</v>
      </c>
      <c r="B3" s="2">
        <v>2955</v>
      </c>
      <c r="D3" s="1" t="s">
        <v>59</v>
      </c>
    </row>
    <row r="4" spans="1:4" ht="17">
      <c r="A4" s="3" t="s">
        <v>57</v>
      </c>
      <c r="B4" s="2">
        <v>2955</v>
      </c>
      <c r="D4" s="1" t="s">
        <v>144</v>
      </c>
    </row>
    <row r="5" spans="1:4" ht="17">
      <c r="A5" s="3" t="s">
        <v>56</v>
      </c>
      <c r="B5" s="2">
        <v>2951</v>
      </c>
      <c r="D5" s="1" t="s">
        <v>143</v>
      </c>
    </row>
    <row r="6" spans="1:4">
      <c r="A6" s="3" t="s">
        <v>55</v>
      </c>
      <c r="B6" s="2">
        <v>3071</v>
      </c>
    </row>
    <row r="7" spans="1:4">
      <c r="A7" s="3" t="s">
        <v>54</v>
      </c>
      <c r="B7" s="2">
        <v>3135</v>
      </c>
    </row>
    <row r="8" spans="1:4" ht="17">
      <c r="A8" s="3" t="s">
        <v>53</v>
      </c>
      <c r="B8" s="2">
        <v>3219</v>
      </c>
      <c r="D8" s="1" t="s">
        <v>124</v>
      </c>
    </row>
    <row r="9" spans="1:4" ht="17">
      <c r="A9" s="3" t="s">
        <v>52</v>
      </c>
      <c r="B9" s="2">
        <v>3228</v>
      </c>
      <c r="D9" s="1" t="s">
        <v>145</v>
      </c>
    </row>
    <row r="10" spans="1:4" ht="17">
      <c r="A10" s="3" t="s">
        <v>51</v>
      </c>
      <c r="B10" s="2">
        <v>3320</v>
      </c>
      <c r="D10" s="1" t="s">
        <v>146</v>
      </c>
    </row>
    <row r="11" spans="1:4" ht="17">
      <c r="A11" s="3" t="s">
        <v>50</v>
      </c>
      <c r="B11" s="2">
        <v>2946</v>
      </c>
      <c r="D11" s="1" t="s">
        <v>125</v>
      </c>
    </row>
    <row r="12" spans="1:4">
      <c r="A12" s="3" t="s">
        <v>49</v>
      </c>
      <c r="B12" s="2">
        <v>2871</v>
      </c>
    </row>
    <row r="13" spans="1:4">
      <c r="A13" s="3" t="s">
        <v>48</v>
      </c>
      <c r="B13" s="2">
        <v>2972</v>
      </c>
    </row>
    <row r="14" spans="1:4">
      <c r="A14" s="3" t="s">
        <v>47</v>
      </c>
      <c r="B14" s="2">
        <v>2693</v>
      </c>
    </row>
    <row r="15" spans="1:4">
      <c r="A15" s="3" t="s">
        <v>46</v>
      </c>
      <c r="B15" s="2">
        <v>3016</v>
      </c>
    </row>
    <row r="16" spans="1:4">
      <c r="A16" s="3" t="s">
        <v>45</v>
      </c>
      <c r="B16" s="2">
        <v>2695</v>
      </c>
    </row>
    <row r="17" spans="1:2">
      <c r="A17" s="3" t="s">
        <v>44</v>
      </c>
      <c r="B17" s="2">
        <v>2941</v>
      </c>
    </row>
    <row r="18" spans="1:2">
      <c r="A18" s="3" t="s">
        <v>43</v>
      </c>
      <c r="B18" s="2">
        <v>3118</v>
      </c>
    </row>
    <row r="19" spans="1:2">
      <c r="A19" s="3" t="s">
        <v>42</v>
      </c>
      <c r="B19" s="2">
        <v>3331</v>
      </c>
    </row>
    <row r="20" spans="1:2">
      <c r="A20" s="3" t="s">
        <v>41</v>
      </c>
      <c r="B20" s="2">
        <v>3221</v>
      </c>
    </row>
    <row r="21" spans="1:2">
      <c r="A21" s="3" t="s">
        <v>40</v>
      </c>
      <c r="B21" s="2">
        <v>3112</v>
      </c>
    </row>
    <row r="22" spans="1:2">
      <c r="A22" s="3" t="s">
        <v>39</v>
      </c>
      <c r="B22" s="2">
        <v>3182</v>
      </c>
    </row>
    <row r="23" spans="1:2">
      <c r="A23" s="3" t="s">
        <v>38</v>
      </c>
      <c r="B23" s="2">
        <v>3215</v>
      </c>
    </row>
    <row r="24" spans="1:2">
      <c r="A24" s="3" t="s">
        <v>37</v>
      </c>
      <c r="B24" s="2">
        <v>3339</v>
      </c>
    </row>
    <row r="25" spans="1:2">
      <c r="A25" s="3" t="s">
        <v>36</v>
      </c>
      <c r="B25" s="2">
        <v>3229</v>
      </c>
    </row>
    <row r="26" spans="1:2">
      <c r="A26" s="3" t="s">
        <v>35</v>
      </c>
      <c r="B26" s="2">
        <v>2791</v>
      </c>
    </row>
    <row r="27" spans="1:2">
      <c r="A27" s="3" t="s">
        <v>34</v>
      </c>
      <c r="B27" s="2">
        <v>2955</v>
      </c>
    </row>
    <row r="28" spans="1:2">
      <c r="A28" s="3" t="s">
        <v>33</v>
      </c>
      <c r="B28" s="2">
        <v>2974</v>
      </c>
    </row>
    <row r="29" spans="1:2">
      <c r="A29" s="3" t="s">
        <v>32</v>
      </c>
      <c r="B29" s="2">
        <v>3182</v>
      </c>
    </row>
    <row r="30" spans="1:2">
      <c r="A30" s="3" t="s">
        <v>31</v>
      </c>
      <c r="B30" s="2">
        <v>3059</v>
      </c>
    </row>
    <row r="31" spans="1:2">
      <c r="A31" s="3" t="s">
        <v>30</v>
      </c>
      <c r="B31" s="2">
        <v>3034</v>
      </c>
    </row>
    <row r="32" spans="1:2">
      <c r="A32" s="3" t="s">
        <v>29</v>
      </c>
      <c r="B32" s="2">
        <v>2850</v>
      </c>
    </row>
    <row r="33" spans="1:2">
      <c r="A33" s="3" t="s">
        <v>28</v>
      </c>
      <c r="B33" s="2">
        <v>2890</v>
      </c>
    </row>
    <row r="34" spans="1:2">
      <c r="A34" s="3" t="s">
        <v>27</v>
      </c>
      <c r="B34" s="2">
        <v>2728</v>
      </c>
    </row>
    <row r="35" spans="1:2">
      <c r="A35" s="3" t="s">
        <v>26</v>
      </c>
      <c r="B35" s="2">
        <v>2643</v>
      </c>
    </row>
    <row r="36" spans="1:2">
      <c r="A36" s="3" t="s">
        <v>25</v>
      </c>
      <c r="B36" s="2">
        <v>2415</v>
      </c>
    </row>
    <row r="37" spans="1:2">
      <c r="A37" s="3" t="s">
        <v>24</v>
      </c>
      <c r="B37" s="2">
        <v>2165</v>
      </c>
    </row>
    <row r="38" spans="1:2">
      <c r="A38" s="3" t="s">
        <v>23</v>
      </c>
      <c r="B38" s="2">
        <v>2078</v>
      </c>
    </row>
    <row r="39" spans="1:2">
      <c r="A39" s="3" t="s">
        <v>22</v>
      </c>
      <c r="B39" s="2">
        <v>1982</v>
      </c>
    </row>
    <row r="40" spans="1:2">
      <c r="A40" s="3" t="s">
        <v>21</v>
      </c>
      <c r="B40" s="2">
        <v>2096</v>
      </c>
    </row>
    <row r="41" spans="1:2">
      <c r="A41" s="3" t="s">
        <v>20</v>
      </c>
      <c r="B41" s="2">
        <v>1868</v>
      </c>
    </row>
    <row r="42" spans="1:2">
      <c r="A42" s="3" t="s">
        <v>19</v>
      </c>
      <c r="B42" s="2">
        <v>2037</v>
      </c>
    </row>
    <row r="43" spans="1:2">
      <c r="A43" s="3" t="s">
        <v>18</v>
      </c>
      <c r="B43" s="2">
        <v>1861</v>
      </c>
    </row>
    <row r="44" spans="1:2">
      <c r="A44" s="3" t="s">
        <v>17</v>
      </c>
      <c r="B44" s="2">
        <v>2066</v>
      </c>
    </row>
    <row r="45" spans="1:2">
      <c r="A45" s="3" t="s">
        <v>16</v>
      </c>
      <c r="B45" s="2">
        <v>1924</v>
      </c>
    </row>
    <row r="46" spans="1:2">
      <c r="A46" s="3" t="s">
        <v>15</v>
      </c>
      <c r="B46" s="2">
        <v>1980</v>
      </c>
    </row>
    <row r="47" spans="1:2">
      <c r="A47" s="3" t="s">
        <v>14</v>
      </c>
      <c r="B47" s="2">
        <v>2111</v>
      </c>
    </row>
    <row r="48" spans="1:2">
      <c r="A48" s="3" t="s">
        <v>13</v>
      </c>
      <c r="B48" s="2">
        <v>2049</v>
      </c>
    </row>
    <row r="49" spans="1:2">
      <c r="A49" s="3" t="s">
        <v>12</v>
      </c>
      <c r="B49" s="2">
        <v>1911</v>
      </c>
    </row>
    <row r="50" spans="1:2">
      <c r="A50" s="3" t="s">
        <v>11</v>
      </c>
      <c r="B50" s="2">
        <v>1970</v>
      </c>
    </row>
    <row r="51" spans="1:2">
      <c r="A51" s="3" t="s">
        <v>10</v>
      </c>
      <c r="B51" s="2">
        <v>2218</v>
      </c>
    </row>
    <row r="52" spans="1:2">
      <c r="A52" s="3" t="s">
        <v>9</v>
      </c>
      <c r="B52" s="2">
        <v>2556</v>
      </c>
    </row>
    <row r="53" spans="1:2">
      <c r="A53" s="3" t="s">
        <v>8</v>
      </c>
      <c r="B53" s="2">
        <v>2825</v>
      </c>
    </row>
    <row r="54" spans="1:2">
      <c r="A54" s="3" t="s">
        <v>7</v>
      </c>
      <c r="B54" s="2">
        <v>2454</v>
      </c>
    </row>
    <row r="55" spans="1:2">
      <c r="A55" s="3" t="s">
        <v>6</v>
      </c>
      <c r="B55" s="2">
        <v>2512</v>
      </c>
    </row>
    <row r="56" spans="1:2">
      <c r="A56" s="3" t="s">
        <v>5</v>
      </c>
      <c r="B56" s="2">
        <v>2156</v>
      </c>
    </row>
    <row r="57" spans="1:2">
      <c r="A57" s="3" t="s">
        <v>4</v>
      </c>
      <c r="B57" s="2">
        <v>2333</v>
      </c>
    </row>
    <row r="58" spans="1:2">
      <c r="A58" s="3" t="s">
        <v>3</v>
      </c>
      <c r="B58" s="2">
        <v>2065</v>
      </c>
    </row>
    <row r="59" spans="1:2">
      <c r="A59" s="3" t="s">
        <v>2</v>
      </c>
      <c r="B59" s="2">
        <v>2229.5</v>
      </c>
    </row>
    <row r="60" spans="1:2">
      <c r="A60" s="3" t="s">
        <v>1</v>
      </c>
      <c r="B60" s="2">
        <v>2193.5</v>
      </c>
    </row>
    <row r="61" spans="1:2">
      <c r="A61" s="3" t="s">
        <v>0</v>
      </c>
      <c r="B61" s="2">
        <v>2428</v>
      </c>
    </row>
    <row r="62" spans="1:2">
      <c r="A62" s="3" t="s">
        <v>98</v>
      </c>
      <c r="B62" s="2">
        <v>2175</v>
      </c>
    </row>
    <row r="63" spans="1:2">
      <c r="A63" s="3" t="s">
        <v>97</v>
      </c>
      <c r="B63" s="2">
        <v>2250</v>
      </c>
    </row>
    <row r="64" spans="1:2">
      <c r="A64" s="3" t="s">
        <v>96</v>
      </c>
      <c r="B64" s="2">
        <v>2286</v>
      </c>
    </row>
    <row r="65" spans="1:2">
      <c r="A65" s="3" t="s">
        <v>95</v>
      </c>
      <c r="B65" s="2">
        <v>2356</v>
      </c>
    </row>
    <row r="66" spans="1:2">
      <c r="A66" s="3" t="s">
        <v>94</v>
      </c>
      <c r="B66" s="2">
        <v>2407</v>
      </c>
    </row>
    <row r="67" spans="1:2">
      <c r="A67" s="3" t="s">
        <v>93</v>
      </c>
      <c r="B67" s="2">
        <v>2436.5</v>
      </c>
    </row>
    <row r="68" spans="1:2">
      <c r="A68" s="3" t="s">
        <v>92</v>
      </c>
      <c r="B68" s="2">
        <v>2339.5</v>
      </c>
    </row>
    <row r="69" spans="1:2">
      <c r="A69" s="3" t="s">
        <v>91</v>
      </c>
      <c r="B69" s="2">
        <v>2213.5</v>
      </c>
    </row>
    <row r="70" spans="1:2">
      <c r="A70" s="3" t="s">
        <v>90</v>
      </c>
      <c r="B70" s="2">
        <v>2451.5</v>
      </c>
    </row>
    <row r="71" spans="1:2">
      <c r="A71" s="3" t="s">
        <v>89</v>
      </c>
      <c r="B71" s="2">
        <v>2405</v>
      </c>
    </row>
    <row r="72" spans="1:2">
      <c r="A72" s="3" t="s">
        <v>88</v>
      </c>
      <c r="B72" s="2">
        <v>2555.5</v>
      </c>
    </row>
    <row r="73" spans="1:2">
      <c r="A73" s="3" t="s">
        <v>87</v>
      </c>
      <c r="B73" s="2">
        <v>2428</v>
      </c>
    </row>
    <row r="74" spans="1:2">
      <c r="A74" s="3" t="s">
        <v>86</v>
      </c>
      <c r="B74" s="2">
        <v>2765.5</v>
      </c>
    </row>
    <row r="75" spans="1:2">
      <c r="A75" s="3" t="s">
        <v>85</v>
      </c>
      <c r="B75" s="2">
        <v>2679</v>
      </c>
    </row>
    <row r="76" spans="1:2">
      <c r="A76" s="3" t="s">
        <v>84</v>
      </c>
      <c r="B76" s="2">
        <v>2245</v>
      </c>
    </row>
    <row r="77" spans="1:2">
      <c r="A77" s="3" t="s">
        <v>83</v>
      </c>
      <c r="B77" s="2">
        <v>2404</v>
      </c>
    </row>
    <row r="78" spans="1:2">
      <c r="A78" s="3" t="s">
        <v>82</v>
      </c>
      <c r="B78" s="2">
        <v>2437</v>
      </c>
    </row>
    <row r="79" spans="1:2">
      <c r="A79" s="3" t="s">
        <v>81</v>
      </c>
      <c r="B79" s="2">
        <v>2181</v>
      </c>
    </row>
    <row r="80" spans="1:2">
      <c r="A80" s="3" t="s">
        <v>80</v>
      </c>
      <c r="B80" s="2">
        <v>2416</v>
      </c>
    </row>
    <row r="81" spans="1:2">
      <c r="A81" s="3" t="s">
        <v>79</v>
      </c>
      <c r="B81" s="2">
        <v>2655</v>
      </c>
    </row>
    <row r="82" spans="1:2">
      <c r="A82" s="3" t="s">
        <v>78</v>
      </c>
      <c r="B82" s="2">
        <v>2537.5</v>
      </c>
    </row>
    <row r="83" spans="1:2">
      <c r="A83" s="3" t="s">
        <v>77</v>
      </c>
      <c r="B83" s="2">
        <v>2298.5</v>
      </c>
    </row>
    <row r="84" spans="1:2">
      <c r="A84" s="3" t="s">
        <v>76</v>
      </c>
      <c r="B84" s="2">
        <v>2751.5</v>
      </c>
    </row>
    <row r="85" spans="1:2">
      <c r="A85" s="3" t="s">
        <v>75</v>
      </c>
      <c r="B85" s="2">
        <v>2595.5</v>
      </c>
    </row>
    <row r="86" spans="1:2">
      <c r="A86" s="3" t="s">
        <v>74</v>
      </c>
      <c r="B86" s="2">
        <v>2525</v>
      </c>
    </row>
    <row r="87" spans="1:2">
      <c r="A87" s="3" t="s">
        <v>73</v>
      </c>
      <c r="B87" s="2">
        <v>2614.5</v>
      </c>
    </row>
    <row r="88" spans="1:2">
      <c r="A88" s="3" t="s">
        <v>72</v>
      </c>
      <c r="B88" s="2">
        <v>2349.5</v>
      </c>
    </row>
    <row r="89" spans="1:2">
      <c r="A89" s="3" t="s">
        <v>71</v>
      </c>
      <c r="B89" s="2">
        <v>2382.5</v>
      </c>
    </row>
    <row r="90" spans="1:2">
      <c r="A90" s="3" t="s">
        <v>70</v>
      </c>
      <c r="B90" s="2">
        <v>2409.5</v>
      </c>
    </row>
    <row r="91" spans="1:2">
      <c r="A91" s="3" t="s">
        <v>69</v>
      </c>
      <c r="B91" s="2">
        <v>2387</v>
      </c>
    </row>
    <row r="92" spans="1:2">
      <c r="A92" s="3" t="s">
        <v>68</v>
      </c>
      <c r="B92" s="2">
        <v>2361</v>
      </c>
    </row>
    <row r="93" spans="1:2">
      <c r="A93" s="3" t="s">
        <v>67</v>
      </c>
      <c r="B93" s="2">
        <v>2536.5</v>
      </c>
    </row>
    <row r="94" spans="1:2">
      <c r="A94" s="3" t="s">
        <v>66</v>
      </c>
      <c r="B94" s="2">
        <v>2639.5</v>
      </c>
    </row>
    <row r="95" spans="1:2">
      <c r="A95" s="3" t="s">
        <v>65</v>
      </c>
      <c r="B95" s="2">
        <v>2549.5</v>
      </c>
    </row>
    <row r="96" spans="1:2">
      <c r="A96" s="3" t="s">
        <v>64</v>
      </c>
      <c r="B96" s="2">
        <v>2338.5</v>
      </c>
    </row>
    <row r="97" spans="1:2">
      <c r="A97" s="3" t="s">
        <v>63</v>
      </c>
      <c r="B97" s="2">
        <v>2536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FB3-6039-4440-958F-52127C4D60C0}">
  <dimension ref="A1:H21"/>
  <sheetViews>
    <sheetView workbookViewId="0">
      <selection activeCell="G14" sqref="G14"/>
    </sheetView>
  </sheetViews>
  <sheetFormatPr defaultRowHeight="15.5"/>
  <cols>
    <col min="1" max="1" width="23.54296875" style="2" customWidth="1"/>
    <col min="2" max="3" width="12.1796875" style="2" bestFit="1" customWidth="1"/>
    <col min="4" max="4" width="11" style="2" customWidth="1"/>
    <col min="5" max="5" width="12.1796875" style="2" bestFit="1" customWidth="1"/>
    <col min="6" max="16384" width="8.7265625" style="2"/>
  </cols>
  <sheetData>
    <row r="1" spans="1:8" ht="17">
      <c r="B1" s="15" t="s">
        <v>102</v>
      </c>
      <c r="C1" s="15" t="s">
        <v>101</v>
      </c>
      <c r="D1" s="15" t="s">
        <v>100</v>
      </c>
      <c r="E1" s="15" t="s">
        <v>99</v>
      </c>
      <c r="H1" s="17" t="s">
        <v>126</v>
      </c>
    </row>
    <row r="2" spans="1:8" ht="17">
      <c r="A2" s="2" t="s">
        <v>109</v>
      </c>
      <c r="B2" s="23">
        <f>'MA-2'!E2</f>
        <v>148.20833333333334</v>
      </c>
      <c r="C2" s="23">
        <f>'MA-2'!F2</f>
        <v>186.48544961113365</v>
      </c>
      <c r="D2" s="43">
        <f>'MA-2'!G2</f>
        <v>6.0544119558369934E-2</v>
      </c>
      <c r="E2" s="43">
        <f>'MA-2'!H2</f>
        <v>-2.7900722441016926E-3</v>
      </c>
      <c r="H2" s="17" t="s">
        <v>127</v>
      </c>
    </row>
    <row r="3" spans="1:8">
      <c r="A3" s="2" t="s">
        <v>108</v>
      </c>
      <c r="B3" s="23">
        <f>'MA-3'!E2</f>
        <v>132.62222222222221</v>
      </c>
      <c r="C3" s="23">
        <f>'MA-3'!F2</f>
        <v>166.96014716315011</v>
      </c>
      <c r="D3" s="43">
        <f>'MA-3'!G2</f>
        <v>5.4026200659873486E-2</v>
      </c>
      <c r="E3" s="21">
        <f>'MA-3'!H2</f>
        <v>-1.8454137823489972E-3</v>
      </c>
    </row>
    <row r="4" spans="1:8">
      <c r="A4" s="2" t="s">
        <v>107</v>
      </c>
      <c r="B4" s="16">
        <f>'MA-4'!E2</f>
        <v>136.58333333333334</v>
      </c>
      <c r="C4" s="16">
        <f>'MA-4'!F2</f>
        <v>167.58648575685729</v>
      </c>
      <c r="D4" s="21">
        <f>'MA-4'!G2</f>
        <v>5.5533083694830801E-2</v>
      </c>
      <c r="E4" s="20">
        <f>'MA-4'!H2</f>
        <v>-4.284723809960059E-4</v>
      </c>
    </row>
    <row r="5" spans="1:8" ht="17">
      <c r="A5" s="2" t="s">
        <v>106</v>
      </c>
      <c r="B5" s="16">
        <f>'MA-5'!E2</f>
        <v>142.79666666666668</v>
      </c>
      <c r="C5" s="16">
        <f>'MA-5'!F2</f>
        <v>174.66448122042448</v>
      </c>
      <c r="D5" s="21">
        <f>'MA-5'!G2</f>
        <v>5.7799287571608793E-2</v>
      </c>
      <c r="E5" s="21">
        <f>'MA-5'!H2</f>
        <v>1.015085329958168E-3</v>
      </c>
      <c r="H5" s="2" t="s">
        <v>135</v>
      </c>
    </row>
    <row r="6" spans="1:8" ht="17">
      <c r="A6" s="2" t="s">
        <v>105</v>
      </c>
      <c r="B6" s="16">
        <f>'MA-6'!E2</f>
        <v>143.42222222222219</v>
      </c>
      <c r="C6" s="16">
        <f>'MA-6'!F2</f>
        <v>171.73164088624284</v>
      </c>
      <c r="D6" s="21">
        <f>'MA-6'!G2</f>
        <v>5.7929053929871507E-2</v>
      </c>
      <c r="E6" s="21">
        <f>'MA-6'!H2</f>
        <v>2.6053395102303501E-3</v>
      </c>
      <c r="H6" s="2" t="s">
        <v>151</v>
      </c>
    </row>
    <row r="7" spans="1:8" ht="17">
      <c r="A7" s="2" t="s">
        <v>133</v>
      </c>
      <c r="B7" s="2">
        <f>Smooth!G2</f>
        <v>131.68027929810387</v>
      </c>
      <c r="C7" s="22">
        <f>Smooth!H2</f>
        <v>161.93871933576435</v>
      </c>
      <c r="D7" s="19">
        <f>Smooth!I2</f>
        <v>5.3904964235394058E-2</v>
      </c>
      <c r="E7" s="48">
        <f>Smooth!J2</f>
        <v>6.1665004605830544E-3</v>
      </c>
      <c r="F7" s="2">
        <f>Smooth!C2</f>
        <v>0.23</v>
      </c>
      <c r="H7" s="2" t="s">
        <v>152</v>
      </c>
    </row>
    <row r="8" spans="1:8" ht="16.5">
      <c r="A8" s="2" t="s">
        <v>134</v>
      </c>
      <c r="B8" s="22">
        <f>Smooth!G66</f>
        <v>129.51700463982803</v>
      </c>
      <c r="C8" s="24">
        <f>Smooth!H66</f>
        <v>169.33731546297369</v>
      </c>
      <c r="D8" s="44">
        <f>Smooth!I66</f>
        <v>5.2671215385596118E-2</v>
      </c>
      <c r="E8" s="19">
        <f>Smooth!J66</f>
        <v>-9.6106853932920893E-4</v>
      </c>
      <c r="F8" s="2">
        <f>Smooth!C66</f>
        <v>0.5</v>
      </c>
      <c r="H8" s="2" t="s">
        <v>153</v>
      </c>
    </row>
    <row r="9" spans="1:8" ht="18.5">
      <c r="A9" s="2" t="s">
        <v>136</v>
      </c>
      <c r="B9" s="24">
        <f>'趨勢型態 迴歸'!G62</f>
        <v>717.51223894250143</v>
      </c>
      <c r="C9" s="24">
        <f>'趨勢型態 迴歸'!H62</f>
        <v>745.89245782213891</v>
      </c>
      <c r="D9" s="19">
        <f>'趨勢型態 迴歸'!I62</f>
        <v>0.28788284748252724</v>
      </c>
      <c r="E9" s="19">
        <f>'趨勢型態 迴歸'!J62</f>
        <v>0.28788284748252724</v>
      </c>
      <c r="H9" s="2" t="s">
        <v>154</v>
      </c>
    </row>
    <row r="10" spans="1:8" ht="16.5">
      <c r="A10" s="2" t="s">
        <v>137</v>
      </c>
      <c r="B10" s="24">
        <f>'趨勢型態 exp'!G62</f>
        <v>732.05787339319443</v>
      </c>
      <c r="C10" s="24">
        <f>'趨勢型態 exp'!H62</f>
        <v>759.99896836029973</v>
      </c>
      <c r="D10" s="19">
        <f>'趨勢型態 exp'!I62</f>
        <v>0.29379974013502885</v>
      </c>
      <c r="E10" s="19">
        <f>'趨勢型態 exp'!J62</f>
        <v>0.29379974013502885</v>
      </c>
    </row>
    <row r="11" spans="1:8" ht="16.5">
      <c r="A11" s="2" t="s">
        <v>138</v>
      </c>
      <c r="B11" s="24">
        <f>'趨勢型態 log'!G62</f>
        <v>226.71953849472411</v>
      </c>
      <c r="C11" s="24">
        <f>'趨勢型態 log'!H62</f>
        <v>264.32078480965322</v>
      </c>
      <c r="D11" s="19">
        <f>'趨勢型態 log'!I62</f>
        <v>8.9163760010492879E-2</v>
      </c>
      <c r="E11" s="19">
        <f>'趨勢型態 log'!J62</f>
        <v>8.2662834151706194E-2</v>
      </c>
    </row>
    <row r="12" spans="1:8" ht="16.5">
      <c r="A12" s="2" t="s">
        <v>139</v>
      </c>
      <c r="B12" s="24">
        <f>'趨勢型態 linear'!H62</f>
        <v>849.38200000000006</v>
      </c>
      <c r="C12" s="24">
        <f>'趨勢型態 linear'!I62</f>
        <v>884.23903524933041</v>
      </c>
      <c r="D12" s="19">
        <f>'趨勢型態 linear'!J62</f>
        <v>0.34133821238080048</v>
      </c>
      <c r="E12" s="19">
        <f>'趨勢型態 linear'!K62</f>
        <v>0.34133821238080048</v>
      </c>
      <c r="H12" s="2" t="s">
        <v>147</v>
      </c>
    </row>
    <row r="13" spans="1:8" ht="17">
      <c r="H13" s="49" t="s">
        <v>150</v>
      </c>
    </row>
    <row r="14" spans="1:8" ht="16.5">
      <c r="H14" s="2" t="s">
        <v>149</v>
      </c>
    </row>
    <row r="15" spans="1:8" ht="17">
      <c r="H15" s="2" t="s">
        <v>148</v>
      </c>
    </row>
    <row r="18" spans="4:5">
      <c r="D18" s="19"/>
      <c r="E18" s="19"/>
    </row>
    <row r="19" spans="4:5">
      <c r="D19" s="19"/>
      <c r="E19" s="19"/>
    </row>
    <row r="20" spans="4:5">
      <c r="D20" s="19"/>
      <c r="E20" s="19"/>
    </row>
    <row r="21" spans="4:5">
      <c r="D21" s="19"/>
      <c r="E21" s="19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476D-0B78-4E6D-9C2E-117B0E2856FD}">
  <dimension ref="A1:H99"/>
  <sheetViews>
    <sheetView workbookViewId="0">
      <selection activeCell="D45" sqref="D45"/>
    </sheetView>
  </sheetViews>
  <sheetFormatPr defaultRowHeight="15.5"/>
  <cols>
    <col min="1" max="1" width="8.7265625" style="3" customWidth="1"/>
    <col min="2" max="2" width="19.26953125" style="3" customWidth="1"/>
    <col min="3" max="3" width="12" style="3" customWidth="1"/>
    <col min="4" max="5" width="9.81640625" style="3" bestFit="1" customWidth="1"/>
    <col min="6" max="6" width="13.90625" style="3" bestFit="1" customWidth="1"/>
    <col min="7" max="16384" width="8.7265625" style="3"/>
  </cols>
  <sheetData>
    <row r="1" spans="1:8" ht="31">
      <c r="A1" s="5" t="s">
        <v>62</v>
      </c>
      <c r="B1" s="4" t="s">
        <v>61</v>
      </c>
      <c r="C1" s="5" t="s">
        <v>104</v>
      </c>
      <c r="D1" s="5" t="s">
        <v>103</v>
      </c>
      <c r="E1" s="5" t="s">
        <v>102</v>
      </c>
      <c r="F1" s="5" t="s">
        <v>101</v>
      </c>
      <c r="G1" s="5" t="s">
        <v>100</v>
      </c>
      <c r="H1" s="5" t="s">
        <v>99</v>
      </c>
    </row>
    <row r="2" spans="1:8">
      <c r="A2" s="3" t="s">
        <v>98</v>
      </c>
      <c r="B2" s="2">
        <v>2175</v>
      </c>
      <c r="C2" s="2"/>
      <c r="D2" s="2"/>
      <c r="E2" s="11">
        <f>AVERAGE(E8:E61)</f>
        <v>148.20833333333334</v>
      </c>
      <c r="F2" s="11">
        <f>SQRT(AVERAGE(F8:F61))</f>
        <v>186.48544961113365</v>
      </c>
      <c r="G2" s="10">
        <f>AVERAGE(G8:G61)</f>
        <v>6.0544119558369934E-2</v>
      </c>
      <c r="H2" s="10">
        <f>AVERAGE(H8:H61)</f>
        <v>-2.7900722441016926E-3</v>
      </c>
    </row>
    <row r="3" spans="1:8">
      <c r="A3" s="3" t="s">
        <v>97</v>
      </c>
      <c r="B3" s="2">
        <v>2250</v>
      </c>
      <c r="C3" s="2"/>
      <c r="D3" s="2"/>
      <c r="E3" s="2"/>
      <c r="F3" s="2"/>
    </row>
    <row r="4" spans="1:8">
      <c r="A4" s="3" t="s">
        <v>96</v>
      </c>
      <c r="B4" s="2">
        <v>2286</v>
      </c>
      <c r="C4" s="2">
        <f t="shared" ref="C4:C35" si="0">AVERAGE(B2:B3)</f>
        <v>2212.5</v>
      </c>
      <c r="D4" s="2">
        <f t="shared" ref="D4:D35" si="1">B4-C4</f>
        <v>73.5</v>
      </c>
      <c r="E4" s="2">
        <f t="shared" ref="E4:E35" si="2">ABS(D4)</f>
        <v>73.5</v>
      </c>
      <c r="F4" s="2">
        <f t="shared" ref="F4:F35" si="3">D4^2</f>
        <v>5402.25</v>
      </c>
      <c r="G4" s="3">
        <f t="shared" ref="G4:G35" si="4">E4/B4</f>
        <v>3.2152230971128612E-2</v>
      </c>
      <c r="H4" s="3">
        <f t="shared" ref="H4:H35" si="5">D4/B4</f>
        <v>3.2152230971128612E-2</v>
      </c>
    </row>
    <row r="5" spans="1:8">
      <c r="A5" s="3" t="s">
        <v>95</v>
      </c>
      <c r="B5" s="2">
        <v>2356</v>
      </c>
      <c r="C5" s="2">
        <f t="shared" si="0"/>
        <v>2268</v>
      </c>
      <c r="D5" s="2">
        <f t="shared" si="1"/>
        <v>88</v>
      </c>
      <c r="E5" s="2">
        <f t="shared" si="2"/>
        <v>88</v>
      </c>
      <c r="F5" s="2">
        <f t="shared" si="3"/>
        <v>7744</v>
      </c>
      <c r="G5" s="3">
        <f t="shared" si="4"/>
        <v>3.7351443123938878E-2</v>
      </c>
      <c r="H5" s="3">
        <f t="shared" si="5"/>
        <v>3.7351443123938878E-2</v>
      </c>
    </row>
    <row r="6" spans="1:8">
      <c r="A6" s="3" t="s">
        <v>94</v>
      </c>
      <c r="B6" s="2">
        <v>2407</v>
      </c>
      <c r="C6" s="2">
        <f t="shared" si="0"/>
        <v>2321</v>
      </c>
      <c r="D6" s="2">
        <f t="shared" si="1"/>
        <v>86</v>
      </c>
      <c r="E6" s="2">
        <f t="shared" si="2"/>
        <v>86</v>
      </c>
      <c r="F6" s="2">
        <f t="shared" si="3"/>
        <v>7396</v>
      </c>
      <c r="G6" s="3">
        <f t="shared" si="4"/>
        <v>3.5729123390112173E-2</v>
      </c>
      <c r="H6" s="3">
        <f t="shared" si="5"/>
        <v>3.5729123390112173E-2</v>
      </c>
    </row>
    <row r="7" spans="1:8">
      <c r="A7" s="3" t="s">
        <v>93</v>
      </c>
      <c r="B7" s="2">
        <v>2436.5</v>
      </c>
      <c r="C7" s="2">
        <f t="shared" si="0"/>
        <v>2381.5</v>
      </c>
      <c r="D7" s="2">
        <f t="shared" si="1"/>
        <v>55</v>
      </c>
      <c r="E7" s="2">
        <f t="shared" si="2"/>
        <v>55</v>
      </c>
      <c r="F7" s="2">
        <f t="shared" si="3"/>
        <v>3025</v>
      </c>
      <c r="G7" s="3">
        <f t="shared" si="4"/>
        <v>2.2573363431151242E-2</v>
      </c>
      <c r="H7" s="3">
        <f t="shared" si="5"/>
        <v>2.2573363431151242E-2</v>
      </c>
    </row>
    <row r="8" spans="1:8">
      <c r="A8" s="3" t="s">
        <v>92</v>
      </c>
      <c r="B8" s="2">
        <v>2339.5</v>
      </c>
      <c r="C8" s="2">
        <f t="shared" si="0"/>
        <v>2421.75</v>
      </c>
      <c r="D8" s="2">
        <f t="shared" si="1"/>
        <v>-82.25</v>
      </c>
      <c r="E8" s="2">
        <f t="shared" si="2"/>
        <v>82.25</v>
      </c>
      <c r="F8" s="2">
        <f t="shared" si="3"/>
        <v>6765.0625</v>
      </c>
      <c r="G8" s="3">
        <f t="shared" si="4"/>
        <v>3.5157084847189574E-2</v>
      </c>
      <c r="H8" s="3">
        <f t="shared" si="5"/>
        <v>-3.5157084847189574E-2</v>
      </c>
    </row>
    <row r="9" spans="1:8">
      <c r="A9" s="3" t="s">
        <v>91</v>
      </c>
      <c r="B9" s="2">
        <v>2213.5</v>
      </c>
      <c r="C9" s="2">
        <f t="shared" si="0"/>
        <v>2388</v>
      </c>
      <c r="D9" s="2">
        <f t="shared" si="1"/>
        <v>-174.5</v>
      </c>
      <c r="E9" s="2">
        <f t="shared" si="2"/>
        <v>174.5</v>
      </c>
      <c r="F9" s="2">
        <f t="shared" si="3"/>
        <v>30450.25</v>
      </c>
      <c r="G9" s="3">
        <f t="shared" si="4"/>
        <v>7.883442511859047E-2</v>
      </c>
      <c r="H9" s="3">
        <f t="shared" si="5"/>
        <v>-7.883442511859047E-2</v>
      </c>
    </row>
    <row r="10" spans="1:8">
      <c r="A10" s="3" t="s">
        <v>90</v>
      </c>
      <c r="B10" s="2">
        <v>2451.5</v>
      </c>
      <c r="C10" s="2">
        <f t="shared" si="0"/>
        <v>2276.5</v>
      </c>
      <c r="D10" s="2">
        <f t="shared" si="1"/>
        <v>175</v>
      </c>
      <c r="E10" s="2">
        <f t="shared" si="2"/>
        <v>175</v>
      </c>
      <c r="F10" s="2">
        <f t="shared" si="3"/>
        <v>30625</v>
      </c>
      <c r="G10" s="3">
        <f t="shared" si="4"/>
        <v>7.1384866408321437E-2</v>
      </c>
      <c r="H10" s="3">
        <f t="shared" si="5"/>
        <v>7.1384866408321437E-2</v>
      </c>
    </row>
    <row r="11" spans="1:8">
      <c r="A11" s="3" t="s">
        <v>89</v>
      </c>
      <c r="B11" s="2">
        <v>2405</v>
      </c>
      <c r="C11" s="2">
        <f t="shared" si="0"/>
        <v>2332.5</v>
      </c>
      <c r="D11" s="2">
        <f t="shared" si="1"/>
        <v>72.5</v>
      </c>
      <c r="E11" s="2">
        <f t="shared" si="2"/>
        <v>72.5</v>
      </c>
      <c r="F11" s="2">
        <f t="shared" si="3"/>
        <v>5256.25</v>
      </c>
      <c r="G11" s="3">
        <f t="shared" si="4"/>
        <v>3.0145530145530147E-2</v>
      </c>
      <c r="H11" s="3">
        <f t="shared" si="5"/>
        <v>3.0145530145530147E-2</v>
      </c>
    </row>
    <row r="12" spans="1:8">
      <c r="A12" s="3" t="s">
        <v>88</v>
      </c>
      <c r="B12" s="2">
        <v>2555.5</v>
      </c>
      <c r="C12" s="2">
        <f t="shared" si="0"/>
        <v>2428.25</v>
      </c>
      <c r="D12" s="2">
        <f t="shared" si="1"/>
        <v>127.25</v>
      </c>
      <c r="E12" s="2">
        <f t="shared" si="2"/>
        <v>127.25</v>
      </c>
      <c r="F12" s="2">
        <f t="shared" si="3"/>
        <v>16192.5625</v>
      </c>
      <c r="G12" s="3">
        <f t="shared" si="4"/>
        <v>4.9794560751320681E-2</v>
      </c>
      <c r="H12" s="3">
        <f t="shared" si="5"/>
        <v>4.9794560751320681E-2</v>
      </c>
    </row>
    <row r="13" spans="1:8">
      <c r="A13" s="3" t="s">
        <v>87</v>
      </c>
      <c r="B13" s="2">
        <v>2428</v>
      </c>
      <c r="C13" s="2">
        <f t="shared" si="0"/>
        <v>2480.25</v>
      </c>
      <c r="D13" s="2">
        <f t="shared" si="1"/>
        <v>-52.25</v>
      </c>
      <c r="E13" s="2">
        <f t="shared" si="2"/>
        <v>52.25</v>
      </c>
      <c r="F13" s="2">
        <f t="shared" si="3"/>
        <v>2730.0625</v>
      </c>
      <c r="G13" s="3">
        <f t="shared" si="4"/>
        <v>2.1519769357495881E-2</v>
      </c>
      <c r="H13" s="3">
        <f t="shared" si="5"/>
        <v>-2.1519769357495881E-2</v>
      </c>
    </row>
    <row r="14" spans="1:8">
      <c r="A14" s="3" t="s">
        <v>86</v>
      </c>
      <c r="B14" s="2">
        <v>2765.5</v>
      </c>
      <c r="C14" s="2">
        <f t="shared" si="0"/>
        <v>2491.75</v>
      </c>
      <c r="D14" s="2">
        <f t="shared" si="1"/>
        <v>273.75</v>
      </c>
      <c r="E14" s="2">
        <f t="shared" si="2"/>
        <v>273.75</v>
      </c>
      <c r="F14" s="2">
        <f t="shared" si="3"/>
        <v>74939.0625</v>
      </c>
      <c r="G14" s="3">
        <f t="shared" si="4"/>
        <v>9.8987524859880674E-2</v>
      </c>
      <c r="H14" s="3">
        <f t="shared" si="5"/>
        <v>9.8987524859880674E-2</v>
      </c>
    </row>
    <row r="15" spans="1:8">
      <c r="A15" s="3" t="s">
        <v>85</v>
      </c>
      <c r="B15" s="2">
        <v>2679</v>
      </c>
      <c r="C15" s="2">
        <f t="shared" si="0"/>
        <v>2596.75</v>
      </c>
      <c r="D15" s="2">
        <f t="shared" si="1"/>
        <v>82.25</v>
      </c>
      <c r="E15" s="2">
        <f t="shared" si="2"/>
        <v>82.25</v>
      </c>
      <c r="F15" s="2">
        <f t="shared" si="3"/>
        <v>6765.0625</v>
      </c>
      <c r="G15" s="3">
        <f t="shared" si="4"/>
        <v>3.0701754385964911E-2</v>
      </c>
      <c r="H15" s="3">
        <f t="shared" si="5"/>
        <v>3.0701754385964911E-2</v>
      </c>
    </row>
    <row r="16" spans="1:8">
      <c r="A16" s="3" t="s">
        <v>84</v>
      </c>
      <c r="B16" s="2">
        <v>2245</v>
      </c>
      <c r="C16" s="2">
        <f t="shared" si="0"/>
        <v>2722.25</v>
      </c>
      <c r="D16" s="2">
        <f t="shared" si="1"/>
        <v>-477.25</v>
      </c>
      <c r="E16" s="2">
        <f t="shared" si="2"/>
        <v>477.25</v>
      </c>
      <c r="F16" s="2">
        <f t="shared" si="3"/>
        <v>227767.5625</v>
      </c>
      <c r="G16" s="3">
        <f t="shared" si="4"/>
        <v>0.21258351893095767</v>
      </c>
      <c r="H16" s="3">
        <f t="shared" si="5"/>
        <v>-0.21258351893095767</v>
      </c>
    </row>
    <row r="17" spans="1:8">
      <c r="A17" s="3" t="s">
        <v>83</v>
      </c>
      <c r="B17" s="2">
        <v>2404</v>
      </c>
      <c r="C17" s="2">
        <f t="shared" si="0"/>
        <v>2462</v>
      </c>
      <c r="D17" s="2">
        <f t="shared" si="1"/>
        <v>-58</v>
      </c>
      <c r="E17" s="2">
        <f t="shared" si="2"/>
        <v>58</v>
      </c>
      <c r="F17" s="2">
        <f t="shared" si="3"/>
        <v>3364</v>
      </c>
      <c r="G17" s="3">
        <f t="shared" si="4"/>
        <v>2.4126455906821963E-2</v>
      </c>
      <c r="H17" s="3">
        <f t="shared" si="5"/>
        <v>-2.4126455906821963E-2</v>
      </c>
    </row>
    <row r="18" spans="1:8">
      <c r="A18" s="3" t="s">
        <v>82</v>
      </c>
      <c r="B18" s="2">
        <v>2437</v>
      </c>
      <c r="C18" s="2">
        <f t="shared" si="0"/>
        <v>2324.5</v>
      </c>
      <c r="D18" s="2">
        <f t="shared" si="1"/>
        <v>112.5</v>
      </c>
      <c r="E18" s="2">
        <f t="shared" si="2"/>
        <v>112.5</v>
      </c>
      <c r="F18" s="2">
        <f t="shared" si="3"/>
        <v>12656.25</v>
      </c>
      <c r="G18" s="3">
        <f t="shared" si="4"/>
        <v>4.6163315551908085E-2</v>
      </c>
      <c r="H18" s="3">
        <f t="shared" si="5"/>
        <v>4.6163315551908085E-2</v>
      </c>
    </row>
    <row r="19" spans="1:8">
      <c r="A19" s="3" t="s">
        <v>81</v>
      </c>
      <c r="B19" s="2">
        <v>2181</v>
      </c>
      <c r="C19" s="2">
        <f t="shared" si="0"/>
        <v>2420.5</v>
      </c>
      <c r="D19" s="2">
        <f t="shared" si="1"/>
        <v>-239.5</v>
      </c>
      <c r="E19" s="2">
        <f t="shared" si="2"/>
        <v>239.5</v>
      </c>
      <c r="F19" s="2">
        <f t="shared" si="3"/>
        <v>57360.25</v>
      </c>
      <c r="G19" s="3">
        <f t="shared" si="4"/>
        <v>0.10981201283814764</v>
      </c>
      <c r="H19" s="3">
        <f t="shared" si="5"/>
        <v>-0.10981201283814764</v>
      </c>
    </row>
    <row r="20" spans="1:8">
      <c r="A20" s="3" t="s">
        <v>80</v>
      </c>
      <c r="B20" s="2">
        <v>2416</v>
      </c>
      <c r="C20" s="2">
        <f t="shared" si="0"/>
        <v>2309</v>
      </c>
      <c r="D20" s="2">
        <f t="shared" si="1"/>
        <v>107</v>
      </c>
      <c r="E20" s="2">
        <f t="shared" si="2"/>
        <v>107</v>
      </c>
      <c r="F20" s="2">
        <f t="shared" si="3"/>
        <v>11449</v>
      </c>
      <c r="G20" s="3">
        <f t="shared" si="4"/>
        <v>4.4288079470198673E-2</v>
      </c>
      <c r="H20" s="3">
        <f t="shared" si="5"/>
        <v>4.4288079470198673E-2</v>
      </c>
    </row>
    <row r="21" spans="1:8">
      <c r="A21" s="3" t="s">
        <v>79</v>
      </c>
      <c r="B21" s="2">
        <v>2655</v>
      </c>
      <c r="C21" s="2">
        <f t="shared" si="0"/>
        <v>2298.5</v>
      </c>
      <c r="D21" s="2">
        <f t="shared" si="1"/>
        <v>356.5</v>
      </c>
      <c r="E21" s="2">
        <f t="shared" si="2"/>
        <v>356.5</v>
      </c>
      <c r="F21" s="2">
        <f t="shared" si="3"/>
        <v>127092.25</v>
      </c>
      <c r="G21" s="3">
        <f t="shared" si="4"/>
        <v>0.13427495291902072</v>
      </c>
      <c r="H21" s="3">
        <f t="shared" si="5"/>
        <v>0.13427495291902072</v>
      </c>
    </row>
    <row r="22" spans="1:8">
      <c r="A22" s="3" t="s">
        <v>78</v>
      </c>
      <c r="B22" s="2">
        <v>2537.5</v>
      </c>
      <c r="C22" s="2">
        <f t="shared" si="0"/>
        <v>2535.5</v>
      </c>
      <c r="D22" s="2">
        <f t="shared" si="1"/>
        <v>2</v>
      </c>
      <c r="E22" s="2">
        <f t="shared" si="2"/>
        <v>2</v>
      </c>
      <c r="F22" s="2">
        <f t="shared" si="3"/>
        <v>4</v>
      </c>
      <c r="G22" s="3">
        <f t="shared" si="4"/>
        <v>7.8817733990147788E-4</v>
      </c>
      <c r="H22" s="3">
        <f t="shared" si="5"/>
        <v>7.8817733990147788E-4</v>
      </c>
    </row>
    <row r="23" spans="1:8">
      <c r="A23" s="3" t="s">
        <v>77</v>
      </c>
      <c r="B23" s="2">
        <v>2298.5</v>
      </c>
      <c r="C23" s="2">
        <f t="shared" si="0"/>
        <v>2596.25</v>
      </c>
      <c r="D23" s="2">
        <f t="shared" si="1"/>
        <v>-297.75</v>
      </c>
      <c r="E23" s="2">
        <f t="shared" si="2"/>
        <v>297.75</v>
      </c>
      <c r="F23" s="2">
        <f t="shared" si="3"/>
        <v>88655.0625</v>
      </c>
      <c r="G23" s="3">
        <f t="shared" si="4"/>
        <v>0.12954100500326299</v>
      </c>
      <c r="H23" s="3">
        <f t="shared" si="5"/>
        <v>-0.12954100500326299</v>
      </c>
    </row>
    <row r="24" spans="1:8">
      <c r="A24" s="3" t="s">
        <v>76</v>
      </c>
      <c r="B24" s="2">
        <v>2751.5</v>
      </c>
      <c r="C24" s="2">
        <f t="shared" si="0"/>
        <v>2418</v>
      </c>
      <c r="D24" s="2">
        <f t="shared" si="1"/>
        <v>333.5</v>
      </c>
      <c r="E24" s="2">
        <f t="shared" si="2"/>
        <v>333.5</v>
      </c>
      <c r="F24" s="2">
        <f t="shared" si="3"/>
        <v>111222.25</v>
      </c>
      <c r="G24" s="3">
        <f t="shared" si="4"/>
        <v>0.1212066145738688</v>
      </c>
      <c r="H24" s="3">
        <f t="shared" si="5"/>
        <v>0.1212066145738688</v>
      </c>
    </row>
    <row r="25" spans="1:8">
      <c r="A25" s="3" t="s">
        <v>75</v>
      </c>
      <c r="B25" s="2">
        <v>2595.5</v>
      </c>
      <c r="C25" s="2">
        <f t="shared" si="0"/>
        <v>2525</v>
      </c>
      <c r="D25" s="2">
        <f t="shared" si="1"/>
        <v>70.5</v>
      </c>
      <c r="E25" s="2">
        <f t="shared" si="2"/>
        <v>70.5</v>
      </c>
      <c r="F25" s="2">
        <f t="shared" si="3"/>
        <v>4970.25</v>
      </c>
      <c r="G25" s="3">
        <f t="shared" si="4"/>
        <v>2.7162396455403585E-2</v>
      </c>
      <c r="H25" s="3">
        <f t="shared" si="5"/>
        <v>2.7162396455403585E-2</v>
      </c>
    </row>
    <row r="26" spans="1:8">
      <c r="A26" s="3" t="s">
        <v>74</v>
      </c>
      <c r="B26" s="2">
        <v>2525</v>
      </c>
      <c r="C26" s="2">
        <f t="shared" si="0"/>
        <v>2673.5</v>
      </c>
      <c r="D26" s="2">
        <f t="shared" si="1"/>
        <v>-148.5</v>
      </c>
      <c r="E26" s="2">
        <f t="shared" si="2"/>
        <v>148.5</v>
      </c>
      <c r="F26" s="2">
        <f t="shared" si="3"/>
        <v>22052.25</v>
      </c>
      <c r="G26" s="3">
        <f t="shared" si="4"/>
        <v>5.8811881188118809E-2</v>
      </c>
      <c r="H26" s="3">
        <f t="shared" si="5"/>
        <v>-5.8811881188118809E-2</v>
      </c>
    </row>
    <row r="27" spans="1:8">
      <c r="A27" s="3" t="s">
        <v>73</v>
      </c>
      <c r="B27" s="2">
        <v>2614.5</v>
      </c>
      <c r="C27" s="2">
        <f t="shared" si="0"/>
        <v>2560.25</v>
      </c>
      <c r="D27" s="2">
        <f t="shared" si="1"/>
        <v>54.25</v>
      </c>
      <c r="E27" s="2">
        <f t="shared" si="2"/>
        <v>54.25</v>
      </c>
      <c r="F27" s="2">
        <f t="shared" si="3"/>
        <v>2943.0625</v>
      </c>
      <c r="G27" s="3">
        <f t="shared" si="4"/>
        <v>2.0749665327978582E-2</v>
      </c>
      <c r="H27" s="3">
        <f t="shared" si="5"/>
        <v>2.0749665327978582E-2</v>
      </c>
    </row>
    <row r="28" spans="1:8">
      <c r="A28" s="3" t="s">
        <v>72</v>
      </c>
      <c r="B28" s="2">
        <v>2349.5</v>
      </c>
      <c r="C28" s="2">
        <f t="shared" si="0"/>
        <v>2569.75</v>
      </c>
      <c r="D28" s="2">
        <f t="shared" si="1"/>
        <v>-220.25</v>
      </c>
      <c r="E28" s="2">
        <f t="shared" si="2"/>
        <v>220.25</v>
      </c>
      <c r="F28" s="2">
        <f t="shared" si="3"/>
        <v>48510.0625</v>
      </c>
      <c r="G28" s="3">
        <f t="shared" si="4"/>
        <v>9.3743349648861454E-2</v>
      </c>
      <c r="H28" s="3">
        <f t="shared" si="5"/>
        <v>-9.3743349648861454E-2</v>
      </c>
    </row>
    <row r="29" spans="1:8">
      <c r="A29" s="3" t="s">
        <v>71</v>
      </c>
      <c r="B29" s="2">
        <v>2382.5</v>
      </c>
      <c r="C29" s="2">
        <f t="shared" si="0"/>
        <v>2482</v>
      </c>
      <c r="D29" s="2">
        <f t="shared" si="1"/>
        <v>-99.5</v>
      </c>
      <c r="E29" s="2">
        <f t="shared" si="2"/>
        <v>99.5</v>
      </c>
      <c r="F29" s="2">
        <f t="shared" si="3"/>
        <v>9900.25</v>
      </c>
      <c r="G29" s="3">
        <f t="shared" si="4"/>
        <v>4.1762854144805878E-2</v>
      </c>
      <c r="H29" s="3">
        <f t="shared" si="5"/>
        <v>-4.1762854144805878E-2</v>
      </c>
    </row>
    <row r="30" spans="1:8">
      <c r="A30" s="3" t="s">
        <v>70</v>
      </c>
      <c r="B30" s="2">
        <v>2409.5</v>
      </c>
      <c r="C30" s="2">
        <f t="shared" si="0"/>
        <v>2366</v>
      </c>
      <c r="D30" s="2">
        <f t="shared" si="1"/>
        <v>43.5</v>
      </c>
      <c r="E30" s="2">
        <f t="shared" si="2"/>
        <v>43.5</v>
      </c>
      <c r="F30" s="2">
        <f t="shared" si="3"/>
        <v>1892.25</v>
      </c>
      <c r="G30" s="3">
        <f t="shared" si="4"/>
        <v>1.8053538078439509E-2</v>
      </c>
      <c r="H30" s="3">
        <f t="shared" si="5"/>
        <v>1.8053538078439509E-2</v>
      </c>
    </row>
    <row r="31" spans="1:8">
      <c r="A31" s="3" t="s">
        <v>69</v>
      </c>
      <c r="B31" s="2">
        <v>2387</v>
      </c>
      <c r="C31" s="2">
        <f t="shared" si="0"/>
        <v>2396</v>
      </c>
      <c r="D31" s="2">
        <f t="shared" si="1"/>
        <v>-9</v>
      </c>
      <c r="E31" s="2">
        <f t="shared" si="2"/>
        <v>9</v>
      </c>
      <c r="F31" s="2">
        <f t="shared" si="3"/>
        <v>81</v>
      </c>
      <c r="G31" s="3">
        <f t="shared" si="4"/>
        <v>3.7704231252618349E-3</v>
      </c>
      <c r="H31" s="3">
        <f t="shared" si="5"/>
        <v>-3.7704231252618349E-3</v>
      </c>
    </row>
    <row r="32" spans="1:8">
      <c r="A32" s="3" t="s">
        <v>68</v>
      </c>
      <c r="B32" s="2">
        <v>2361</v>
      </c>
      <c r="C32" s="2">
        <f t="shared" si="0"/>
        <v>2398.25</v>
      </c>
      <c r="D32" s="2">
        <f t="shared" si="1"/>
        <v>-37.25</v>
      </c>
      <c r="E32" s="2">
        <f t="shared" si="2"/>
        <v>37.25</v>
      </c>
      <c r="F32" s="2">
        <f t="shared" si="3"/>
        <v>1387.5625</v>
      </c>
      <c r="G32" s="3">
        <f t="shared" si="4"/>
        <v>1.5777213045319781E-2</v>
      </c>
      <c r="H32" s="3">
        <f t="shared" si="5"/>
        <v>-1.5777213045319781E-2</v>
      </c>
    </row>
    <row r="33" spans="1:8">
      <c r="A33" s="3" t="s">
        <v>67</v>
      </c>
      <c r="B33" s="2">
        <v>2536.5</v>
      </c>
      <c r="C33" s="2">
        <f t="shared" si="0"/>
        <v>2374</v>
      </c>
      <c r="D33" s="2">
        <f t="shared" si="1"/>
        <v>162.5</v>
      </c>
      <c r="E33" s="2">
        <f t="shared" si="2"/>
        <v>162.5</v>
      </c>
      <c r="F33" s="2">
        <f t="shared" si="3"/>
        <v>26406.25</v>
      </c>
      <c r="G33" s="3">
        <f t="shared" si="4"/>
        <v>6.4064656022077671E-2</v>
      </c>
      <c r="H33" s="3">
        <f t="shared" si="5"/>
        <v>6.4064656022077671E-2</v>
      </c>
    </row>
    <row r="34" spans="1:8">
      <c r="A34" s="3" t="s">
        <v>66</v>
      </c>
      <c r="B34" s="2">
        <v>2639.5</v>
      </c>
      <c r="C34" s="2">
        <f t="shared" si="0"/>
        <v>2448.75</v>
      </c>
      <c r="D34" s="2">
        <f t="shared" si="1"/>
        <v>190.75</v>
      </c>
      <c r="E34" s="2">
        <f t="shared" si="2"/>
        <v>190.75</v>
      </c>
      <c r="F34" s="2">
        <f t="shared" si="3"/>
        <v>36385.5625</v>
      </c>
      <c r="G34" s="3">
        <f t="shared" si="4"/>
        <v>7.2267474900549342E-2</v>
      </c>
      <c r="H34" s="3">
        <f t="shared" si="5"/>
        <v>7.2267474900549342E-2</v>
      </c>
    </row>
    <row r="35" spans="1:8">
      <c r="A35" s="3" t="s">
        <v>65</v>
      </c>
      <c r="B35" s="2">
        <v>2549.5</v>
      </c>
      <c r="C35" s="2">
        <f t="shared" si="0"/>
        <v>2588</v>
      </c>
      <c r="D35" s="2">
        <f t="shared" si="1"/>
        <v>-38.5</v>
      </c>
      <c r="E35" s="2">
        <f t="shared" si="2"/>
        <v>38.5</v>
      </c>
      <c r="F35" s="2">
        <f t="shared" si="3"/>
        <v>1482.25</v>
      </c>
      <c r="G35" s="3">
        <f t="shared" si="4"/>
        <v>1.5101000196116886E-2</v>
      </c>
      <c r="H35" s="3">
        <f t="shared" si="5"/>
        <v>-1.5101000196116886E-2</v>
      </c>
    </row>
    <row r="36" spans="1:8">
      <c r="A36" s="3" t="s">
        <v>64</v>
      </c>
      <c r="B36" s="2">
        <v>2338.5</v>
      </c>
      <c r="C36" s="2">
        <f t="shared" ref="C36:C37" si="6">AVERAGE(B34:B35)</f>
        <v>2594.5</v>
      </c>
      <c r="D36" s="2">
        <f t="shared" ref="D36:D37" si="7">B36-C36</f>
        <v>-256</v>
      </c>
      <c r="E36" s="2">
        <f t="shared" ref="E36:E37" si="8">ABS(D36)</f>
        <v>256</v>
      </c>
      <c r="F36" s="2">
        <f t="shared" ref="F36:F37" si="9">D36^2</f>
        <v>65536</v>
      </c>
      <c r="G36" s="3">
        <f t="shared" ref="G36:G37" si="10">E36/B36</f>
        <v>0.10947188368612358</v>
      </c>
      <c r="H36" s="3">
        <f t="shared" ref="H36:H37" si="11">D36/B36</f>
        <v>-0.10947188368612358</v>
      </c>
    </row>
    <row r="37" spans="1:8">
      <c r="A37" s="3" t="s">
        <v>63</v>
      </c>
      <c r="B37" s="2">
        <v>2536</v>
      </c>
      <c r="C37" s="2">
        <f t="shared" si="6"/>
        <v>2444</v>
      </c>
      <c r="D37" s="2">
        <f t="shared" si="7"/>
        <v>92</v>
      </c>
      <c r="E37" s="2">
        <f t="shared" si="8"/>
        <v>92</v>
      </c>
      <c r="F37" s="2">
        <f t="shared" si="9"/>
        <v>8464</v>
      </c>
      <c r="G37" s="3">
        <f t="shared" si="10"/>
        <v>3.6277602523659309E-2</v>
      </c>
      <c r="H37" s="3">
        <f t="shared" si="11"/>
        <v>3.6277602523659309E-2</v>
      </c>
    </row>
    <row r="38" spans="1:8">
      <c r="B38" s="2"/>
      <c r="C38" s="2"/>
      <c r="D38" s="2"/>
      <c r="E38" s="2"/>
      <c r="F38" s="2"/>
    </row>
    <row r="39" spans="1:8">
      <c r="B39" s="2"/>
      <c r="C39" s="2"/>
      <c r="D39" s="2"/>
      <c r="E39" s="2"/>
      <c r="F39" s="2"/>
    </row>
    <row r="40" spans="1:8">
      <c r="B40" s="2"/>
      <c r="C40" s="2"/>
      <c r="D40" s="2"/>
      <c r="E40" s="2"/>
      <c r="F40" s="2"/>
    </row>
    <row r="41" spans="1:8">
      <c r="B41" s="2"/>
      <c r="C41" s="2"/>
      <c r="D41" s="2"/>
      <c r="E41" s="2"/>
      <c r="F41" s="2"/>
    </row>
    <row r="42" spans="1:8">
      <c r="B42" s="2"/>
      <c r="C42" s="2"/>
      <c r="D42" s="2"/>
      <c r="E42" s="2"/>
      <c r="F42" s="2"/>
    </row>
    <row r="43" spans="1:8">
      <c r="B43" s="2"/>
      <c r="C43" s="2"/>
      <c r="D43" s="2"/>
      <c r="E43" s="2"/>
      <c r="F43" s="2"/>
    </row>
    <row r="44" spans="1:8">
      <c r="B44" s="2"/>
      <c r="C44" s="2"/>
      <c r="D44" s="2"/>
      <c r="E44" s="2"/>
      <c r="F44" s="2"/>
    </row>
    <row r="45" spans="1:8">
      <c r="B45" s="2"/>
      <c r="C45" s="2"/>
      <c r="D45" s="2"/>
      <c r="E45" s="2"/>
      <c r="F45" s="2"/>
    </row>
    <row r="46" spans="1:8">
      <c r="B46" s="2"/>
      <c r="C46" s="2"/>
      <c r="D46" s="2"/>
      <c r="E46" s="2"/>
      <c r="F46" s="2"/>
    </row>
    <row r="47" spans="1:8">
      <c r="B47" s="2"/>
      <c r="C47" s="2"/>
      <c r="D47" s="2"/>
      <c r="E47" s="2"/>
      <c r="F47" s="2"/>
    </row>
    <row r="48" spans="1:8">
      <c r="B48" s="2"/>
      <c r="C48" s="2"/>
      <c r="D48" s="2"/>
      <c r="E48" s="2"/>
      <c r="F48" s="2"/>
    </row>
    <row r="49" spans="2:6">
      <c r="B49" s="2"/>
      <c r="C49" s="2"/>
      <c r="D49" s="2"/>
      <c r="E49" s="2"/>
      <c r="F49" s="2"/>
    </row>
    <row r="50" spans="2:6">
      <c r="B50" s="2"/>
      <c r="C50" s="2"/>
      <c r="D50" s="2"/>
      <c r="E50" s="2"/>
      <c r="F50" s="2"/>
    </row>
    <row r="51" spans="2:6">
      <c r="B51" s="2"/>
      <c r="C51" s="2"/>
      <c r="D51" s="2"/>
      <c r="E51" s="2"/>
      <c r="F51" s="2"/>
    </row>
    <row r="52" spans="2:6">
      <c r="B52" s="2"/>
      <c r="C52" s="2"/>
      <c r="D52" s="2"/>
      <c r="E52" s="2"/>
      <c r="F52" s="2"/>
    </row>
    <row r="53" spans="2:6">
      <c r="B53" s="2"/>
      <c r="C53" s="2"/>
      <c r="D53" s="2"/>
      <c r="E53" s="2"/>
      <c r="F53" s="2"/>
    </row>
    <row r="54" spans="2:6">
      <c r="B54" s="2"/>
      <c r="C54" s="2"/>
      <c r="D54" s="2"/>
      <c r="E54" s="2"/>
      <c r="F54" s="2"/>
    </row>
    <row r="55" spans="2:6">
      <c r="B55" s="2"/>
      <c r="C55" s="2"/>
      <c r="D55" s="2"/>
      <c r="E55" s="2"/>
      <c r="F55" s="2"/>
    </row>
    <row r="56" spans="2:6">
      <c r="B56" s="2"/>
      <c r="C56" s="2"/>
      <c r="D56" s="2"/>
      <c r="E56" s="2"/>
      <c r="F56" s="2"/>
    </row>
    <row r="57" spans="2:6">
      <c r="B57" s="2"/>
      <c r="C57" s="2"/>
      <c r="D57" s="2"/>
      <c r="E57" s="2"/>
      <c r="F57" s="2"/>
    </row>
    <row r="58" spans="2:6">
      <c r="B58" s="2"/>
      <c r="C58" s="2"/>
      <c r="D58" s="2"/>
      <c r="E58" s="2"/>
      <c r="F58" s="2"/>
    </row>
    <row r="59" spans="2:6">
      <c r="B59" s="2"/>
      <c r="C59" s="2"/>
      <c r="D59" s="2"/>
      <c r="E59" s="2"/>
      <c r="F59" s="2"/>
    </row>
    <row r="60" spans="2:6">
      <c r="B60" s="2"/>
      <c r="C60" s="2"/>
      <c r="D60" s="2"/>
      <c r="E60" s="2"/>
      <c r="F60" s="2"/>
    </row>
    <row r="61" spans="2:6">
      <c r="B61" s="2"/>
      <c r="C61" s="2"/>
      <c r="D61" s="2"/>
      <c r="E61" s="2"/>
      <c r="F61" s="2"/>
    </row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</sheetData>
  <phoneticPr fontId="2" type="noConversion"/>
  <pageMargins left="0.7" right="0.7" top="0.75" bottom="0.75" header="0.3" footer="0.3"/>
  <pageSetup paperSize="9" orientation="portrait" r:id="rId1"/>
  <ignoredErrors>
    <ignoredError sqref="F2" formula="1"/>
    <ignoredError sqref="C4:C37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B09C-5D4B-45B1-8B72-1C7BDCAA23BC}">
  <dimension ref="A1:H61"/>
  <sheetViews>
    <sheetView workbookViewId="0">
      <selection activeCell="E12" sqref="E12"/>
    </sheetView>
  </sheetViews>
  <sheetFormatPr defaultRowHeight="15.5"/>
  <cols>
    <col min="1" max="1" width="8.7265625" style="3"/>
    <col min="2" max="2" width="19.26953125" style="3" customWidth="1"/>
    <col min="3" max="3" width="12" style="3" customWidth="1"/>
    <col min="4" max="5" width="9.81640625" style="3" bestFit="1" customWidth="1"/>
    <col min="6" max="6" width="13.90625" style="3" bestFit="1" customWidth="1"/>
    <col min="7" max="16384" width="8.7265625" style="3"/>
  </cols>
  <sheetData>
    <row r="1" spans="1:8" ht="31">
      <c r="A1" s="5" t="s">
        <v>62</v>
      </c>
      <c r="B1" s="6" t="s">
        <v>61</v>
      </c>
      <c r="C1" s="13" t="s">
        <v>104</v>
      </c>
      <c r="D1" s="13" t="s">
        <v>103</v>
      </c>
      <c r="E1" s="13" t="s">
        <v>102</v>
      </c>
      <c r="F1" s="13" t="s">
        <v>101</v>
      </c>
      <c r="G1" s="13" t="s">
        <v>100</v>
      </c>
      <c r="H1" s="13" t="s">
        <v>99</v>
      </c>
    </row>
    <row r="2" spans="1:8">
      <c r="A2" s="3" t="s">
        <v>98</v>
      </c>
      <c r="B2" s="2">
        <v>2175</v>
      </c>
      <c r="C2" s="1"/>
      <c r="D2" s="1"/>
      <c r="E2" s="12">
        <f>AVERAGE(E8:E61)</f>
        <v>132.62222222222221</v>
      </c>
      <c r="F2" s="11">
        <f>SQRT(AVERAGE(F8:F61))</f>
        <v>166.96014716315011</v>
      </c>
      <c r="G2" s="10">
        <f>AVERAGE(G8:G61)</f>
        <v>5.4026200659873486E-2</v>
      </c>
      <c r="H2" s="9">
        <f>AVERAGE(H8:H61)</f>
        <v>-1.8454137823489972E-3</v>
      </c>
    </row>
    <row r="3" spans="1:8">
      <c r="A3" s="3" t="s">
        <v>97</v>
      </c>
      <c r="B3" s="2">
        <v>2250</v>
      </c>
      <c r="C3" s="1"/>
      <c r="D3" s="1"/>
      <c r="E3" s="1"/>
      <c r="F3" s="1"/>
      <c r="G3" s="1"/>
      <c r="H3" s="1"/>
    </row>
    <row r="4" spans="1:8">
      <c r="A4" s="3" t="s">
        <v>96</v>
      </c>
      <c r="B4" s="2">
        <v>2286</v>
      </c>
      <c r="C4" s="2"/>
      <c r="D4" s="2"/>
      <c r="E4" s="8"/>
      <c r="F4" s="2"/>
      <c r="H4" s="7"/>
    </row>
    <row r="5" spans="1:8">
      <c r="A5" s="3" t="s">
        <v>95</v>
      </c>
      <c r="B5" s="2">
        <v>2356</v>
      </c>
      <c r="C5" s="2">
        <f t="shared" ref="C5:C36" si="0">AVERAGE(B2:B4)</f>
        <v>2237</v>
      </c>
      <c r="D5" s="2">
        <f t="shared" ref="D5:D36" si="1">B5-C5</f>
        <v>119</v>
      </c>
      <c r="E5" s="8">
        <f t="shared" ref="E5:E36" si="2">ABS(D5)</f>
        <v>119</v>
      </c>
      <c r="F5" s="2">
        <f t="shared" ref="F5:F36" si="3">D5^2</f>
        <v>14161</v>
      </c>
      <c r="G5" s="3">
        <f t="shared" ref="G5:G36" si="4">E5/B5</f>
        <v>5.0509337860780983E-2</v>
      </c>
      <c r="H5" s="7">
        <f t="shared" ref="H5:H36" si="5">D5/B5</f>
        <v>5.0509337860780983E-2</v>
      </c>
    </row>
    <row r="6" spans="1:8">
      <c r="A6" s="3" t="s">
        <v>94</v>
      </c>
      <c r="B6" s="2">
        <v>2407</v>
      </c>
      <c r="C6" s="2">
        <f t="shared" si="0"/>
        <v>2297.3333333333335</v>
      </c>
      <c r="D6" s="2">
        <f t="shared" si="1"/>
        <v>109.66666666666652</v>
      </c>
      <c r="E6" s="8">
        <f t="shared" si="2"/>
        <v>109.66666666666652</v>
      </c>
      <c r="F6" s="2">
        <f t="shared" si="3"/>
        <v>12026.777777777745</v>
      </c>
      <c r="G6" s="3">
        <f t="shared" si="4"/>
        <v>4.5561556571111973E-2</v>
      </c>
      <c r="H6" s="7">
        <f t="shared" si="5"/>
        <v>4.5561556571111973E-2</v>
      </c>
    </row>
    <row r="7" spans="1:8">
      <c r="A7" s="3" t="s">
        <v>93</v>
      </c>
      <c r="B7" s="2">
        <v>2436.5</v>
      </c>
      <c r="C7" s="2">
        <f t="shared" si="0"/>
        <v>2349.6666666666665</v>
      </c>
      <c r="D7" s="2">
        <f t="shared" si="1"/>
        <v>86.833333333333485</v>
      </c>
      <c r="E7" s="8">
        <f t="shared" si="2"/>
        <v>86.833333333333485</v>
      </c>
      <c r="F7" s="2">
        <f t="shared" si="3"/>
        <v>7540.0277777778037</v>
      </c>
      <c r="G7" s="3">
        <f t="shared" si="4"/>
        <v>3.5638552568575205E-2</v>
      </c>
      <c r="H7" s="7">
        <f t="shared" si="5"/>
        <v>3.5638552568575205E-2</v>
      </c>
    </row>
    <row r="8" spans="1:8">
      <c r="A8" s="3" t="s">
        <v>92</v>
      </c>
      <c r="B8" s="2">
        <v>2339.5</v>
      </c>
      <c r="C8" s="2">
        <f t="shared" si="0"/>
        <v>2399.8333333333335</v>
      </c>
      <c r="D8" s="2">
        <f t="shared" si="1"/>
        <v>-60.333333333333485</v>
      </c>
      <c r="E8" s="8">
        <f t="shared" si="2"/>
        <v>60.333333333333485</v>
      </c>
      <c r="F8" s="2">
        <f t="shared" si="3"/>
        <v>3640.1111111111295</v>
      </c>
      <c r="G8" s="3">
        <f t="shared" si="4"/>
        <v>2.5788986250623418E-2</v>
      </c>
      <c r="H8" s="7">
        <f t="shared" si="5"/>
        <v>-2.5788986250623418E-2</v>
      </c>
    </row>
    <row r="9" spans="1:8">
      <c r="A9" s="3" t="s">
        <v>91</v>
      </c>
      <c r="B9" s="2">
        <v>2213.5</v>
      </c>
      <c r="C9" s="2">
        <f t="shared" si="0"/>
        <v>2394.3333333333335</v>
      </c>
      <c r="D9" s="2">
        <f t="shared" si="1"/>
        <v>-180.83333333333348</v>
      </c>
      <c r="E9" s="8">
        <f t="shared" si="2"/>
        <v>180.83333333333348</v>
      </c>
      <c r="F9" s="2">
        <f t="shared" si="3"/>
        <v>32700.6944444445</v>
      </c>
      <c r="G9" s="3">
        <f t="shared" si="4"/>
        <v>8.1695655447632021E-2</v>
      </c>
      <c r="H9" s="7">
        <f t="shared" si="5"/>
        <v>-8.1695655447632021E-2</v>
      </c>
    </row>
    <row r="10" spans="1:8">
      <c r="A10" s="3" t="s">
        <v>90</v>
      </c>
      <c r="B10" s="2">
        <v>2451.5</v>
      </c>
      <c r="C10" s="2">
        <f t="shared" si="0"/>
        <v>2329.8333333333335</v>
      </c>
      <c r="D10" s="2">
        <f t="shared" si="1"/>
        <v>121.66666666666652</v>
      </c>
      <c r="E10" s="8">
        <f t="shared" si="2"/>
        <v>121.66666666666652</v>
      </c>
      <c r="F10" s="2">
        <f t="shared" si="3"/>
        <v>14802.777777777741</v>
      </c>
      <c r="G10" s="3">
        <f t="shared" si="4"/>
        <v>4.9629478550547224E-2</v>
      </c>
      <c r="H10" s="7">
        <f t="shared" si="5"/>
        <v>4.9629478550547224E-2</v>
      </c>
    </row>
    <row r="11" spans="1:8">
      <c r="A11" s="3" t="s">
        <v>89</v>
      </c>
      <c r="B11" s="2">
        <v>2405</v>
      </c>
      <c r="C11" s="2">
        <f t="shared" si="0"/>
        <v>2334.8333333333335</v>
      </c>
      <c r="D11" s="2">
        <f t="shared" si="1"/>
        <v>70.166666666666515</v>
      </c>
      <c r="E11" s="8">
        <f t="shared" si="2"/>
        <v>70.166666666666515</v>
      </c>
      <c r="F11" s="2">
        <f t="shared" si="3"/>
        <v>4923.3611111110895</v>
      </c>
      <c r="G11" s="3">
        <f t="shared" si="4"/>
        <v>2.9175329175329112E-2</v>
      </c>
      <c r="H11" s="7">
        <f t="shared" si="5"/>
        <v>2.9175329175329112E-2</v>
      </c>
    </row>
    <row r="12" spans="1:8">
      <c r="A12" s="3" t="s">
        <v>88</v>
      </c>
      <c r="B12" s="2">
        <v>2555.5</v>
      </c>
      <c r="C12" s="2">
        <f t="shared" si="0"/>
        <v>2356.6666666666665</v>
      </c>
      <c r="D12" s="2">
        <f t="shared" si="1"/>
        <v>198.83333333333348</v>
      </c>
      <c r="E12" s="8">
        <f t="shared" si="2"/>
        <v>198.83333333333348</v>
      </c>
      <c r="F12" s="2">
        <f t="shared" si="3"/>
        <v>39534.694444444503</v>
      </c>
      <c r="G12" s="3">
        <f t="shared" si="4"/>
        <v>7.7806039261723137E-2</v>
      </c>
      <c r="H12" s="7">
        <f t="shared" si="5"/>
        <v>7.7806039261723137E-2</v>
      </c>
    </row>
    <row r="13" spans="1:8">
      <c r="A13" s="3" t="s">
        <v>87</v>
      </c>
      <c r="B13" s="2">
        <v>2428</v>
      </c>
      <c r="C13" s="2">
        <f t="shared" si="0"/>
        <v>2470.6666666666665</v>
      </c>
      <c r="D13" s="2">
        <f t="shared" si="1"/>
        <v>-42.666666666666515</v>
      </c>
      <c r="E13" s="8">
        <f t="shared" si="2"/>
        <v>42.666666666666515</v>
      </c>
      <c r="F13" s="2">
        <f t="shared" si="3"/>
        <v>1820.4444444444316</v>
      </c>
      <c r="G13" s="3">
        <f t="shared" si="4"/>
        <v>1.7572762218561168E-2</v>
      </c>
      <c r="H13" s="7">
        <f t="shared" si="5"/>
        <v>-1.7572762218561168E-2</v>
      </c>
    </row>
    <row r="14" spans="1:8">
      <c r="A14" s="3" t="s">
        <v>86</v>
      </c>
      <c r="B14" s="2">
        <v>2765.5</v>
      </c>
      <c r="C14" s="2">
        <f t="shared" si="0"/>
        <v>2462.8333333333335</v>
      </c>
      <c r="D14" s="2">
        <f t="shared" si="1"/>
        <v>302.66666666666652</v>
      </c>
      <c r="E14" s="8">
        <f t="shared" si="2"/>
        <v>302.66666666666652</v>
      </c>
      <c r="F14" s="2">
        <f t="shared" si="3"/>
        <v>91607.111111111022</v>
      </c>
      <c r="G14" s="3">
        <f t="shared" si="4"/>
        <v>0.1094437413367082</v>
      </c>
      <c r="H14" s="7">
        <f t="shared" si="5"/>
        <v>0.1094437413367082</v>
      </c>
    </row>
    <row r="15" spans="1:8">
      <c r="A15" s="3" t="s">
        <v>85</v>
      </c>
      <c r="B15" s="2">
        <v>2679</v>
      </c>
      <c r="C15" s="2">
        <f t="shared" si="0"/>
        <v>2583</v>
      </c>
      <c r="D15" s="2">
        <f t="shared" si="1"/>
        <v>96</v>
      </c>
      <c r="E15" s="8">
        <f t="shared" si="2"/>
        <v>96</v>
      </c>
      <c r="F15" s="2">
        <f t="shared" si="3"/>
        <v>9216</v>
      </c>
      <c r="G15" s="3">
        <f t="shared" si="4"/>
        <v>3.5834266517357223E-2</v>
      </c>
      <c r="H15" s="7">
        <f t="shared" si="5"/>
        <v>3.5834266517357223E-2</v>
      </c>
    </row>
    <row r="16" spans="1:8">
      <c r="A16" s="3" t="s">
        <v>84</v>
      </c>
      <c r="B16" s="2">
        <v>2245</v>
      </c>
      <c r="C16" s="2">
        <f t="shared" si="0"/>
        <v>2624.1666666666665</v>
      </c>
      <c r="D16" s="2">
        <f t="shared" si="1"/>
        <v>-379.16666666666652</v>
      </c>
      <c r="E16" s="8">
        <f t="shared" si="2"/>
        <v>379.16666666666652</v>
      </c>
      <c r="F16" s="2">
        <f t="shared" si="3"/>
        <v>143767.36111111101</v>
      </c>
      <c r="G16" s="3">
        <f t="shared" si="4"/>
        <v>0.16889383815887149</v>
      </c>
      <c r="H16" s="7">
        <f t="shared" si="5"/>
        <v>-0.16889383815887149</v>
      </c>
    </row>
    <row r="17" spans="1:8">
      <c r="A17" s="3" t="s">
        <v>83</v>
      </c>
      <c r="B17" s="2">
        <v>2404</v>
      </c>
      <c r="C17" s="2">
        <f t="shared" si="0"/>
        <v>2563.1666666666665</v>
      </c>
      <c r="D17" s="2">
        <f t="shared" si="1"/>
        <v>-159.16666666666652</v>
      </c>
      <c r="E17" s="8">
        <f t="shared" si="2"/>
        <v>159.16666666666652</v>
      </c>
      <c r="F17" s="2">
        <f t="shared" si="3"/>
        <v>25334.02777777773</v>
      </c>
      <c r="G17" s="3">
        <f t="shared" si="4"/>
        <v>6.6209095951192398E-2</v>
      </c>
      <c r="H17" s="7">
        <f t="shared" si="5"/>
        <v>-6.6209095951192398E-2</v>
      </c>
    </row>
    <row r="18" spans="1:8">
      <c r="A18" s="3" t="s">
        <v>82</v>
      </c>
      <c r="B18" s="2">
        <v>2437</v>
      </c>
      <c r="C18" s="2">
        <f t="shared" si="0"/>
        <v>2442.6666666666665</v>
      </c>
      <c r="D18" s="2">
        <f t="shared" si="1"/>
        <v>-5.6666666666665151</v>
      </c>
      <c r="E18" s="8">
        <f t="shared" si="2"/>
        <v>5.6666666666665151</v>
      </c>
      <c r="F18" s="2">
        <f t="shared" si="3"/>
        <v>32.111111111109395</v>
      </c>
      <c r="G18" s="3">
        <f t="shared" si="4"/>
        <v>2.3252633018738264E-3</v>
      </c>
      <c r="H18" s="7">
        <f t="shared" si="5"/>
        <v>-2.3252633018738264E-3</v>
      </c>
    </row>
    <row r="19" spans="1:8">
      <c r="A19" s="3" t="s">
        <v>81</v>
      </c>
      <c r="B19" s="2">
        <v>2181</v>
      </c>
      <c r="C19" s="2">
        <f t="shared" si="0"/>
        <v>2362</v>
      </c>
      <c r="D19" s="2">
        <f t="shared" si="1"/>
        <v>-181</v>
      </c>
      <c r="E19" s="8">
        <f t="shared" si="2"/>
        <v>181</v>
      </c>
      <c r="F19" s="2">
        <f t="shared" si="3"/>
        <v>32761</v>
      </c>
      <c r="G19" s="3">
        <f t="shared" si="4"/>
        <v>8.2989454378725361E-2</v>
      </c>
      <c r="H19" s="7">
        <f t="shared" si="5"/>
        <v>-8.2989454378725361E-2</v>
      </c>
    </row>
    <row r="20" spans="1:8">
      <c r="A20" s="3" t="s">
        <v>80</v>
      </c>
      <c r="B20" s="2">
        <v>2416</v>
      </c>
      <c r="C20" s="2">
        <f t="shared" si="0"/>
        <v>2340.6666666666665</v>
      </c>
      <c r="D20" s="2">
        <f t="shared" si="1"/>
        <v>75.333333333333485</v>
      </c>
      <c r="E20" s="8">
        <f t="shared" si="2"/>
        <v>75.333333333333485</v>
      </c>
      <c r="F20" s="2">
        <f t="shared" si="3"/>
        <v>5675.1111111111341</v>
      </c>
      <c r="G20" s="3">
        <f t="shared" si="4"/>
        <v>3.1181015452538693E-2</v>
      </c>
      <c r="H20" s="7">
        <f t="shared" si="5"/>
        <v>3.1181015452538693E-2</v>
      </c>
    </row>
    <row r="21" spans="1:8">
      <c r="A21" s="3" t="s">
        <v>79</v>
      </c>
      <c r="B21" s="2">
        <v>2655</v>
      </c>
      <c r="C21" s="2">
        <f t="shared" si="0"/>
        <v>2344.6666666666665</v>
      </c>
      <c r="D21" s="2">
        <f t="shared" si="1"/>
        <v>310.33333333333348</v>
      </c>
      <c r="E21" s="8">
        <f t="shared" si="2"/>
        <v>310.33333333333348</v>
      </c>
      <c r="F21" s="2">
        <f t="shared" si="3"/>
        <v>96306.777777777868</v>
      </c>
      <c r="G21" s="3">
        <f t="shared" si="4"/>
        <v>0.11688637790332711</v>
      </c>
      <c r="H21" s="7">
        <f t="shared" si="5"/>
        <v>0.11688637790332711</v>
      </c>
    </row>
    <row r="22" spans="1:8">
      <c r="A22" s="3" t="s">
        <v>78</v>
      </c>
      <c r="B22" s="2">
        <v>2537.5</v>
      </c>
      <c r="C22" s="2">
        <f t="shared" si="0"/>
        <v>2417.3333333333335</v>
      </c>
      <c r="D22" s="2">
        <f t="shared" si="1"/>
        <v>120.16666666666652</v>
      </c>
      <c r="E22" s="8">
        <f t="shared" si="2"/>
        <v>120.16666666666652</v>
      </c>
      <c r="F22" s="2">
        <f t="shared" si="3"/>
        <v>14440.027777777741</v>
      </c>
      <c r="G22" s="3">
        <f t="shared" si="4"/>
        <v>4.7356321839080402E-2</v>
      </c>
      <c r="H22" s="7">
        <f t="shared" si="5"/>
        <v>4.7356321839080402E-2</v>
      </c>
    </row>
    <row r="23" spans="1:8">
      <c r="A23" s="3" t="s">
        <v>77</v>
      </c>
      <c r="B23" s="2">
        <v>2298.5</v>
      </c>
      <c r="C23" s="2">
        <f t="shared" si="0"/>
        <v>2536.1666666666665</v>
      </c>
      <c r="D23" s="2">
        <f t="shared" si="1"/>
        <v>-237.66666666666652</v>
      </c>
      <c r="E23" s="8">
        <f t="shared" si="2"/>
        <v>237.66666666666652</v>
      </c>
      <c r="F23" s="2">
        <f t="shared" si="3"/>
        <v>56485.444444444372</v>
      </c>
      <c r="G23" s="3">
        <f t="shared" si="4"/>
        <v>0.10340076861721406</v>
      </c>
      <c r="H23" s="7">
        <f t="shared" si="5"/>
        <v>-0.10340076861721406</v>
      </c>
    </row>
    <row r="24" spans="1:8">
      <c r="A24" s="3" t="s">
        <v>76</v>
      </c>
      <c r="B24" s="2">
        <v>2751.5</v>
      </c>
      <c r="C24" s="2">
        <f t="shared" si="0"/>
        <v>2497</v>
      </c>
      <c r="D24" s="2">
        <f t="shared" si="1"/>
        <v>254.5</v>
      </c>
      <c r="E24" s="8">
        <f t="shared" si="2"/>
        <v>254.5</v>
      </c>
      <c r="F24" s="2">
        <f t="shared" si="3"/>
        <v>64770.25</v>
      </c>
      <c r="G24" s="3">
        <f t="shared" si="4"/>
        <v>9.2495002725785938E-2</v>
      </c>
      <c r="H24" s="7">
        <f t="shared" si="5"/>
        <v>9.2495002725785938E-2</v>
      </c>
    </row>
    <row r="25" spans="1:8">
      <c r="A25" s="3" t="s">
        <v>75</v>
      </c>
      <c r="B25" s="2">
        <v>2595.5</v>
      </c>
      <c r="C25" s="2">
        <f t="shared" si="0"/>
        <v>2529.1666666666665</v>
      </c>
      <c r="D25" s="2">
        <f t="shared" si="1"/>
        <v>66.333333333333485</v>
      </c>
      <c r="E25" s="8">
        <f t="shared" si="2"/>
        <v>66.333333333333485</v>
      </c>
      <c r="F25" s="2">
        <f t="shared" si="3"/>
        <v>4400.1111111111313</v>
      </c>
      <c r="G25" s="3">
        <f t="shared" si="4"/>
        <v>2.5557053875297046E-2</v>
      </c>
      <c r="H25" s="7">
        <f t="shared" si="5"/>
        <v>2.5557053875297046E-2</v>
      </c>
    </row>
    <row r="26" spans="1:8">
      <c r="A26" s="3" t="s">
        <v>74</v>
      </c>
      <c r="B26" s="2">
        <v>2525</v>
      </c>
      <c r="C26" s="2">
        <f t="shared" si="0"/>
        <v>2548.5</v>
      </c>
      <c r="D26" s="2">
        <f t="shared" si="1"/>
        <v>-23.5</v>
      </c>
      <c r="E26" s="8">
        <f t="shared" si="2"/>
        <v>23.5</v>
      </c>
      <c r="F26" s="2">
        <f t="shared" si="3"/>
        <v>552.25</v>
      </c>
      <c r="G26" s="3">
        <f t="shared" si="4"/>
        <v>9.3069306930693065E-3</v>
      </c>
      <c r="H26" s="7">
        <f t="shared" si="5"/>
        <v>-9.3069306930693065E-3</v>
      </c>
    </row>
    <row r="27" spans="1:8">
      <c r="A27" s="3" t="s">
        <v>73</v>
      </c>
      <c r="B27" s="2">
        <v>2614.5</v>
      </c>
      <c r="C27" s="2">
        <f t="shared" si="0"/>
        <v>2624</v>
      </c>
      <c r="D27" s="2">
        <f t="shared" si="1"/>
        <v>-9.5</v>
      </c>
      <c r="E27" s="8">
        <f t="shared" si="2"/>
        <v>9.5</v>
      </c>
      <c r="F27" s="2">
        <f t="shared" si="3"/>
        <v>90.25</v>
      </c>
      <c r="G27" s="3">
        <f t="shared" si="4"/>
        <v>3.6335819468349588E-3</v>
      </c>
      <c r="H27" s="7">
        <f t="shared" si="5"/>
        <v>-3.6335819468349588E-3</v>
      </c>
    </row>
    <row r="28" spans="1:8">
      <c r="A28" s="3" t="s">
        <v>72</v>
      </c>
      <c r="B28" s="2">
        <v>2349.5</v>
      </c>
      <c r="C28" s="2">
        <f t="shared" si="0"/>
        <v>2578.3333333333335</v>
      </c>
      <c r="D28" s="2">
        <f t="shared" si="1"/>
        <v>-228.83333333333348</v>
      </c>
      <c r="E28" s="8">
        <f t="shared" si="2"/>
        <v>228.83333333333348</v>
      </c>
      <c r="F28" s="2">
        <f t="shared" si="3"/>
        <v>52364.694444444511</v>
      </c>
      <c r="G28" s="3">
        <f t="shared" si="4"/>
        <v>9.7396609207632892E-2</v>
      </c>
      <c r="H28" s="7">
        <f t="shared" si="5"/>
        <v>-9.7396609207632892E-2</v>
      </c>
    </row>
    <row r="29" spans="1:8">
      <c r="A29" s="3" t="s">
        <v>71</v>
      </c>
      <c r="B29" s="2">
        <v>2382.5</v>
      </c>
      <c r="C29" s="2">
        <f t="shared" si="0"/>
        <v>2496.3333333333335</v>
      </c>
      <c r="D29" s="2">
        <f t="shared" si="1"/>
        <v>-113.83333333333348</v>
      </c>
      <c r="E29" s="8">
        <f t="shared" si="2"/>
        <v>113.83333333333348</v>
      </c>
      <c r="F29" s="2">
        <f t="shared" si="3"/>
        <v>12958.027777777812</v>
      </c>
      <c r="G29" s="3">
        <f t="shared" si="4"/>
        <v>4.7778943686603771E-2</v>
      </c>
      <c r="H29" s="7">
        <f t="shared" si="5"/>
        <v>-4.7778943686603771E-2</v>
      </c>
    </row>
    <row r="30" spans="1:8">
      <c r="A30" s="3" t="s">
        <v>70</v>
      </c>
      <c r="B30" s="2">
        <v>2409.5</v>
      </c>
      <c r="C30" s="2">
        <f t="shared" si="0"/>
        <v>2448.8333333333335</v>
      </c>
      <c r="D30" s="2">
        <f t="shared" si="1"/>
        <v>-39.333333333333485</v>
      </c>
      <c r="E30" s="8">
        <f t="shared" si="2"/>
        <v>39.333333333333485</v>
      </c>
      <c r="F30" s="2">
        <f t="shared" si="3"/>
        <v>1547.1111111111231</v>
      </c>
      <c r="G30" s="3">
        <f t="shared" si="4"/>
        <v>1.6324271978972186E-2</v>
      </c>
      <c r="H30" s="7">
        <f t="shared" si="5"/>
        <v>-1.6324271978972186E-2</v>
      </c>
    </row>
    <row r="31" spans="1:8">
      <c r="A31" s="3" t="s">
        <v>69</v>
      </c>
      <c r="B31" s="2">
        <v>2387</v>
      </c>
      <c r="C31" s="2">
        <f t="shared" si="0"/>
        <v>2380.5</v>
      </c>
      <c r="D31" s="2">
        <f t="shared" si="1"/>
        <v>6.5</v>
      </c>
      <c r="E31" s="8">
        <f t="shared" si="2"/>
        <v>6.5</v>
      </c>
      <c r="F31" s="2">
        <f t="shared" si="3"/>
        <v>42.25</v>
      </c>
      <c r="G31" s="3">
        <f t="shared" si="4"/>
        <v>2.7230833682446586E-3</v>
      </c>
      <c r="H31" s="7">
        <f t="shared" si="5"/>
        <v>2.7230833682446586E-3</v>
      </c>
    </row>
    <row r="32" spans="1:8">
      <c r="A32" s="3" t="s">
        <v>68</v>
      </c>
      <c r="B32" s="2">
        <v>2361</v>
      </c>
      <c r="C32" s="2">
        <f t="shared" si="0"/>
        <v>2393</v>
      </c>
      <c r="D32" s="2">
        <f t="shared" si="1"/>
        <v>-32</v>
      </c>
      <c r="E32" s="8">
        <f t="shared" si="2"/>
        <v>32</v>
      </c>
      <c r="F32" s="2">
        <f t="shared" si="3"/>
        <v>1024</v>
      </c>
      <c r="G32" s="3">
        <f t="shared" si="4"/>
        <v>1.3553578991952562E-2</v>
      </c>
      <c r="H32" s="7">
        <f t="shared" si="5"/>
        <v>-1.3553578991952562E-2</v>
      </c>
    </row>
    <row r="33" spans="1:8">
      <c r="A33" s="3" t="s">
        <v>67</v>
      </c>
      <c r="B33" s="2">
        <v>2536.5</v>
      </c>
      <c r="C33" s="2">
        <f t="shared" si="0"/>
        <v>2385.8333333333335</v>
      </c>
      <c r="D33" s="2">
        <f t="shared" si="1"/>
        <v>150.66666666666652</v>
      </c>
      <c r="E33" s="8">
        <f t="shared" si="2"/>
        <v>150.66666666666652</v>
      </c>
      <c r="F33" s="2">
        <f t="shared" si="3"/>
        <v>22700.444444444398</v>
      </c>
      <c r="G33" s="3">
        <f t="shared" si="4"/>
        <v>5.9399434916880156E-2</v>
      </c>
      <c r="H33" s="7">
        <f t="shared" si="5"/>
        <v>5.9399434916880156E-2</v>
      </c>
    </row>
    <row r="34" spans="1:8">
      <c r="A34" s="3" t="s">
        <v>66</v>
      </c>
      <c r="B34" s="2">
        <v>2639.5</v>
      </c>
      <c r="C34" s="2">
        <f t="shared" si="0"/>
        <v>2428.1666666666665</v>
      </c>
      <c r="D34" s="2">
        <f t="shared" si="1"/>
        <v>211.33333333333348</v>
      </c>
      <c r="E34" s="8">
        <f t="shared" si="2"/>
        <v>211.33333333333348</v>
      </c>
      <c r="F34" s="2">
        <f t="shared" si="3"/>
        <v>44661.777777777839</v>
      </c>
      <c r="G34" s="3">
        <f t="shared" si="4"/>
        <v>8.0065669002967785E-2</v>
      </c>
      <c r="H34" s="7">
        <f t="shared" si="5"/>
        <v>8.0065669002967785E-2</v>
      </c>
    </row>
    <row r="35" spans="1:8">
      <c r="A35" s="3" t="s">
        <v>65</v>
      </c>
      <c r="B35" s="2">
        <v>2549.5</v>
      </c>
      <c r="C35" s="2">
        <f t="shared" si="0"/>
        <v>2512.3333333333335</v>
      </c>
      <c r="D35" s="2">
        <f t="shared" si="1"/>
        <v>37.166666666666515</v>
      </c>
      <c r="E35" s="8">
        <f t="shared" si="2"/>
        <v>37.166666666666515</v>
      </c>
      <c r="F35" s="2">
        <f t="shared" si="3"/>
        <v>1381.3611111110999</v>
      </c>
      <c r="G35" s="3">
        <f t="shared" si="4"/>
        <v>1.4578021834346545E-2</v>
      </c>
      <c r="H35" s="7">
        <f t="shared" si="5"/>
        <v>1.4578021834346545E-2</v>
      </c>
    </row>
    <row r="36" spans="1:8">
      <c r="A36" s="3" t="s">
        <v>64</v>
      </c>
      <c r="B36" s="2">
        <v>2338.5</v>
      </c>
      <c r="C36" s="2">
        <f t="shared" si="0"/>
        <v>2575.1666666666665</v>
      </c>
      <c r="D36" s="2">
        <f t="shared" si="1"/>
        <v>-236.66666666666652</v>
      </c>
      <c r="E36" s="8">
        <f t="shared" si="2"/>
        <v>236.66666666666652</v>
      </c>
      <c r="F36" s="2">
        <f t="shared" si="3"/>
        <v>56011.111111111037</v>
      </c>
      <c r="G36" s="3">
        <f t="shared" si="4"/>
        <v>0.10120447580357772</v>
      </c>
      <c r="H36" s="7">
        <f t="shared" si="5"/>
        <v>-0.10120447580357772</v>
      </c>
    </row>
    <row r="37" spans="1:8">
      <c r="A37" s="3" t="s">
        <v>63</v>
      </c>
      <c r="B37" s="2">
        <v>2536</v>
      </c>
      <c r="C37" s="2">
        <f t="shared" ref="C37" si="6">AVERAGE(B34:B36)</f>
        <v>2509.1666666666665</v>
      </c>
      <c r="D37" s="2">
        <f t="shared" ref="D37" si="7">B37-C37</f>
        <v>26.833333333333485</v>
      </c>
      <c r="E37" s="8">
        <f t="shared" ref="E37" si="8">ABS(D37)</f>
        <v>26.833333333333485</v>
      </c>
      <c r="F37" s="2">
        <f t="shared" ref="F37" si="9">D37^2</f>
        <v>720.0277777777859</v>
      </c>
      <c r="G37" s="3">
        <f t="shared" ref="G37" si="10">E37/B37</f>
        <v>1.0580967402734023E-2</v>
      </c>
      <c r="H37" s="7">
        <f t="shared" ref="H37" si="11">D37/B37</f>
        <v>1.0580967402734023E-2</v>
      </c>
    </row>
    <row r="38" spans="1:8">
      <c r="B38" s="2"/>
      <c r="C38" s="2"/>
      <c r="D38" s="2"/>
      <c r="E38" s="8"/>
      <c r="F38" s="2"/>
      <c r="H38" s="7"/>
    </row>
    <row r="39" spans="1:8">
      <c r="B39" s="2"/>
      <c r="C39" s="2"/>
      <c r="D39" s="2"/>
      <c r="E39" s="8"/>
      <c r="F39" s="2"/>
      <c r="H39" s="7"/>
    </row>
    <row r="40" spans="1:8">
      <c r="B40" s="2"/>
      <c r="C40" s="2"/>
      <c r="D40" s="2"/>
      <c r="E40" s="8"/>
      <c r="F40" s="2"/>
      <c r="H40" s="7"/>
    </row>
    <row r="41" spans="1:8">
      <c r="B41" s="2"/>
      <c r="C41" s="2"/>
      <c r="D41" s="2"/>
      <c r="E41" s="8"/>
      <c r="F41" s="2"/>
      <c r="H41" s="7"/>
    </row>
    <row r="42" spans="1:8">
      <c r="B42" s="2"/>
      <c r="C42" s="2"/>
      <c r="D42" s="2"/>
      <c r="E42" s="8"/>
      <c r="F42" s="2"/>
      <c r="H42" s="7"/>
    </row>
    <row r="43" spans="1:8">
      <c r="B43" s="2"/>
      <c r="C43" s="2"/>
      <c r="D43" s="2"/>
      <c r="E43" s="8"/>
      <c r="F43" s="2"/>
      <c r="H43" s="7"/>
    </row>
    <row r="44" spans="1:8">
      <c r="B44" s="2"/>
      <c r="C44" s="2"/>
      <c r="D44" s="2"/>
      <c r="E44" s="8"/>
      <c r="F44" s="2"/>
      <c r="H44" s="7"/>
    </row>
    <row r="45" spans="1:8">
      <c r="B45" s="2"/>
      <c r="C45" s="2"/>
      <c r="D45" s="2"/>
      <c r="E45" s="8"/>
      <c r="F45" s="2"/>
      <c r="H45" s="7"/>
    </row>
    <row r="46" spans="1:8">
      <c r="B46" s="2"/>
      <c r="C46" s="2"/>
      <c r="D46" s="2"/>
      <c r="E46" s="8"/>
      <c r="F46" s="2"/>
      <c r="H46" s="7"/>
    </row>
    <row r="47" spans="1:8">
      <c r="B47" s="2"/>
      <c r="C47" s="2"/>
      <c r="D47" s="2"/>
      <c r="E47" s="8"/>
      <c r="F47" s="2"/>
      <c r="H47" s="7"/>
    </row>
    <row r="48" spans="1:8">
      <c r="B48" s="2"/>
      <c r="C48" s="2"/>
      <c r="D48" s="2"/>
      <c r="E48" s="8"/>
      <c r="F48" s="2"/>
      <c r="H48" s="7"/>
    </row>
    <row r="49" spans="2:8">
      <c r="B49" s="2"/>
      <c r="C49" s="2"/>
      <c r="D49" s="2"/>
      <c r="E49" s="8"/>
      <c r="F49" s="2"/>
      <c r="H49" s="7"/>
    </row>
    <row r="50" spans="2:8">
      <c r="B50" s="2"/>
      <c r="C50" s="2"/>
      <c r="D50" s="2"/>
      <c r="E50" s="8"/>
      <c r="F50" s="2"/>
      <c r="H50" s="7"/>
    </row>
    <row r="51" spans="2:8">
      <c r="B51" s="2"/>
      <c r="C51" s="2"/>
      <c r="D51" s="2"/>
      <c r="E51" s="8"/>
      <c r="F51" s="2"/>
      <c r="H51" s="7"/>
    </row>
    <row r="52" spans="2:8">
      <c r="B52" s="2"/>
      <c r="C52" s="2"/>
      <c r="D52" s="2"/>
      <c r="E52" s="8"/>
      <c r="F52" s="2"/>
      <c r="H52" s="7"/>
    </row>
    <row r="53" spans="2:8">
      <c r="B53" s="2"/>
      <c r="C53" s="2"/>
      <c r="D53" s="2"/>
      <c r="E53" s="8"/>
      <c r="F53" s="2"/>
      <c r="H53" s="7"/>
    </row>
    <row r="54" spans="2:8">
      <c r="B54" s="2"/>
      <c r="C54" s="2"/>
      <c r="D54" s="2"/>
      <c r="E54" s="8"/>
      <c r="F54" s="2"/>
      <c r="H54" s="7"/>
    </row>
    <row r="55" spans="2:8">
      <c r="B55" s="2"/>
      <c r="C55" s="2"/>
      <c r="D55" s="2"/>
      <c r="E55" s="8"/>
      <c r="F55" s="2"/>
      <c r="H55" s="7"/>
    </row>
    <row r="56" spans="2:8">
      <c r="B56" s="2"/>
      <c r="C56" s="2"/>
      <c r="D56" s="2"/>
      <c r="E56" s="8"/>
      <c r="F56" s="2"/>
      <c r="H56" s="7"/>
    </row>
    <row r="57" spans="2:8">
      <c r="B57" s="2"/>
      <c r="C57" s="2"/>
      <c r="D57" s="2"/>
      <c r="E57" s="8"/>
      <c r="F57" s="2"/>
      <c r="H57" s="7"/>
    </row>
    <row r="58" spans="2:8">
      <c r="B58" s="2"/>
      <c r="C58" s="2"/>
      <c r="D58" s="2"/>
      <c r="E58" s="8"/>
      <c r="F58" s="2"/>
      <c r="H58" s="7"/>
    </row>
    <row r="59" spans="2:8">
      <c r="B59" s="2"/>
      <c r="C59" s="2"/>
      <c r="D59" s="2"/>
      <c r="E59" s="8"/>
      <c r="F59" s="2"/>
      <c r="H59" s="7"/>
    </row>
    <row r="60" spans="2:8">
      <c r="B60" s="2"/>
      <c r="C60" s="2"/>
      <c r="D60" s="2"/>
      <c r="E60" s="8"/>
      <c r="F60" s="2"/>
      <c r="H60" s="7"/>
    </row>
    <row r="61" spans="2:8">
      <c r="B61" s="2"/>
      <c r="C61" s="2"/>
      <c r="D61" s="2"/>
      <c r="E61" s="8"/>
      <c r="F61" s="2"/>
      <c r="H61" s="7"/>
    </row>
  </sheetData>
  <phoneticPr fontId="2" type="noConversion"/>
  <pageMargins left="0.7" right="0.7" top="0.75" bottom="0.75" header="0.3" footer="0.3"/>
  <ignoredErrors>
    <ignoredError sqref="F2" formula="1"/>
    <ignoredError sqref="C5:C37" formulaRange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90F6-1B93-442C-8A8A-D756BB5ACC61}">
  <dimension ref="A1:H61"/>
  <sheetViews>
    <sheetView workbookViewId="0">
      <selection activeCell="F12" sqref="F12"/>
    </sheetView>
  </sheetViews>
  <sheetFormatPr defaultRowHeight="15.5"/>
  <cols>
    <col min="1" max="1" width="8.7265625" style="3"/>
    <col min="2" max="2" width="19.26953125" style="3" customWidth="1"/>
    <col min="3" max="3" width="12" style="3" customWidth="1"/>
    <col min="4" max="5" width="9.81640625" style="3" bestFit="1" customWidth="1"/>
    <col min="6" max="6" width="13.90625" style="3" bestFit="1" customWidth="1"/>
    <col min="7" max="16384" width="8.7265625" style="3"/>
  </cols>
  <sheetData>
    <row r="1" spans="1:8" ht="31">
      <c r="A1" s="5" t="s">
        <v>62</v>
      </c>
      <c r="B1" s="6" t="s">
        <v>61</v>
      </c>
      <c r="C1" s="13" t="s">
        <v>104</v>
      </c>
      <c r="D1" s="13" t="s">
        <v>103</v>
      </c>
      <c r="E1" s="13" t="s">
        <v>102</v>
      </c>
      <c r="F1" s="13" t="s">
        <v>101</v>
      </c>
      <c r="G1" s="13" t="s">
        <v>100</v>
      </c>
      <c r="H1" s="13" t="s">
        <v>99</v>
      </c>
    </row>
    <row r="2" spans="1:8">
      <c r="A2" s="3" t="s">
        <v>98</v>
      </c>
      <c r="B2" s="2">
        <v>2175</v>
      </c>
      <c r="C2" s="1"/>
      <c r="D2" s="1"/>
      <c r="E2" s="12">
        <f>AVERAGE(E8:E61)</f>
        <v>136.58333333333334</v>
      </c>
      <c r="F2" s="11">
        <f>SQRT(AVERAGE(F8:F61))</f>
        <v>167.58648575685729</v>
      </c>
      <c r="G2" s="10">
        <f>AVERAGE(G8:G61)</f>
        <v>5.5533083694830801E-2</v>
      </c>
      <c r="H2" s="9">
        <f>AVERAGE(H8:H61)</f>
        <v>-4.284723809960059E-4</v>
      </c>
    </row>
    <row r="3" spans="1:8">
      <c r="A3" s="3" t="s">
        <v>97</v>
      </c>
      <c r="B3" s="2">
        <v>2250</v>
      </c>
      <c r="C3" s="1"/>
      <c r="D3" s="1"/>
      <c r="E3" s="1"/>
      <c r="F3" s="1"/>
      <c r="G3" s="1"/>
      <c r="H3" s="1"/>
    </row>
    <row r="4" spans="1:8">
      <c r="A4" s="3" t="s">
        <v>96</v>
      </c>
      <c r="B4" s="2">
        <v>2286</v>
      </c>
      <c r="C4" s="2"/>
      <c r="D4" s="2"/>
      <c r="E4" s="8"/>
      <c r="F4" s="2"/>
      <c r="H4" s="7"/>
    </row>
    <row r="5" spans="1:8">
      <c r="A5" s="3" t="s">
        <v>95</v>
      </c>
      <c r="B5" s="2">
        <v>2356</v>
      </c>
      <c r="C5" s="2"/>
      <c r="D5" s="2"/>
      <c r="E5" s="8"/>
      <c r="F5" s="2"/>
      <c r="H5" s="7"/>
    </row>
    <row r="6" spans="1:8">
      <c r="A6" s="3" t="s">
        <v>94</v>
      </c>
      <c r="B6" s="2">
        <v>2407</v>
      </c>
      <c r="C6" s="2">
        <f t="shared" ref="C6:C37" si="0">AVERAGE(B2:B5)</f>
        <v>2266.75</v>
      </c>
      <c r="D6" s="2">
        <f t="shared" ref="D6:D37" si="1">B6-C6</f>
        <v>140.25</v>
      </c>
      <c r="E6" s="8">
        <f t="shared" ref="E6:E37" si="2">ABS(D6)</f>
        <v>140.25</v>
      </c>
      <c r="F6" s="2">
        <f t="shared" ref="F6:F37" si="3">D6^2</f>
        <v>19670.0625</v>
      </c>
      <c r="G6" s="3">
        <f t="shared" ref="G6:G37" si="4">E6/B6</f>
        <v>5.8267552970502699E-2</v>
      </c>
      <c r="H6" s="7">
        <f t="shared" ref="H6:H37" si="5">D6/B6</f>
        <v>5.8267552970502699E-2</v>
      </c>
    </row>
    <row r="7" spans="1:8">
      <c r="A7" s="3" t="s">
        <v>93</v>
      </c>
      <c r="B7" s="2">
        <v>2436.5</v>
      </c>
      <c r="C7" s="2">
        <f t="shared" si="0"/>
        <v>2324.75</v>
      </c>
      <c r="D7" s="2">
        <f t="shared" si="1"/>
        <v>111.75</v>
      </c>
      <c r="E7" s="8">
        <f t="shared" si="2"/>
        <v>111.75</v>
      </c>
      <c r="F7" s="2">
        <f t="shared" si="3"/>
        <v>12488.0625</v>
      </c>
      <c r="G7" s="3">
        <f t="shared" si="4"/>
        <v>4.5864970244202753E-2</v>
      </c>
      <c r="H7" s="7">
        <f t="shared" si="5"/>
        <v>4.5864970244202753E-2</v>
      </c>
    </row>
    <row r="8" spans="1:8">
      <c r="A8" s="3" t="s">
        <v>92</v>
      </c>
      <c r="B8" s="2">
        <v>2339.5</v>
      </c>
      <c r="C8" s="2">
        <f t="shared" si="0"/>
        <v>2371.375</v>
      </c>
      <c r="D8" s="2">
        <f t="shared" si="1"/>
        <v>-31.875</v>
      </c>
      <c r="E8" s="8">
        <f t="shared" si="2"/>
        <v>31.875</v>
      </c>
      <c r="F8" s="2">
        <f t="shared" si="3"/>
        <v>1016.015625</v>
      </c>
      <c r="G8" s="3">
        <f t="shared" si="4"/>
        <v>1.3624706133789272E-2</v>
      </c>
      <c r="H8" s="7">
        <f t="shared" si="5"/>
        <v>-1.3624706133789272E-2</v>
      </c>
    </row>
    <row r="9" spans="1:8">
      <c r="A9" s="3" t="s">
        <v>91</v>
      </c>
      <c r="B9" s="2">
        <v>2213.5</v>
      </c>
      <c r="C9" s="2">
        <f t="shared" si="0"/>
        <v>2384.75</v>
      </c>
      <c r="D9" s="2">
        <f t="shared" si="1"/>
        <v>-171.25</v>
      </c>
      <c r="E9" s="8">
        <f t="shared" si="2"/>
        <v>171.25</v>
      </c>
      <c r="F9" s="2">
        <f t="shared" si="3"/>
        <v>29326.5625</v>
      </c>
      <c r="G9" s="3">
        <f t="shared" si="4"/>
        <v>7.7366162186582335E-2</v>
      </c>
      <c r="H9" s="7">
        <f t="shared" si="5"/>
        <v>-7.7366162186582335E-2</v>
      </c>
    </row>
    <row r="10" spans="1:8">
      <c r="A10" s="3" t="s">
        <v>90</v>
      </c>
      <c r="B10" s="2">
        <v>2451.5</v>
      </c>
      <c r="C10" s="2">
        <f t="shared" si="0"/>
        <v>2349.125</v>
      </c>
      <c r="D10" s="2">
        <f t="shared" si="1"/>
        <v>102.375</v>
      </c>
      <c r="E10" s="8">
        <f t="shared" si="2"/>
        <v>102.375</v>
      </c>
      <c r="F10" s="2">
        <f t="shared" si="3"/>
        <v>10480.640625</v>
      </c>
      <c r="G10" s="3">
        <f t="shared" si="4"/>
        <v>4.1760146848868043E-2</v>
      </c>
      <c r="H10" s="7">
        <f t="shared" si="5"/>
        <v>4.1760146848868043E-2</v>
      </c>
    </row>
    <row r="11" spans="1:8">
      <c r="A11" s="3" t="s">
        <v>89</v>
      </c>
      <c r="B11" s="2">
        <v>2405</v>
      </c>
      <c r="C11" s="2">
        <f t="shared" si="0"/>
        <v>2360.25</v>
      </c>
      <c r="D11" s="2">
        <f t="shared" si="1"/>
        <v>44.75</v>
      </c>
      <c r="E11" s="8">
        <f t="shared" si="2"/>
        <v>44.75</v>
      </c>
      <c r="F11" s="2">
        <f t="shared" si="3"/>
        <v>2002.5625</v>
      </c>
      <c r="G11" s="3">
        <f t="shared" si="4"/>
        <v>1.8607068607068608E-2</v>
      </c>
      <c r="H11" s="7">
        <f t="shared" si="5"/>
        <v>1.8607068607068608E-2</v>
      </c>
    </row>
    <row r="12" spans="1:8">
      <c r="A12" s="3" t="s">
        <v>88</v>
      </c>
      <c r="B12" s="2">
        <v>2555.5</v>
      </c>
      <c r="C12" s="2">
        <f t="shared" si="0"/>
        <v>2352.375</v>
      </c>
      <c r="D12" s="2">
        <f t="shared" si="1"/>
        <v>203.125</v>
      </c>
      <c r="E12" s="8">
        <f t="shared" si="2"/>
        <v>203.125</v>
      </c>
      <c r="F12" s="2">
        <f t="shared" si="3"/>
        <v>41259.765625</v>
      </c>
      <c r="G12" s="3">
        <f t="shared" si="4"/>
        <v>7.9485423596165131E-2</v>
      </c>
      <c r="H12" s="7">
        <f t="shared" si="5"/>
        <v>7.9485423596165131E-2</v>
      </c>
    </row>
    <row r="13" spans="1:8">
      <c r="A13" s="3" t="s">
        <v>87</v>
      </c>
      <c r="B13" s="2">
        <v>2428</v>
      </c>
      <c r="C13" s="2">
        <f t="shared" si="0"/>
        <v>2406.375</v>
      </c>
      <c r="D13" s="2">
        <f t="shared" si="1"/>
        <v>21.625</v>
      </c>
      <c r="E13" s="8">
        <f t="shared" si="2"/>
        <v>21.625</v>
      </c>
      <c r="F13" s="2">
        <f t="shared" si="3"/>
        <v>467.640625</v>
      </c>
      <c r="G13" s="3">
        <f t="shared" si="4"/>
        <v>8.9065074135090613E-3</v>
      </c>
      <c r="H13" s="7">
        <f t="shared" si="5"/>
        <v>8.9065074135090613E-3</v>
      </c>
    </row>
    <row r="14" spans="1:8">
      <c r="A14" s="3" t="s">
        <v>86</v>
      </c>
      <c r="B14" s="2">
        <v>2765.5</v>
      </c>
      <c r="C14" s="2">
        <f t="shared" si="0"/>
        <v>2460</v>
      </c>
      <c r="D14" s="2">
        <f t="shared" si="1"/>
        <v>305.5</v>
      </c>
      <c r="E14" s="8">
        <f t="shared" si="2"/>
        <v>305.5</v>
      </c>
      <c r="F14" s="2">
        <f t="shared" si="3"/>
        <v>93330.25</v>
      </c>
      <c r="G14" s="3">
        <f t="shared" si="4"/>
        <v>0.11046826975230518</v>
      </c>
      <c r="H14" s="7">
        <f t="shared" si="5"/>
        <v>0.11046826975230518</v>
      </c>
    </row>
    <row r="15" spans="1:8">
      <c r="A15" s="3" t="s">
        <v>85</v>
      </c>
      <c r="B15" s="2">
        <v>2679</v>
      </c>
      <c r="C15" s="2">
        <f t="shared" si="0"/>
        <v>2538.5</v>
      </c>
      <c r="D15" s="2">
        <f t="shared" si="1"/>
        <v>140.5</v>
      </c>
      <c r="E15" s="8">
        <f t="shared" si="2"/>
        <v>140.5</v>
      </c>
      <c r="F15" s="2">
        <f t="shared" si="3"/>
        <v>19740.25</v>
      </c>
      <c r="G15" s="3">
        <f t="shared" si="4"/>
        <v>5.2444942142590517E-2</v>
      </c>
      <c r="H15" s="7">
        <f t="shared" si="5"/>
        <v>5.2444942142590517E-2</v>
      </c>
    </row>
    <row r="16" spans="1:8">
      <c r="A16" s="3" t="s">
        <v>84</v>
      </c>
      <c r="B16" s="2">
        <v>2245</v>
      </c>
      <c r="C16" s="2">
        <f t="shared" si="0"/>
        <v>2607</v>
      </c>
      <c r="D16" s="2">
        <f t="shared" si="1"/>
        <v>-362</v>
      </c>
      <c r="E16" s="8">
        <f t="shared" si="2"/>
        <v>362</v>
      </c>
      <c r="F16" s="2">
        <f t="shared" si="3"/>
        <v>131044</v>
      </c>
      <c r="G16" s="3">
        <f t="shared" si="4"/>
        <v>0.16124721603563474</v>
      </c>
      <c r="H16" s="7">
        <f t="shared" si="5"/>
        <v>-0.16124721603563474</v>
      </c>
    </row>
    <row r="17" spans="1:8">
      <c r="A17" s="3" t="s">
        <v>83</v>
      </c>
      <c r="B17" s="2">
        <v>2404</v>
      </c>
      <c r="C17" s="2">
        <f t="shared" si="0"/>
        <v>2529.375</v>
      </c>
      <c r="D17" s="2">
        <f t="shared" si="1"/>
        <v>-125.375</v>
      </c>
      <c r="E17" s="8">
        <f t="shared" si="2"/>
        <v>125.375</v>
      </c>
      <c r="F17" s="2">
        <f t="shared" si="3"/>
        <v>15718.890625</v>
      </c>
      <c r="G17" s="3">
        <f t="shared" si="4"/>
        <v>5.2152662229617307E-2</v>
      </c>
      <c r="H17" s="7">
        <f t="shared" si="5"/>
        <v>-5.2152662229617307E-2</v>
      </c>
    </row>
    <row r="18" spans="1:8">
      <c r="A18" s="3" t="s">
        <v>82</v>
      </c>
      <c r="B18" s="2">
        <v>2437</v>
      </c>
      <c r="C18" s="2">
        <f t="shared" si="0"/>
        <v>2523.375</v>
      </c>
      <c r="D18" s="2">
        <f t="shared" si="1"/>
        <v>-86.375</v>
      </c>
      <c r="E18" s="8">
        <f t="shared" si="2"/>
        <v>86.375</v>
      </c>
      <c r="F18" s="2">
        <f t="shared" si="3"/>
        <v>7460.640625</v>
      </c>
      <c r="G18" s="3">
        <f t="shared" si="4"/>
        <v>3.5443167829298315E-2</v>
      </c>
      <c r="H18" s="7">
        <f t="shared" si="5"/>
        <v>-3.5443167829298315E-2</v>
      </c>
    </row>
    <row r="19" spans="1:8">
      <c r="A19" s="3" t="s">
        <v>81</v>
      </c>
      <c r="B19" s="2">
        <v>2181</v>
      </c>
      <c r="C19" s="2">
        <f t="shared" si="0"/>
        <v>2441.25</v>
      </c>
      <c r="D19" s="2">
        <f t="shared" si="1"/>
        <v>-260.25</v>
      </c>
      <c r="E19" s="8">
        <f t="shared" si="2"/>
        <v>260.25</v>
      </c>
      <c r="F19" s="2">
        <f t="shared" si="3"/>
        <v>67730.0625</v>
      </c>
      <c r="G19" s="3">
        <f t="shared" si="4"/>
        <v>0.11932599724896836</v>
      </c>
      <c r="H19" s="7">
        <f t="shared" si="5"/>
        <v>-0.11932599724896836</v>
      </c>
    </row>
    <row r="20" spans="1:8">
      <c r="A20" s="3" t="s">
        <v>80</v>
      </c>
      <c r="B20" s="2">
        <v>2416</v>
      </c>
      <c r="C20" s="2">
        <f t="shared" si="0"/>
        <v>2316.75</v>
      </c>
      <c r="D20" s="2">
        <f t="shared" si="1"/>
        <v>99.25</v>
      </c>
      <c r="E20" s="8">
        <f t="shared" si="2"/>
        <v>99.25</v>
      </c>
      <c r="F20" s="2">
        <f t="shared" si="3"/>
        <v>9850.5625</v>
      </c>
      <c r="G20" s="3">
        <f t="shared" si="4"/>
        <v>4.1080298013245031E-2</v>
      </c>
      <c r="H20" s="7">
        <f t="shared" si="5"/>
        <v>4.1080298013245031E-2</v>
      </c>
    </row>
    <row r="21" spans="1:8">
      <c r="A21" s="3" t="s">
        <v>79</v>
      </c>
      <c r="B21" s="2">
        <v>2655</v>
      </c>
      <c r="C21" s="2">
        <f t="shared" si="0"/>
        <v>2359.5</v>
      </c>
      <c r="D21" s="2">
        <f t="shared" si="1"/>
        <v>295.5</v>
      </c>
      <c r="E21" s="8">
        <f t="shared" si="2"/>
        <v>295.5</v>
      </c>
      <c r="F21" s="2">
        <f t="shared" si="3"/>
        <v>87320.25</v>
      </c>
      <c r="G21" s="3">
        <f t="shared" si="4"/>
        <v>0.11129943502824859</v>
      </c>
      <c r="H21" s="7">
        <f t="shared" si="5"/>
        <v>0.11129943502824859</v>
      </c>
    </row>
    <row r="22" spans="1:8">
      <c r="A22" s="3" t="s">
        <v>78</v>
      </c>
      <c r="B22" s="2">
        <v>2537.5</v>
      </c>
      <c r="C22" s="2">
        <f t="shared" si="0"/>
        <v>2422.25</v>
      </c>
      <c r="D22" s="2">
        <f t="shared" si="1"/>
        <v>115.25</v>
      </c>
      <c r="E22" s="8">
        <f t="shared" si="2"/>
        <v>115.25</v>
      </c>
      <c r="F22" s="2">
        <f t="shared" si="3"/>
        <v>13282.5625</v>
      </c>
      <c r="G22" s="3">
        <f t="shared" si="4"/>
        <v>4.541871921182266E-2</v>
      </c>
      <c r="H22" s="7">
        <f t="shared" si="5"/>
        <v>4.541871921182266E-2</v>
      </c>
    </row>
    <row r="23" spans="1:8">
      <c r="A23" s="3" t="s">
        <v>77</v>
      </c>
      <c r="B23" s="2">
        <v>2298.5</v>
      </c>
      <c r="C23" s="2">
        <f t="shared" si="0"/>
        <v>2447.375</v>
      </c>
      <c r="D23" s="2">
        <f t="shared" si="1"/>
        <v>-148.875</v>
      </c>
      <c r="E23" s="8">
        <f t="shared" si="2"/>
        <v>148.875</v>
      </c>
      <c r="F23" s="2">
        <f t="shared" si="3"/>
        <v>22163.765625</v>
      </c>
      <c r="G23" s="3">
        <f t="shared" si="4"/>
        <v>6.4770502501631494E-2</v>
      </c>
      <c r="H23" s="7">
        <f t="shared" si="5"/>
        <v>-6.4770502501631494E-2</v>
      </c>
    </row>
    <row r="24" spans="1:8">
      <c r="A24" s="3" t="s">
        <v>76</v>
      </c>
      <c r="B24" s="2">
        <v>2751.5</v>
      </c>
      <c r="C24" s="2">
        <f t="shared" si="0"/>
        <v>2476.75</v>
      </c>
      <c r="D24" s="2">
        <f t="shared" si="1"/>
        <v>274.75</v>
      </c>
      <c r="E24" s="8">
        <f t="shared" si="2"/>
        <v>274.75</v>
      </c>
      <c r="F24" s="2">
        <f t="shared" si="3"/>
        <v>75487.5625</v>
      </c>
      <c r="G24" s="3">
        <f t="shared" si="4"/>
        <v>9.9854624750136289E-2</v>
      </c>
      <c r="H24" s="7">
        <f t="shared" si="5"/>
        <v>9.9854624750136289E-2</v>
      </c>
    </row>
    <row r="25" spans="1:8">
      <c r="A25" s="3" t="s">
        <v>75</v>
      </c>
      <c r="B25" s="2">
        <v>2595.5</v>
      </c>
      <c r="C25" s="2">
        <f t="shared" si="0"/>
        <v>2560.625</v>
      </c>
      <c r="D25" s="2">
        <f t="shared" si="1"/>
        <v>34.875</v>
      </c>
      <c r="E25" s="8">
        <f t="shared" si="2"/>
        <v>34.875</v>
      </c>
      <c r="F25" s="2">
        <f t="shared" si="3"/>
        <v>1216.265625</v>
      </c>
      <c r="G25" s="3">
        <f t="shared" si="4"/>
        <v>1.3436717395492199E-2</v>
      </c>
      <c r="H25" s="7">
        <f t="shared" si="5"/>
        <v>1.3436717395492199E-2</v>
      </c>
    </row>
    <row r="26" spans="1:8">
      <c r="A26" s="3" t="s">
        <v>74</v>
      </c>
      <c r="B26" s="2">
        <v>2525</v>
      </c>
      <c r="C26" s="2">
        <f t="shared" si="0"/>
        <v>2545.75</v>
      </c>
      <c r="D26" s="2">
        <f t="shared" si="1"/>
        <v>-20.75</v>
      </c>
      <c r="E26" s="8">
        <f t="shared" si="2"/>
        <v>20.75</v>
      </c>
      <c r="F26" s="2">
        <f t="shared" si="3"/>
        <v>430.5625</v>
      </c>
      <c r="G26" s="3">
        <f t="shared" si="4"/>
        <v>8.2178217821782182E-3</v>
      </c>
      <c r="H26" s="7">
        <f t="shared" si="5"/>
        <v>-8.2178217821782182E-3</v>
      </c>
    </row>
    <row r="27" spans="1:8">
      <c r="A27" s="3" t="s">
        <v>73</v>
      </c>
      <c r="B27" s="2">
        <v>2614.5</v>
      </c>
      <c r="C27" s="2">
        <f t="shared" si="0"/>
        <v>2542.625</v>
      </c>
      <c r="D27" s="2">
        <f t="shared" si="1"/>
        <v>71.875</v>
      </c>
      <c r="E27" s="8">
        <f t="shared" si="2"/>
        <v>71.875</v>
      </c>
      <c r="F27" s="2">
        <f t="shared" si="3"/>
        <v>5166.015625</v>
      </c>
      <c r="G27" s="3">
        <f t="shared" si="4"/>
        <v>2.7490916045132912E-2</v>
      </c>
      <c r="H27" s="7">
        <f t="shared" si="5"/>
        <v>2.7490916045132912E-2</v>
      </c>
    </row>
    <row r="28" spans="1:8">
      <c r="A28" s="3" t="s">
        <v>72</v>
      </c>
      <c r="B28" s="2">
        <v>2349.5</v>
      </c>
      <c r="C28" s="2">
        <f t="shared" si="0"/>
        <v>2621.625</v>
      </c>
      <c r="D28" s="2">
        <f t="shared" si="1"/>
        <v>-272.125</v>
      </c>
      <c r="E28" s="8">
        <f t="shared" si="2"/>
        <v>272.125</v>
      </c>
      <c r="F28" s="2">
        <f t="shared" si="3"/>
        <v>74052.015625</v>
      </c>
      <c r="G28" s="3">
        <f t="shared" si="4"/>
        <v>0.11582251542881464</v>
      </c>
      <c r="H28" s="7">
        <f t="shared" si="5"/>
        <v>-0.11582251542881464</v>
      </c>
    </row>
    <row r="29" spans="1:8">
      <c r="A29" s="3" t="s">
        <v>71</v>
      </c>
      <c r="B29" s="2">
        <v>2382.5</v>
      </c>
      <c r="C29" s="2">
        <f t="shared" si="0"/>
        <v>2521.125</v>
      </c>
      <c r="D29" s="2">
        <f t="shared" si="1"/>
        <v>-138.625</v>
      </c>
      <c r="E29" s="8">
        <f t="shared" si="2"/>
        <v>138.625</v>
      </c>
      <c r="F29" s="2">
        <f t="shared" si="3"/>
        <v>19216.890625</v>
      </c>
      <c r="G29" s="3">
        <f t="shared" si="4"/>
        <v>5.8184679958027286E-2</v>
      </c>
      <c r="H29" s="7">
        <f t="shared" si="5"/>
        <v>-5.8184679958027286E-2</v>
      </c>
    </row>
    <row r="30" spans="1:8">
      <c r="A30" s="3" t="s">
        <v>70</v>
      </c>
      <c r="B30" s="2">
        <v>2409.5</v>
      </c>
      <c r="C30" s="2">
        <f t="shared" si="0"/>
        <v>2467.875</v>
      </c>
      <c r="D30" s="2">
        <f t="shared" si="1"/>
        <v>-58.375</v>
      </c>
      <c r="E30" s="8">
        <f t="shared" si="2"/>
        <v>58.375</v>
      </c>
      <c r="F30" s="2">
        <f t="shared" si="3"/>
        <v>3407.640625</v>
      </c>
      <c r="G30" s="3">
        <f t="shared" si="4"/>
        <v>2.422701805353808E-2</v>
      </c>
      <c r="H30" s="7">
        <f t="shared" si="5"/>
        <v>-2.422701805353808E-2</v>
      </c>
    </row>
    <row r="31" spans="1:8">
      <c r="A31" s="3" t="s">
        <v>69</v>
      </c>
      <c r="B31" s="2">
        <v>2387</v>
      </c>
      <c r="C31" s="2">
        <f t="shared" si="0"/>
        <v>2439</v>
      </c>
      <c r="D31" s="2">
        <f t="shared" si="1"/>
        <v>-52</v>
      </c>
      <c r="E31" s="8">
        <f t="shared" si="2"/>
        <v>52</v>
      </c>
      <c r="F31" s="2">
        <f t="shared" si="3"/>
        <v>2704</v>
      </c>
      <c r="G31" s="3">
        <f t="shared" si="4"/>
        <v>2.1784666945957269E-2</v>
      </c>
      <c r="H31" s="7">
        <f t="shared" si="5"/>
        <v>-2.1784666945957269E-2</v>
      </c>
    </row>
    <row r="32" spans="1:8">
      <c r="A32" s="3" t="s">
        <v>68</v>
      </c>
      <c r="B32" s="2">
        <v>2361</v>
      </c>
      <c r="C32" s="2">
        <f t="shared" si="0"/>
        <v>2382.125</v>
      </c>
      <c r="D32" s="2">
        <f t="shared" si="1"/>
        <v>-21.125</v>
      </c>
      <c r="E32" s="8">
        <f t="shared" si="2"/>
        <v>21.125</v>
      </c>
      <c r="F32" s="2">
        <f t="shared" si="3"/>
        <v>446.265625</v>
      </c>
      <c r="G32" s="3">
        <f t="shared" si="4"/>
        <v>8.9474798814061837E-3</v>
      </c>
      <c r="H32" s="7">
        <f t="shared" si="5"/>
        <v>-8.9474798814061837E-3</v>
      </c>
    </row>
    <row r="33" spans="1:8">
      <c r="A33" s="3" t="s">
        <v>67</v>
      </c>
      <c r="B33" s="2">
        <v>2536.5</v>
      </c>
      <c r="C33" s="2">
        <f t="shared" si="0"/>
        <v>2385</v>
      </c>
      <c r="D33" s="2">
        <f t="shared" si="1"/>
        <v>151.5</v>
      </c>
      <c r="E33" s="8">
        <f t="shared" si="2"/>
        <v>151.5</v>
      </c>
      <c r="F33" s="2">
        <f t="shared" si="3"/>
        <v>22952.25</v>
      </c>
      <c r="G33" s="3">
        <f t="shared" si="4"/>
        <v>5.9727971614429332E-2</v>
      </c>
      <c r="H33" s="7">
        <f t="shared" si="5"/>
        <v>5.9727971614429332E-2</v>
      </c>
    </row>
    <row r="34" spans="1:8">
      <c r="A34" s="3" t="s">
        <v>66</v>
      </c>
      <c r="B34" s="2">
        <v>2639.5</v>
      </c>
      <c r="C34" s="2">
        <f t="shared" si="0"/>
        <v>2423.5</v>
      </c>
      <c r="D34" s="2">
        <f t="shared" si="1"/>
        <v>216</v>
      </c>
      <c r="E34" s="8">
        <f t="shared" si="2"/>
        <v>216</v>
      </c>
      <c r="F34" s="2">
        <f t="shared" si="3"/>
        <v>46656</v>
      </c>
      <c r="G34" s="3">
        <f t="shared" si="4"/>
        <v>8.1833680621329799E-2</v>
      </c>
      <c r="H34" s="7">
        <f t="shared" si="5"/>
        <v>8.1833680621329799E-2</v>
      </c>
    </row>
    <row r="35" spans="1:8">
      <c r="A35" s="3" t="s">
        <v>65</v>
      </c>
      <c r="B35" s="2">
        <v>2549.5</v>
      </c>
      <c r="C35" s="2">
        <f t="shared" si="0"/>
        <v>2481</v>
      </c>
      <c r="D35" s="2">
        <f t="shared" si="1"/>
        <v>68.5</v>
      </c>
      <c r="E35" s="8">
        <f t="shared" si="2"/>
        <v>68.5</v>
      </c>
      <c r="F35" s="2">
        <f t="shared" si="3"/>
        <v>4692.25</v>
      </c>
      <c r="G35" s="3">
        <f t="shared" si="4"/>
        <v>2.6868013335948224E-2</v>
      </c>
      <c r="H35" s="7">
        <f t="shared" si="5"/>
        <v>2.6868013335948224E-2</v>
      </c>
    </row>
    <row r="36" spans="1:8">
      <c r="A36" s="3" t="s">
        <v>64</v>
      </c>
      <c r="B36" s="2">
        <v>2338.5</v>
      </c>
      <c r="C36" s="2">
        <f t="shared" si="0"/>
        <v>2521.625</v>
      </c>
      <c r="D36" s="2">
        <f t="shared" si="1"/>
        <v>-183.125</v>
      </c>
      <c r="E36" s="8">
        <f t="shared" si="2"/>
        <v>183.125</v>
      </c>
      <c r="F36" s="2">
        <f t="shared" si="3"/>
        <v>33534.765625</v>
      </c>
      <c r="G36" s="3">
        <f t="shared" si="4"/>
        <v>7.8308744921958523E-2</v>
      </c>
      <c r="H36" s="7">
        <f t="shared" si="5"/>
        <v>-7.8308744921958523E-2</v>
      </c>
    </row>
    <row r="37" spans="1:8">
      <c r="A37" s="3" t="s">
        <v>63</v>
      </c>
      <c r="B37" s="2">
        <v>2536</v>
      </c>
      <c r="C37" s="2">
        <f t="shared" si="0"/>
        <v>2516</v>
      </c>
      <c r="D37" s="2">
        <f t="shared" si="1"/>
        <v>20</v>
      </c>
      <c r="E37" s="8">
        <f t="shared" si="2"/>
        <v>20</v>
      </c>
      <c r="F37" s="2">
        <f t="shared" si="3"/>
        <v>400</v>
      </c>
      <c r="G37" s="3">
        <f t="shared" si="4"/>
        <v>7.8864353312302835E-3</v>
      </c>
      <c r="H37" s="7">
        <f t="shared" si="5"/>
        <v>7.8864353312302835E-3</v>
      </c>
    </row>
    <row r="38" spans="1:8">
      <c r="B38" s="2"/>
      <c r="C38" s="2"/>
      <c r="D38" s="2"/>
      <c r="E38" s="8"/>
      <c r="F38" s="2"/>
      <c r="H38" s="7"/>
    </row>
    <row r="39" spans="1:8">
      <c r="B39" s="2"/>
      <c r="C39" s="2"/>
      <c r="D39" s="2"/>
      <c r="E39" s="8"/>
      <c r="F39" s="2"/>
      <c r="H39" s="7"/>
    </row>
    <row r="40" spans="1:8">
      <c r="B40" s="2"/>
      <c r="C40" s="2"/>
      <c r="D40" s="2"/>
      <c r="E40" s="8"/>
      <c r="F40" s="2"/>
      <c r="H40" s="7"/>
    </row>
    <row r="41" spans="1:8">
      <c r="B41" s="2"/>
      <c r="C41" s="2"/>
      <c r="D41" s="2"/>
      <c r="E41" s="8"/>
      <c r="F41" s="2"/>
      <c r="H41" s="7"/>
    </row>
    <row r="42" spans="1:8">
      <c r="B42" s="2"/>
      <c r="C42" s="2"/>
      <c r="D42" s="2"/>
      <c r="E42" s="8"/>
      <c r="F42" s="2"/>
      <c r="H42" s="7"/>
    </row>
    <row r="43" spans="1:8">
      <c r="B43" s="2"/>
      <c r="C43" s="2"/>
      <c r="D43" s="2"/>
      <c r="E43" s="8"/>
      <c r="F43" s="2"/>
      <c r="H43" s="7"/>
    </row>
    <row r="44" spans="1:8">
      <c r="B44" s="2"/>
      <c r="C44" s="2"/>
      <c r="D44" s="2"/>
      <c r="E44" s="8"/>
      <c r="F44" s="2"/>
      <c r="H44" s="7"/>
    </row>
    <row r="45" spans="1:8">
      <c r="B45" s="2"/>
      <c r="C45" s="2"/>
      <c r="D45" s="2"/>
      <c r="E45" s="8"/>
      <c r="F45" s="2"/>
      <c r="H45" s="7"/>
    </row>
    <row r="46" spans="1:8">
      <c r="B46" s="2"/>
      <c r="C46" s="2"/>
      <c r="D46" s="2"/>
      <c r="E46" s="8"/>
      <c r="F46" s="2"/>
      <c r="H46" s="7"/>
    </row>
    <row r="47" spans="1:8">
      <c r="B47" s="2"/>
      <c r="C47" s="2"/>
      <c r="D47" s="2"/>
      <c r="E47" s="8"/>
      <c r="F47" s="2"/>
      <c r="H47" s="7"/>
    </row>
    <row r="48" spans="1:8">
      <c r="B48" s="2"/>
      <c r="C48" s="2"/>
      <c r="D48" s="2"/>
      <c r="E48" s="8"/>
      <c r="F48" s="2"/>
      <c r="H48" s="7"/>
    </row>
    <row r="49" spans="2:8">
      <c r="B49" s="2"/>
      <c r="C49" s="2"/>
      <c r="D49" s="2"/>
      <c r="E49" s="8"/>
      <c r="F49" s="2"/>
      <c r="H49" s="7"/>
    </row>
    <row r="50" spans="2:8">
      <c r="B50" s="2"/>
      <c r="C50" s="2"/>
      <c r="D50" s="2"/>
      <c r="E50" s="8"/>
      <c r="F50" s="2"/>
      <c r="H50" s="7"/>
    </row>
    <row r="51" spans="2:8">
      <c r="B51" s="2"/>
      <c r="C51" s="2"/>
      <c r="D51" s="2"/>
      <c r="E51" s="8"/>
      <c r="F51" s="2"/>
      <c r="H51" s="7"/>
    </row>
    <row r="52" spans="2:8">
      <c r="B52" s="2"/>
      <c r="C52" s="2"/>
      <c r="D52" s="2"/>
      <c r="E52" s="8"/>
      <c r="F52" s="2"/>
      <c r="H52" s="7"/>
    </row>
    <row r="53" spans="2:8">
      <c r="B53" s="2"/>
      <c r="C53" s="2"/>
      <c r="D53" s="2"/>
      <c r="E53" s="8"/>
      <c r="F53" s="2"/>
      <c r="H53" s="7"/>
    </row>
    <row r="54" spans="2:8">
      <c r="B54" s="2"/>
      <c r="C54" s="2"/>
      <c r="D54" s="2"/>
      <c r="E54" s="8"/>
      <c r="F54" s="2"/>
      <c r="H54" s="7"/>
    </row>
    <row r="55" spans="2:8">
      <c r="B55" s="2"/>
      <c r="C55" s="2"/>
      <c r="D55" s="2"/>
      <c r="E55" s="8"/>
      <c r="F55" s="2"/>
      <c r="H55" s="7"/>
    </row>
    <row r="56" spans="2:8">
      <c r="B56" s="2"/>
      <c r="C56" s="2"/>
      <c r="D56" s="2"/>
      <c r="E56" s="8"/>
      <c r="F56" s="2"/>
      <c r="H56" s="7"/>
    </row>
    <row r="57" spans="2:8">
      <c r="B57" s="2"/>
      <c r="C57" s="2"/>
      <c r="D57" s="2"/>
      <c r="E57" s="8"/>
      <c r="F57" s="2"/>
      <c r="H57" s="7"/>
    </row>
    <row r="58" spans="2:8">
      <c r="B58" s="2"/>
      <c r="C58" s="2"/>
      <c r="D58" s="2"/>
      <c r="E58" s="8"/>
      <c r="F58" s="2"/>
      <c r="H58" s="7"/>
    </row>
    <row r="59" spans="2:8">
      <c r="B59" s="2"/>
      <c r="C59" s="2"/>
      <c r="D59" s="2"/>
      <c r="E59" s="8"/>
      <c r="F59" s="2"/>
      <c r="H59" s="7"/>
    </row>
    <row r="60" spans="2:8">
      <c r="B60" s="2"/>
      <c r="C60" s="2"/>
      <c r="D60" s="2"/>
      <c r="E60" s="8"/>
      <c r="F60" s="2"/>
      <c r="H60" s="7"/>
    </row>
    <row r="61" spans="2:8">
      <c r="B61" s="2"/>
      <c r="C61" s="2"/>
      <c r="D61" s="2"/>
      <c r="E61" s="8"/>
      <c r="F61" s="2"/>
      <c r="H61" s="7"/>
    </row>
  </sheetData>
  <phoneticPr fontId="2" type="noConversion"/>
  <pageMargins left="0.7" right="0.7" top="0.75" bottom="0.75" header="0.3" footer="0.3"/>
  <ignoredErrors>
    <ignoredError sqref="F2" formula="1"/>
    <ignoredError sqref="C6:C37" formulaRange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299F-244B-4E1C-83B5-22E0FFA070CA}">
  <dimension ref="A1:H61"/>
  <sheetViews>
    <sheetView workbookViewId="0">
      <selection activeCell="H2" sqref="H2"/>
    </sheetView>
  </sheetViews>
  <sheetFormatPr defaultRowHeight="15.5"/>
  <cols>
    <col min="1" max="1" width="8.7265625" style="3"/>
    <col min="2" max="2" width="19.26953125" style="3" customWidth="1"/>
    <col min="3" max="3" width="12" style="3" customWidth="1"/>
    <col min="4" max="5" width="9.81640625" style="3" bestFit="1" customWidth="1"/>
    <col min="6" max="6" width="13.90625" style="3" bestFit="1" customWidth="1"/>
    <col min="7" max="16384" width="8.7265625" style="3"/>
  </cols>
  <sheetData>
    <row r="1" spans="1:8" ht="31">
      <c r="A1" s="5" t="s">
        <v>62</v>
      </c>
      <c r="B1" s="6" t="s">
        <v>61</v>
      </c>
      <c r="C1" s="13" t="s">
        <v>104</v>
      </c>
      <c r="D1" s="13" t="s">
        <v>103</v>
      </c>
      <c r="E1" s="13" t="s">
        <v>102</v>
      </c>
      <c r="F1" s="13" t="s">
        <v>101</v>
      </c>
      <c r="G1" s="13" t="s">
        <v>100</v>
      </c>
      <c r="H1" s="13" t="s">
        <v>99</v>
      </c>
    </row>
    <row r="2" spans="1:8">
      <c r="A2" s="3" t="s">
        <v>98</v>
      </c>
      <c r="B2" s="2">
        <v>2175</v>
      </c>
      <c r="C2" s="1"/>
      <c r="D2" s="1"/>
      <c r="E2" s="12">
        <f>AVERAGE(E8:E61)</f>
        <v>142.79666666666668</v>
      </c>
      <c r="F2" s="11">
        <f>SQRT(AVERAGE(F8:F61))</f>
        <v>174.66448122042448</v>
      </c>
      <c r="G2" s="10">
        <f>AVERAGE(G8:G61)</f>
        <v>5.7799287571608793E-2</v>
      </c>
      <c r="H2" s="9">
        <f>AVERAGE(H8:H61)</f>
        <v>1.015085329958168E-3</v>
      </c>
    </row>
    <row r="3" spans="1:8">
      <c r="A3" s="3" t="s">
        <v>97</v>
      </c>
      <c r="B3" s="2">
        <v>2250</v>
      </c>
      <c r="C3" s="1"/>
      <c r="D3" s="1"/>
      <c r="E3" s="1"/>
      <c r="F3" s="1"/>
      <c r="G3" s="1"/>
      <c r="H3" s="1"/>
    </row>
    <row r="4" spans="1:8">
      <c r="A4" s="3" t="s">
        <v>96</v>
      </c>
      <c r="B4" s="2">
        <v>2286</v>
      </c>
      <c r="C4" s="2"/>
      <c r="D4" s="2"/>
      <c r="E4" s="8"/>
      <c r="F4" s="2"/>
      <c r="H4" s="7"/>
    </row>
    <row r="5" spans="1:8">
      <c r="A5" s="3" t="s">
        <v>95</v>
      </c>
      <c r="B5" s="2">
        <v>2356</v>
      </c>
      <c r="C5" s="2"/>
      <c r="D5" s="2"/>
      <c r="E5" s="8"/>
      <c r="F5" s="2"/>
      <c r="H5" s="7"/>
    </row>
    <row r="6" spans="1:8">
      <c r="A6" s="3" t="s">
        <v>94</v>
      </c>
      <c r="B6" s="2">
        <v>2407</v>
      </c>
      <c r="C6" s="2"/>
      <c r="D6" s="2"/>
      <c r="E6" s="8"/>
      <c r="F6" s="2"/>
      <c r="H6" s="7"/>
    </row>
    <row r="7" spans="1:8">
      <c r="A7" s="3" t="s">
        <v>93</v>
      </c>
      <c r="B7" s="2">
        <v>2436.5</v>
      </c>
      <c r="C7" s="2">
        <f t="shared" ref="C7:C37" si="0">AVERAGE(B2:B6)</f>
        <v>2294.8000000000002</v>
      </c>
      <c r="D7" s="2">
        <f t="shared" ref="D7:D37" si="1">B7-C7</f>
        <v>141.69999999999982</v>
      </c>
      <c r="E7" s="8">
        <f t="shared" ref="E7:E37" si="2">ABS(D7)</f>
        <v>141.69999999999982</v>
      </c>
      <c r="F7" s="2">
        <f t="shared" ref="F7:F37" si="3">D7^2</f>
        <v>20078.889999999948</v>
      </c>
      <c r="G7" s="3">
        <f t="shared" ref="G7:G37" si="4">E7/B7</f>
        <v>5.815719269443867E-2</v>
      </c>
      <c r="H7" s="7">
        <f t="shared" ref="H7:H37" si="5">D7/B7</f>
        <v>5.815719269443867E-2</v>
      </c>
    </row>
    <row r="8" spans="1:8">
      <c r="A8" s="3" t="s">
        <v>92</v>
      </c>
      <c r="B8" s="2">
        <v>2339.5</v>
      </c>
      <c r="C8" s="2">
        <f t="shared" si="0"/>
        <v>2347.1</v>
      </c>
      <c r="D8" s="2">
        <f t="shared" si="1"/>
        <v>-7.5999999999999091</v>
      </c>
      <c r="E8" s="8">
        <f t="shared" si="2"/>
        <v>7.5999999999999091</v>
      </c>
      <c r="F8" s="2">
        <f t="shared" si="3"/>
        <v>57.75999999999862</v>
      </c>
      <c r="G8" s="3">
        <f t="shared" si="4"/>
        <v>3.2485573840563835E-3</v>
      </c>
      <c r="H8" s="7">
        <f t="shared" si="5"/>
        <v>-3.2485573840563835E-3</v>
      </c>
    </row>
    <row r="9" spans="1:8">
      <c r="A9" s="3" t="s">
        <v>91</v>
      </c>
      <c r="B9" s="2">
        <v>2213.5</v>
      </c>
      <c r="C9" s="2">
        <f t="shared" si="0"/>
        <v>2365</v>
      </c>
      <c r="D9" s="2">
        <f t="shared" si="1"/>
        <v>-151.5</v>
      </c>
      <c r="E9" s="8">
        <f t="shared" si="2"/>
        <v>151.5</v>
      </c>
      <c r="F9" s="2">
        <f t="shared" si="3"/>
        <v>22952.25</v>
      </c>
      <c r="G9" s="3">
        <f t="shared" si="4"/>
        <v>6.844364129207138E-2</v>
      </c>
      <c r="H9" s="7">
        <f t="shared" si="5"/>
        <v>-6.844364129207138E-2</v>
      </c>
    </row>
    <row r="10" spans="1:8">
      <c r="A10" s="3" t="s">
        <v>90</v>
      </c>
      <c r="B10" s="2">
        <v>2451.5</v>
      </c>
      <c r="C10" s="2">
        <f t="shared" si="0"/>
        <v>2350.5</v>
      </c>
      <c r="D10" s="2">
        <f t="shared" si="1"/>
        <v>101</v>
      </c>
      <c r="E10" s="8">
        <f t="shared" si="2"/>
        <v>101</v>
      </c>
      <c r="F10" s="2">
        <f t="shared" si="3"/>
        <v>10201</v>
      </c>
      <c r="G10" s="3">
        <f t="shared" si="4"/>
        <v>4.1199265755659797E-2</v>
      </c>
      <c r="H10" s="7">
        <f t="shared" si="5"/>
        <v>4.1199265755659797E-2</v>
      </c>
    </row>
    <row r="11" spans="1:8">
      <c r="A11" s="3" t="s">
        <v>89</v>
      </c>
      <c r="B11" s="2">
        <v>2405</v>
      </c>
      <c r="C11" s="2">
        <f t="shared" si="0"/>
        <v>2369.6</v>
      </c>
      <c r="D11" s="2">
        <f t="shared" si="1"/>
        <v>35.400000000000091</v>
      </c>
      <c r="E11" s="8">
        <f t="shared" si="2"/>
        <v>35.400000000000091</v>
      </c>
      <c r="F11" s="2">
        <f t="shared" si="3"/>
        <v>1253.1600000000064</v>
      </c>
      <c r="G11" s="3">
        <f t="shared" si="4"/>
        <v>1.4719334719334757E-2</v>
      </c>
      <c r="H11" s="7">
        <f t="shared" si="5"/>
        <v>1.4719334719334757E-2</v>
      </c>
    </row>
    <row r="12" spans="1:8">
      <c r="A12" s="3" t="s">
        <v>88</v>
      </c>
      <c r="B12" s="2">
        <v>2555.5</v>
      </c>
      <c r="C12" s="2">
        <f t="shared" si="0"/>
        <v>2369.1999999999998</v>
      </c>
      <c r="D12" s="2">
        <f t="shared" si="1"/>
        <v>186.30000000000018</v>
      </c>
      <c r="E12" s="8">
        <f t="shared" si="2"/>
        <v>186.30000000000018</v>
      </c>
      <c r="F12" s="2">
        <f t="shared" si="3"/>
        <v>34707.690000000068</v>
      </c>
      <c r="G12" s="3">
        <f t="shared" si="4"/>
        <v>7.2901584817061313E-2</v>
      </c>
      <c r="H12" s="7">
        <f t="shared" si="5"/>
        <v>7.2901584817061313E-2</v>
      </c>
    </row>
    <row r="13" spans="1:8">
      <c r="A13" s="3" t="s">
        <v>87</v>
      </c>
      <c r="B13" s="2">
        <v>2428</v>
      </c>
      <c r="C13" s="2">
        <f t="shared" si="0"/>
        <v>2393</v>
      </c>
      <c r="D13" s="2">
        <f t="shared" si="1"/>
        <v>35</v>
      </c>
      <c r="E13" s="8">
        <f t="shared" si="2"/>
        <v>35</v>
      </c>
      <c r="F13" s="2">
        <f t="shared" si="3"/>
        <v>1225</v>
      </c>
      <c r="G13" s="3">
        <f t="shared" si="4"/>
        <v>1.4415156507413509E-2</v>
      </c>
      <c r="H13" s="7">
        <f t="shared" si="5"/>
        <v>1.4415156507413509E-2</v>
      </c>
    </row>
    <row r="14" spans="1:8">
      <c r="A14" s="3" t="s">
        <v>86</v>
      </c>
      <c r="B14" s="2">
        <v>2765.5</v>
      </c>
      <c r="C14" s="2">
        <f t="shared" si="0"/>
        <v>2410.6999999999998</v>
      </c>
      <c r="D14" s="2">
        <f t="shared" si="1"/>
        <v>354.80000000000018</v>
      </c>
      <c r="E14" s="8">
        <f t="shared" si="2"/>
        <v>354.80000000000018</v>
      </c>
      <c r="F14" s="2">
        <f t="shared" si="3"/>
        <v>125883.04000000012</v>
      </c>
      <c r="G14" s="3">
        <f t="shared" si="4"/>
        <v>0.12829506418369199</v>
      </c>
      <c r="H14" s="7">
        <f t="shared" si="5"/>
        <v>0.12829506418369199</v>
      </c>
    </row>
    <row r="15" spans="1:8">
      <c r="A15" s="3" t="s">
        <v>85</v>
      </c>
      <c r="B15" s="2">
        <v>2679</v>
      </c>
      <c r="C15" s="2">
        <f t="shared" si="0"/>
        <v>2521.1</v>
      </c>
      <c r="D15" s="2">
        <f t="shared" si="1"/>
        <v>157.90000000000009</v>
      </c>
      <c r="E15" s="8">
        <f t="shared" si="2"/>
        <v>157.90000000000009</v>
      </c>
      <c r="F15" s="2">
        <f t="shared" si="3"/>
        <v>24932.410000000029</v>
      </c>
      <c r="G15" s="3">
        <f t="shared" si="4"/>
        <v>5.8939902948861547E-2</v>
      </c>
      <c r="H15" s="7">
        <f t="shared" si="5"/>
        <v>5.8939902948861547E-2</v>
      </c>
    </row>
    <row r="16" spans="1:8">
      <c r="A16" s="3" t="s">
        <v>84</v>
      </c>
      <c r="B16" s="2">
        <v>2245</v>
      </c>
      <c r="C16" s="2">
        <f t="shared" si="0"/>
        <v>2566.6</v>
      </c>
      <c r="D16" s="2">
        <f t="shared" si="1"/>
        <v>-321.59999999999991</v>
      </c>
      <c r="E16" s="8">
        <f t="shared" si="2"/>
        <v>321.59999999999991</v>
      </c>
      <c r="F16" s="2">
        <f t="shared" si="3"/>
        <v>103426.55999999994</v>
      </c>
      <c r="G16" s="3">
        <f t="shared" si="4"/>
        <v>0.14325167037861911</v>
      </c>
      <c r="H16" s="7">
        <f t="shared" si="5"/>
        <v>-0.14325167037861911</v>
      </c>
    </row>
    <row r="17" spans="1:8">
      <c r="A17" s="3" t="s">
        <v>83</v>
      </c>
      <c r="B17" s="2">
        <v>2404</v>
      </c>
      <c r="C17" s="2">
        <f t="shared" si="0"/>
        <v>2534.6</v>
      </c>
      <c r="D17" s="2">
        <f t="shared" si="1"/>
        <v>-130.59999999999991</v>
      </c>
      <c r="E17" s="8">
        <f t="shared" si="2"/>
        <v>130.59999999999991</v>
      </c>
      <c r="F17" s="2">
        <f t="shared" si="3"/>
        <v>17056.359999999975</v>
      </c>
      <c r="G17" s="3">
        <f t="shared" si="4"/>
        <v>5.4326123128119762E-2</v>
      </c>
      <c r="H17" s="7">
        <f t="shared" si="5"/>
        <v>-5.4326123128119762E-2</v>
      </c>
    </row>
    <row r="18" spans="1:8">
      <c r="A18" s="3" t="s">
        <v>82</v>
      </c>
      <c r="B18" s="2">
        <v>2437</v>
      </c>
      <c r="C18" s="2">
        <f t="shared" si="0"/>
        <v>2504.3000000000002</v>
      </c>
      <c r="D18" s="2">
        <f t="shared" si="1"/>
        <v>-67.300000000000182</v>
      </c>
      <c r="E18" s="8">
        <f t="shared" si="2"/>
        <v>67.300000000000182</v>
      </c>
      <c r="F18" s="2">
        <f t="shared" si="3"/>
        <v>4529.2900000000245</v>
      </c>
      <c r="G18" s="3">
        <f t="shared" si="4"/>
        <v>2.7615921214608201E-2</v>
      </c>
      <c r="H18" s="7">
        <f t="shared" si="5"/>
        <v>-2.7615921214608201E-2</v>
      </c>
    </row>
    <row r="19" spans="1:8">
      <c r="A19" s="3" t="s">
        <v>81</v>
      </c>
      <c r="B19" s="2">
        <v>2181</v>
      </c>
      <c r="C19" s="2">
        <f t="shared" si="0"/>
        <v>2506.1</v>
      </c>
      <c r="D19" s="2">
        <f t="shared" si="1"/>
        <v>-325.09999999999991</v>
      </c>
      <c r="E19" s="8">
        <f t="shared" si="2"/>
        <v>325.09999999999991</v>
      </c>
      <c r="F19" s="2">
        <f t="shared" si="3"/>
        <v>105690.00999999994</v>
      </c>
      <c r="G19" s="3">
        <f t="shared" si="4"/>
        <v>0.14906006419073814</v>
      </c>
      <c r="H19" s="7">
        <f t="shared" si="5"/>
        <v>-0.14906006419073814</v>
      </c>
    </row>
    <row r="20" spans="1:8">
      <c r="A20" s="3" t="s">
        <v>80</v>
      </c>
      <c r="B20" s="2">
        <v>2416</v>
      </c>
      <c r="C20" s="2">
        <f t="shared" si="0"/>
        <v>2389.1999999999998</v>
      </c>
      <c r="D20" s="2">
        <f t="shared" si="1"/>
        <v>26.800000000000182</v>
      </c>
      <c r="E20" s="8">
        <f t="shared" si="2"/>
        <v>26.800000000000182</v>
      </c>
      <c r="F20" s="2">
        <f t="shared" si="3"/>
        <v>718.24000000000979</v>
      </c>
      <c r="G20" s="3">
        <f t="shared" si="4"/>
        <v>1.1092715231788154E-2</v>
      </c>
      <c r="H20" s="7">
        <f t="shared" si="5"/>
        <v>1.1092715231788154E-2</v>
      </c>
    </row>
    <row r="21" spans="1:8">
      <c r="A21" s="3" t="s">
        <v>79</v>
      </c>
      <c r="B21" s="2">
        <v>2655</v>
      </c>
      <c r="C21" s="2">
        <f t="shared" si="0"/>
        <v>2336.6</v>
      </c>
      <c r="D21" s="2">
        <f t="shared" si="1"/>
        <v>318.40000000000009</v>
      </c>
      <c r="E21" s="8">
        <f t="shared" si="2"/>
        <v>318.40000000000009</v>
      </c>
      <c r="F21" s="2">
        <f t="shared" si="3"/>
        <v>101378.56000000006</v>
      </c>
      <c r="G21" s="3">
        <f t="shared" si="4"/>
        <v>0.11992467043314504</v>
      </c>
      <c r="H21" s="7">
        <f t="shared" si="5"/>
        <v>0.11992467043314504</v>
      </c>
    </row>
    <row r="22" spans="1:8">
      <c r="A22" s="3" t="s">
        <v>78</v>
      </c>
      <c r="B22" s="2">
        <v>2537.5</v>
      </c>
      <c r="C22" s="2">
        <f t="shared" si="0"/>
        <v>2418.6</v>
      </c>
      <c r="D22" s="2">
        <f t="shared" si="1"/>
        <v>118.90000000000009</v>
      </c>
      <c r="E22" s="8">
        <f t="shared" si="2"/>
        <v>118.90000000000009</v>
      </c>
      <c r="F22" s="2">
        <f t="shared" si="3"/>
        <v>14137.210000000021</v>
      </c>
      <c r="G22" s="3">
        <f t="shared" si="4"/>
        <v>4.6857142857142896E-2</v>
      </c>
      <c r="H22" s="7">
        <f t="shared" si="5"/>
        <v>4.6857142857142896E-2</v>
      </c>
    </row>
    <row r="23" spans="1:8">
      <c r="A23" s="3" t="s">
        <v>77</v>
      </c>
      <c r="B23" s="2">
        <v>2298.5</v>
      </c>
      <c r="C23" s="2">
        <f t="shared" si="0"/>
        <v>2445.3000000000002</v>
      </c>
      <c r="D23" s="2">
        <f t="shared" si="1"/>
        <v>-146.80000000000018</v>
      </c>
      <c r="E23" s="8">
        <f t="shared" si="2"/>
        <v>146.80000000000018</v>
      </c>
      <c r="F23" s="2">
        <f t="shared" si="3"/>
        <v>21550.240000000053</v>
      </c>
      <c r="G23" s="3">
        <f t="shared" si="4"/>
        <v>6.3867739830324205E-2</v>
      </c>
      <c r="H23" s="7">
        <f t="shared" si="5"/>
        <v>-6.3867739830324205E-2</v>
      </c>
    </row>
    <row r="24" spans="1:8">
      <c r="A24" s="3" t="s">
        <v>76</v>
      </c>
      <c r="B24" s="2">
        <v>2751.5</v>
      </c>
      <c r="C24" s="2">
        <f t="shared" si="0"/>
        <v>2417.6</v>
      </c>
      <c r="D24" s="2">
        <f t="shared" si="1"/>
        <v>333.90000000000009</v>
      </c>
      <c r="E24" s="8">
        <f t="shared" si="2"/>
        <v>333.90000000000009</v>
      </c>
      <c r="F24" s="2">
        <f t="shared" si="3"/>
        <v>111489.21000000006</v>
      </c>
      <c r="G24" s="3">
        <f t="shared" si="4"/>
        <v>0.12135198982373255</v>
      </c>
      <c r="H24" s="7">
        <f t="shared" si="5"/>
        <v>0.12135198982373255</v>
      </c>
    </row>
    <row r="25" spans="1:8">
      <c r="A25" s="3" t="s">
        <v>75</v>
      </c>
      <c r="B25" s="2">
        <v>2595.5</v>
      </c>
      <c r="C25" s="2">
        <f t="shared" si="0"/>
        <v>2531.6999999999998</v>
      </c>
      <c r="D25" s="2">
        <f t="shared" si="1"/>
        <v>63.800000000000182</v>
      </c>
      <c r="E25" s="8">
        <f t="shared" si="2"/>
        <v>63.800000000000182</v>
      </c>
      <c r="F25" s="2">
        <f t="shared" si="3"/>
        <v>4070.4400000000232</v>
      </c>
      <c r="G25" s="3">
        <f t="shared" si="4"/>
        <v>2.458100558659225E-2</v>
      </c>
      <c r="H25" s="7">
        <f t="shared" si="5"/>
        <v>2.458100558659225E-2</v>
      </c>
    </row>
    <row r="26" spans="1:8">
      <c r="A26" s="3" t="s">
        <v>74</v>
      </c>
      <c r="B26" s="2">
        <v>2525</v>
      </c>
      <c r="C26" s="2">
        <f t="shared" si="0"/>
        <v>2567.6</v>
      </c>
      <c r="D26" s="2">
        <f t="shared" si="1"/>
        <v>-42.599999999999909</v>
      </c>
      <c r="E26" s="8">
        <f t="shared" si="2"/>
        <v>42.599999999999909</v>
      </c>
      <c r="F26" s="2">
        <f t="shared" si="3"/>
        <v>1814.7599999999923</v>
      </c>
      <c r="G26" s="3">
        <f t="shared" si="4"/>
        <v>1.6871287128712834E-2</v>
      </c>
      <c r="H26" s="7">
        <f t="shared" si="5"/>
        <v>-1.6871287128712834E-2</v>
      </c>
    </row>
    <row r="27" spans="1:8">
      <c r="A27" s="3" t="s">
        <v>73</v>
      </c>
      <c r="B27" s="2">
        <v>2614.5</v>
      </c>
      <c r="C27" s="2">
        <f t="shared" si="0"/>
        <v>2541.6</v>
      </c>
      <c r="D27" s="2">
        <f t="shared" si="1"/>
        <v>72.900000000000091</v>
      </c>
      <c r="E27" s="8">
        <f t="shared" si="2"/>
        <v>72.900000000000091</v>
      </c>
      <c r="F27" s="2">
        <f t="shared" si="3"/>
        <v>5314.4100000000135</v>
      </c>
      <c r="G27" s="3">
        <f t="shared" si="4"/>
        <v>2.7882960413080929E-2</v>
      </c>
      <c r="H27" s="7">
        <f t="shared" si="5"/>
        <v>2.7882960413080929E-2</v>
      </c>
    </row>
    <row r="28" spans="1:8">
      <c r="A28" s="3" t="s">
        <v>72</v>
      </c>
      <c r="B28" s="2">
        <v>2349.5</v>
      </c>
      <c r="C28" s="2">
        <f t="shared" si="0"/>
        <v>2557</v>
      </c>
      <c r="D28" s="2">
        <f t="shared" si="1"/>
        <v>-207.5</v>
      </c>
      <c r="E28" s="8">
        <f t="shared" si="2"/>
        <v>207.5</v>
      </c>
      <c r="F28" s="2">
        <f t="shared" si="3"/>
        <v>43056.25</v>
      </c>
      <c r="G28" s="3">
        <f t="shared" si="4"/>
        <v>8.8316663119812733E-2</v>
      </c>
      <c r="H28" s="7">
        <f t="shared" si="5"/>
        <v>-8.8316663119812733E-2</v>
      </c>
    </row>
    <row r="29" spans="1:8">
      <c r="A29" s="3" t="s">
        <v>71</v>
      </c>
      <c r="B29" s="2">
        <v>2382.5</v>
      </c>
      <c r="C29" s="2">
        <f t="shared" si="0"/>
        <v>2567.1999999999998</v>
      </c>
      <c r="D29" s="2">
        <f t="shared" si="1"/>
        <v>-184.69999999999982</v>
      </c>
      <c r="E29" s="8">
        <f t="shared" si="2"/>
        <v>184.69999999999982</v>
      </c>
      <c r="F29" s="2">
        <f t="shared" si="3"/>
        <v>34114.089999999931</v>
      </c>
      <c r="G29" s="3">
        <f t="shared" si="4"/>
        <v>7.7523609653724998E-2</v>
      </c>
      <c r="H29" s="7">
        <f t="shared" si="5"/>
        <v>-7.7523609653724998E-2</v>
      </c>
    </row>
    <row r="30" spans="1:8">
      <c r="A30" s="3" t="s">
        <v>70</v>
      </c>
      <c r="B30" s="2">
        <v>2409.5</v>
      </c>
      <c r="C30" s="2">
        <f t="shared" si="0"/>
        <v>2493.4</v>
      </c>
      <c r="D30" s="2">
        <f t="shared" si="1"/>
        <v>-83.900000000000091</v>
      </c>
      <c r="E30" s="8">
        <f t="shared" si="2"/>
        <v>83.900000000000091</v>
      </c>
      <c r="F30" s="2">
        <f t="shared" si="3"/>
        <v>7039.2100000000155</v>
      </c>
      <c r="G30" s="3">
        <f t="shared" si="4"/>
        <v>3.4820502178875321E-2</v>
      </c>
      <c r="H30" s="7">
        <f t="shared" si="5"/>
        <v>-3.4820502178875321E-2</v>
      </c>
    </row>
    <row r="31" spans="1:8">
      <c r="A31" s="3" t="s">
        <v>69</v>
      </c>
      <c r="B31" s="2">
        <v>2387</v>
      </c>
      <c r="C31" s="2">
        <f t="shared" si="0"/>
        <v>2456.1999999999998</v>
      </c>
      <c r="D31" s="2">
        <f t="shared" si="1"/>
        <v>-69.199999999999818</v>
      </c>
      <c r="E31" s="8">
        <f t="shared" si="2"/>
        <v>69.199999999999818</v>
      </c>
      <c r="F31" s="2">
        <f t="shared" si="3"/>
        <v>4788.6399999999749</v>
      </c>
      <c r="G31" s="3">
        <f t="shared" si="4"/>
        <v>2.8990364474235367E-2</v>
      </c>
      <c r="H31" s="7">
        <f t="shared" si="5"/>
        <v>-2.8990364474235367E-2</v>
      </c>
    </row>
    <row r="32" spans="1:8">
      <c r="A32" s="3" t="s">
        <v>68</v>
      </c>
      <c r="B32" s="2">
        <v>2361</v>
      </c>
      <c r="C32" s="2">
        <f t="shared" si="0"/>
        <v>2428.6</v>
      </c>
      <c r="D32" s="2">
        <f t="shared" si="1"/>
        <v>-67.599999999999909</v>
      </c>
      <c r="E32" s="8">
        <f t="shared" si="2"/>
        <v>67.599999999999909</v>
      </c>
      <c r="F32" s="2">
        <f t="shared" si="3"/>
        <v>4569.7599999999875</v>
      </c>
      <c r="G32" s="3">
        <f t="shared" si="4"/>
        <v>2.863193562049975E-2</v>
      </c>
      <c r="H32" s="7">
        <f t="shared" si="5"/>
        <v>-2.863193562049975E-2</v>
      </c>
    </row>
    <row r="33" spans="1:8">
      <c r="A33" s="3" t="s">
        <v>67</v>
      </c>
      <c r="B33" s="2">
        <v>2536.5</v>
      </c>
      <c r="C33" s="2">
        <f t="shared" si="0"/>
        <v>2377.9</v>
      </c>
      <c r="D33" s="2">
        <f t="shared" si="1"/>
        <v>158.59999999999991</v>
      </c>
      <c r="E33" s="8">
        <f t="shared" si="2"/>
        <v>158.59999999999991</v>
      </c>
      <c r="F33" s="2">
        <f t="shared" si="3"/>
        <v>25153.95999999997</v>
      </c>
      <c r="G33" s="3">
        <f t="shared" si="4"/>
        <v>6.2527104277547763E-2</v>
      </c>
      <c r="H33" s="7">
        <f t="shared" si="5"/>
        <v>6.2527104277547763E-2</v>
      </c>
    </row>
    <row r="34" spans="1:8">
      <c r="A34" s="3" t="s">
        <v>66</v>
      </c>
      <c r="B34" s="2">
        <v>2639.5</v>
      </c>
      <c r="C34" s="2">
        <f t="shared" si="0"/>
        <v>2415.3000000000002</v>
      </c>
      <c r="D34" s="2">
        <f t="shared" si="1"/>
        <v>224.19999999999982</v>
      </c>
      <c r="E34" s="8">
        <f t="shared" si="2"/>
        <v>224.19999999999982</v>
      </c>
      <c r="F34" s="2">
        <f t="shared" si="3"/>
        <v>50265.639999999919</v>
      </c>
      <c r="G34" s="3">
        <f t="shared" si="4"/>
        <v>8.4940329607880213E-2</v>
      </c>
      <c r="H34" s="7">
        <f t="shared" si="5"/>
        <v>8.4940329607880213E-2</v>
      </c>
    </row>
    <row r="35" spans="1:8">
      <c r="A35" s="3" t="s">
        <v>65</v>
      </c>
      <c r="B35" s="2">
        <v>2549.5</v>
      </c>
      <c r="C35" s="2">
        <f t="shared" si="0"/>
        <v>2466.6999999999998</v>
      </c>
      <c r="D35" s="2">
        <f t="shared" si="1"/>
        <v>82.800000000000182</v>
      </c>
      <c r="E35" s="8">
        <f t="shared" si="2"/>
        <v>82.800000000000182</v>
      </c>
      <c r="F35" s="2">
        <f t="shared" si="3"/>
        <v>6855.8400000000302</v>
      </c>
      <c r="G35" s="3">
        <f t="shared" si="4"/>
        <v>3.2476956265934567E-2</v>
      </c>
      <c r="H35" s="7">
        <f t="shared" si="5"/>
        <v>3.2476956265934567E-2</v>
      </c>
    </row>
    <row r="36" spans="1:8">
      <c r="A36" s="3" t="s">
        <v>64</v>
      </c>
      <c r="B36" s="2">
        <v>2338.5</v>
      </c>
      <c r="C36" s="2">
        <f t="shared" si="0"/>
        <v>2494.6999999999998</v>
      </c>
      <c r="D36" s="2">
        <f t="shared" si="1"/>
        <v>-156.19999999999982</v>
      </c>
      <c r="E36" s="8">
        <f t="shared" si="2"/>
        <v>156.19999999999982</v>
      </c>
      <c r="F36" s="2">
        <f t="shared" si="3"/>
        <v>24398.439999999944</v>
      </c>
      <c r="G36" s="3">
        <f t="shared" si="4"/>
        <v>6.6794954030361259E-2</v>
      </c>
      <c r="H36" s="7">
        <f t="shared" si="5"/>
        <v>-6.6794954030361259E-2</v>
      </c>
    </row>
    <row r="37" spans="1:8">
      <c r="A37" s="3" t="s">
        <v>63</v>
      </c>
      <c r="B37" s="2">
        <v>2536</v>
      </c>
      <c r="C37" s="2">
        <f t="shared" si="0"/>
        <v>2485</v>
      </c>
      <c r="D37" s="2">
        <f t="shared" si="1"/>
        <v>51</v>
      </c>
      <c r="E37" s="8">
        <f t="shared" si="2"/>
        <v>51</v>
      </c>
      <c r="F37" s="2">
        <f t="shared" si="3"/>
        <v>2601</v>
      </c>
      <c r="G37" s="3">
        <f t="shared" si="4"/>
        <v>2.0110410094637224E-2</v>
      </c>
      <c r="H37" s="7">
        <f t="shared" si="5"/>
        <v>2.0110410094637224E-2</v>
      </c>
    </row>
    <row r="38" spans="1:8">
      <c r="B38" s="2"/>
      <c r="C38" s="2"/>
      <c r="D38" s="2"/>
      <c r="E38" s="8"/>
      <c r="F38" s="2"/>
      <c r="H38" s="7"/>
    </row>
    <row r="39" spans="1:8">
      <c r="B39" s="2"/>
      <c r="C39" s="2"/>
      <c r="D39" s="2"/>
      <c r="E39" s="8"/>
      <c r="F39" s="2"/>
      <c r="H39" s="7"/>
    </row>
    <row r="40" spans="1:8">
      <c r="B40" s="2"/>
      <c r="C40" s="2"/>
      <c r="D40" s="2"/>
      <c r="E40" s="8"/>
      <c r="F40" s="2"/>
      <c r="H40" s="7"/>
    </row>
    <row r="41" spans="1:8">
      <c r="B41" s="2"/>
      <c r="C41" s="2"/>
      <c r="D41" s="2"/>
      <c r="E41" s="8"/>
      <c r="F41" s="2"/>
      <c r="H41" s="7"/>
    </row>
    <row r="42" spans="1:8">
      <c r="B42" s="2"/>
      <c r="C42" s="2"/>
      <c r="D42" s="2"/>
      <c r="E42" s="8"/>
      <c r="F42" s="2"/>
      <c r="H42" s="7"/>
    </row>
    <row r="43" spans="1:8">
      <c r="B43" s="2"/>
      <c r="C43" s="2"/>
      <c r="D43" s="2"/>
      <c r="E43" s="8"/>
      <c r="F43" s="2"/>
      <c r="H43" s="7"/>
    </row>
    <row r="44" spans="1:8">
      <c r="B44" s="2"/>
      <c r="C44" s="2"/>
      <c r="D44" s="2"/>
      <c r="E44" s="8"/>
      <c r="F44" s="2"/>
      <c r="H44" s="7"/>
    </row>
    <row r="45" spans="1:8">
      <c r="B45" s="2"/>
      <c r="C45" s="2"/>
      <c r="D45" s="2"/>
      <c r="E45" s="8"/>
      <c r="F45" s="2"/>
      <c r="H45" s="7"/>
    </row>
    <row r="46" spans="1:8">
      <c r="B46" s="2"/>
      <c r="C46" s="2"/>
      <c r="D46" s="2"/>
      <c r="E46" s="8"/>
      <c r="F46" s="2"/>
      <c r="H46" s="7"/>
    </row>
    <row r="47" spans="1:8">
      <c r="B47" s="2"/>
      <c r="C47" s="2"/>
      <c r="D47" s="2"/>
      <c r="E47" s="8"/>
      <c r="F47" s="2"/>
      <c r="H47" s="7"/>
    </row>
    <row r="48" spans="1:8">
      <c r="B48" s="2"/>
      <c r="C48" s="2"/>
      <c r="D48" s="2"/>
      <c r="E48" s="8"/>
      <c r="F48" s="2"/>
      <c r="H48" s="7"/>
    </row>
    <row r="49" spans="2:8">
      <c r="B49" s="2"/>
      <c r="C49" s="2"/>
      <c r="D49" s="2"/>
      <c r="E49" s="8"/>
      <c r="F49" s="2"/>
      <c r="H49" s="7"/>
    </row>
    <row r="50" spans="2:8">
      <c r="B50" s="2"/>
      <c r="C50" s="2"/>
      <c r="D50" s="2"/>
      <c r="E50" s="8"/>
      <c r="F50" s="2"/>
      <c r="H50" s="7"/>
    </row>
    <row r="51" spans="2:8">
      <c r="B51" s="2"/>
      <c r="C51" s="2"/>
      <c r="D51" s="2"/>
      <c r="E51" s="8"/>
      <c r="F51" s="2"/>
      <c r="H51" s="7"/>
    </row>
    <row r="52" spans="2:8">
      <c r="B52" s="2"/>
      <c r="C52" s="2"/>
      <c r="D52" s="2"/>
      <c r="E52" s="8"/>
      <c r="F52" s="2"/>
      <c r="H52" s="7"/>
    </row>
    <row r="53" spans="2:8">
      <c r="B53" s="2"/>
      <c r="C53" s="2"/>
      <c r="D53" s="2"/>
      <c r="E53" s="8"/>
      <c r="F53" s="2"/>
      <c r="H53" s="7"/>
    </row>
    <row r="54" spans="2:8">
      <c r="B54" s="2"/>
      <c r="C54" s="2"/>
      <c r="D54" s="2"/>
      <c r="E54" s="8"/>
      <c r="F54" s="2"/>
      <c r="H54" s="7"/>
    </row>
    <row r="55" spans="2:8">
      <c r="B55" s="2"/>
      <c r="C55" s="2"/>
      <c r="D55" s="2"/>
      <c r="E55" s="8"/>
      <c r="F55" s="2"/>
      <c r="H55" s="7"/>
    </row>
    <row r="56" spans="2:8">
      <c r="B56" s="2"/>
      <c r="C56" s="2"/>
      <c r="D56" s="2"/>
      <c r="E56" s="8"/>
      <c r="F56" s="2"/>
      <c r="H56" s="7"/>
    </row>
    <row r="57" spans="2:8">
      <c r="B57" s="2"/>
      <c r="C57" s="2"/>
      <c r="D57" s="2"/>
      <c r="E57" s="8"/>
      <c r="F57" s="2"/>
      <c r="H57" s="7"/>
    </row>
    <row r="58" spans="2:8">
      <c r="B58" s="2"/>
      <c r="C58" s="2"/>
      <c r="D58" s="2"/>
      <c r="E58" s="8"/>
      <c r="F58" s="2"/>
      <c r="H58" s="7"/>
    </row>
    <row r="59" spans="2:8">
      <c r="B59" s="2"/>
      <c r="C59" s="2"/>
      <c r="D59" s="2"/>
      <c r="E59" s="8"/>
      <c r="F59" s="2"/>
      <c r="H59" s="7"/>
    </row>
    <row r="60" spans="2:8">
      <c r="B60" s="2"/>
      <c r="C60" s="2"/>
      <c r="D60" s="2"/>
      <c r="E60" s="8"/>
      <c r="F60" s="2"/>
      <c r="H60" s="7"/>
    </row>
    <row r="61" spans="2:8">
      <c r="B61" s="2"/>
      <c r="C61" s="2"/>
      <c r="D61" s="2"/>
      <c r="E61" s="8"/>
      <c r="F61" s="2"/>
      <c r="H61" s="7"/>
    </row>
  </sheetData>
  <phoneticPr fontId="2" type="noConversion"/>
  <pageMargins left="0.7" right="0.7" top="0.75" bottom="0.75" header="0.3" footer="0.3"/>
  <ignoredErrors>
    <ignoredError sqref="C7:C37" formulaRange="1"/>
    <ignoredError sqref="F2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1492-943A-4207-AB7A-E1716D335DC5}">
  <dimension ref="A1:H61"/>
  <sheetViews>
    <sheetView workbookViewId="0">
      <selection activeCell="H2" sqref="H2"/>
    </sheetView>
  </sheetViews>
  <sheetFormatPr defaultRowHeight="15.5"/>
  <cols>
    <col min="1" max="1" width="8.7265625" style="3"/>
    <col min="2" max="2" width="19.26953125" style="3" customWidth="1"/>
    <col min="3" max="3" width="12" style="3" customWidth="1"/>
    <col min="4" max="5" width="9.81640625" style="3" bestFit="1" customWidth="1"/>
    <col min="6" max="6" width="13.90625" style="3" bestFit="1" customWidth="1"/>
    <col min="7" max="16384" width="8.7265625" style="3"/>
  </cols>
  <sheetData>
    <row r="1" spans="1:8" ht="31">
      <c r="A1" s="5" t="s">
        <v>62</v>
      </c>
      <c r="B1" s="6" t="s">
        <v>61</v>
      </c>
      <c r="C1" s="13" t="s">
        <v>104</v>
      </c>
      <c r="D1" s="13" t="s">
        <v>103</v>
      </c>
      <c r="E1" s="13" t="s">
        <v>102</v>
      </c>
      <c r="F1" s="13" t="s">
        <v>101</v>
      </c>
      <c r="G1" s="13" t="s">
        <v>100</v>
      </c>
      <c r="H1" s="13" t="s">
        <v>99</v>
      </c>
    </row>
    <row r="2" spans="1:8">
      <c r="A2" s="3" t="s">
        <v>98</v>
      </c>
      <c r="B2" s="2">
        <v>2175</v>
      </c>
      <c r="C2" s="1"/>
      <c r="D2" s="1"/>
      <c r="E2" s="12">
        <f>AVERAGE(E8:E61)</f>
        <v>143.42222222222219</v>
      </c>
      <c r="F2" s="11">
        <f>SQRT(AVERAGE(F8:F61))</f>
        <v>171.73164088624284</v>
      </c>
      <c r="G2" s="10">
        <f>AVERAGE(G8:G61)</f>
        <v>5.7929053929871507E-2</v>
      </c>
      <c r="H2" s="9">
        <f>AVERAGE(H8:H61)</f>
        <v>2.6053395102303501E-3</v>
      </c>
    </row>
    <row r="3" spans="1:8">
      <c r="A3" s="3" t="s">
        <v>97</v>
      </c>
      <c r="B3" s="2">
        <v>2250</v>
      </c>
      <c r="C3" s="1"/>
      <c r="D3" s="1"/>
      <c r="E3" s="1"/>
      <c r="F3" s="1"/>
      <c r="G3" s="1"/>
      <c r="H3" s="1"/>
    </row>
    <row r="4" spans="1:8">
      <c r="A4" s="3" t="s">
        <v>96</v>
      </c>
      <c r="B4" s="2">
        <v>2286</v>
      </c>
      <c r="C4" s="2"/>
      <c r="D4" s="2"/>
      <c r="E4" s="8"/>
      <c r="F4" s="2"/>
      <c r="H4" s="7"/>
    </row>
    <row r="5" spans="1:8">
      <c r="A5" s="3" t="s">
        <v>95</v>
      </c>
      <c r="B5" s="2">
        <v>2356</v>
      </c>
      <c r="C5" s="2"/>
      <c r="D5" s="2"/>
      <c r="E5" s="8"/>
      <c r="F5" s="2"/>
      <c r="H5" s="7"/>
    </row>
    <row r="6" spans="1:8">
      <c r="A6" s="3" t="s">
        <v>94</v>
      </c>
      <c r="B6" s="2">
        <v>2407</v>
      </c>
      <c r="C6" s="2"/>
      <c r="D6" s="2"/>
      <c r="E6" s="8"/>
      <c r="F6" s="2"/>
      <c r="H6" s="7"/>
    </row>
    <row r="7" spans="1:8">
      <c r="A7" s="3" t="s">
        <v>93</v>
      </c>
      <c r="B7" s="2">
        <v>2436.5</v>
      </c>
      <c r="C7" s="2"/>
      <c r="D7" s="2"/>
      <c r="E7" s="8"/>
      <c r="F7" s="2"/>
      <c r="H7" s="7"/>
    </row>
    <row r="8" spans="1:8">
      <c r="A8" s="3" t="s">
        <v>92</v>
      </c>
      <c r="B8" s="2">
        <v>2339.5</v>
      </c>
      <c r="C8" s="2">
        <f t="shared" ref="C8:C37" si="0">AVERAGE(B2:B7)</f>
        <v>2318.4166666666665</v>
      </c>
      <c r="D8" s="2">
        <f t="shared" ref="D8:D37" si="1">B8-C8</f>
        <v>21.083333333333485</v>
      </c>
      <c r="E8" s="8">
        <f t="shared" ref="E8:E37" si="2">ABS(D8)</f>
        <v>21.083333333333485</v>
      </c>
      <c r="F8" s="2">
        <f t="shared" ref="F8:F37" si="3">D8^2</f>
        <v>444.50694444445082</v>
      </c>
      <c r="G8" s="3">
        <f t="shared" ref="G8:G37" si="4">E8/B8</f>
        <v>9.0118971290162365E-3</v>
      </c>
      <c r="H8" s="7">
        <f t="shared" ref="H8:H37" si="5">D8/B8</f>
        <v>9.0118971290162365E-3</v>
      </c>
    </row>
    <row r="9" spans="1:8">
      <c r="A9" s="3" t="s">
        <v>91</v>
      </c>
      <c r="B9" s="2">
        <v>2213.5</v>
      </c>
      <c r="C9" s="2">
        <f t="shared" si="0"/>
        <v>2345.8333333333335</v>
      </c>
      <c r="D9" s="2">
        <f t="shared" si="1"/>
        <v>-132.33333333333348</v>
      </c>
      <c r="E9" s="8">
        <f t="shared" si="2"/>
        <v>132.33333333333348</v>
      </c>
      <c r="F9" s="2">
        <f t="shared" si="3"/>
        <v>17512.11111111115</v>
      </c>
      <c r="G9" s="3">
        <f t="shared" si="4"/>
        <v>5.9784654769972211E-2</v>
      </c>
      <c r="H9" s="7">
        <f t="shared" si="5"/>
        <v>-5.9784654769972211E-2</v>
      </c>
    </row>
    <row r="10" spans="1:8">
      <c r="A10" s="3" t="s">
        <v>90</v>
      </c>
      <c r="B10" s="2">
        <v>2451.5</v>
      </c>
      <c r="C10" s="2">
        <f t="shared" si="0"/>
        <v>2339.75</v>
      </c>
      <c r="D10" s="2">
        <f t="shared" si="1"/>
        <v>111.75</v>
      </c>
      <c r="E10" s="8">
        <f t="shared" si="2"/>
        <v>111.75</v>
      </c>
      <c r="F10" s="2">
        <f t="shared" si="3"/>
        <v>12488.0625</v>
      </c>
      <c r="G10" s="3">
        <f t="shared" si="4"/>
        <v>4.5584336120742405E-2</v>
      </c>
      <c r="H10" s="7">
        <f t="shared" si="5"/>
        <v>4.5584336120742405E-2</v>
      </c>
    </row>
    <row r="11" spans="1:8">
      <c r="A11" s="3" t="s">
        <v>89</v>
      </c>
      <c r="B11" s="2">
        <v>2405</v>
      </c>
      <c r="C11" s="2">
        <f t="shared" si="0"/>
        <v>2367.3333333333335</v>
      </c>
      <c r="D11" s="2">
        <f t="shared" si="1"/>
        <v>37.666666666666515</v>
      </c>
      <c r="E11" s="8">
        <f t="shared" si="2"/>
        <v>37.666666666666515</v>
      </c>
      <c r="F11" s="2">
        <f t="shared" si="3"/>
        <v>1418.7777777777665</v>
      </c>
      <c r="G11" s="3">
        <f t="shared" si="4"/>
        <v>1.5661815661815598E-2</v>
      </c>
      <c r="H11" s="7">
        <f t="shared" si="5"/>
        <v>1.5661815661815598E-2</v>
      </c>
    </row>
    <row r="12" spans="1:8">
      <c r="A12" s="3" t="s">
        <v>88</v>
      </c>
      <c r="B12" s="2">
        <v>2555.5</v>
      </c>
      <c r="C12" s="2">
        <f t="shared" si="0"/>
        <v>2375.5</v>
      </c>
      <c r="D12" s="2">
        <f t="shared" si="1"/>
        <v>180</v>
      </c>
      <c r="E12" s="8">
        <f t="shared" si="2"/>
        <v>180</v>
      </c>
      <c r="F12" s="2">
        <f t="shared" si="3"/>
        <v>32400</v>
      </c>
      <c r="G12" s="3">
        <f t="shared" si="4"/>
        <v>7.0436313832909409E-2</v>
      </c>
      <c r="H12" s="7">
        <f t="shared" si="5"/>
        <v>7.0436313832909409E-2</v>
      </c>
    </row>
    <row r="13" spans="1:8">
      <c r="A13" s="3" t="s">
        <v>87</v>
      </c>
      <c r="B13" s="2">
        <v>2428</v>
      </c>
      <c r="C13" s="2">
        <f t="shared" si="0"/>
        <v>2400.25</v>
      </c>
      <c r="D13" s="2">
        <f t="shared" si="1"/>
        <v>27.75</v>
      </c>
      <c r="E13" s="8">
        <f t="shared" si="2"/>
        <v>27.75</v>
      </c>
      <c r="F13" s="2">
        <f t="shared" si="3"/>
        <v>770.0625</v>
      </c>
      <c r="G13" s="3">
        <f t="shared" si="4"/>
        <v>1.1429159802306426E-2</v>
      </c>
      <c r="H13" s="7">
        <f t="shared" si="5"/>
        <v>1.1429159802306426E-2</v>
      </c>
    </row>
    <row r="14" spans="1:8">
      <c r="A14" s="3" t="s">
        <v>86</v>
      </c>
      <c r="B14" s="2">
        <v>2765.5</v>
      </c>
      <c r="C14" s="2">
        <f t="shared" si="0"/>
        <v>2398.8333333333335</v>
      </c>
      <c r="D14" s="2">
        <f t="shared" si="1"/>
        <v>366.66666666666652</v>
      </c>
      <c r="E14" s="8">
        <f t="shared" si="2"/>
        <v>366.66666666666652</v>
      </c>
      <c r="F14" s="2">
        <f t="shared" si="3"/>
        <v>134444.44444444432</v>
      </c>
      <c r="G14" s="3">
        <f t="shared" si="4"/>
        <v>0.1325860302537214</v>
      </c>
      <c r="H14" s="7">
        <f t="shared" si="5"/>
        <v>0.1325860302537214</v>
      </c>
    </row>
    <row r="15" spans="1:8">
      <c r="A15" s="3" t="s">
        <v>85</v>
      </c>
      <c r="B15" s="2">
        <v>2679</v>
      </c>
      <c r="C15" s="2">
        <f t="shared" si="0"/>
        <v>2469.8333333333335</v>
      </c>
      <c r="D15" s="2">
        <f t="shared" si="1"/>
        <v>209.16666666666652</v>
      </c>
      <c r="E15" s="8">
        <f t="shared" si="2"/>
        <v>209.16666666666652</v>
      </c>
      <c r="F15" s="2">
        <f t="shared" si="3"/>
        <v>43750.69444444438</v>
      </c>
      <c r="G15" s="3">
        <f t="shared" si="4"/>
        <v>7.8076396665422362E-2</v>
      </c>
      <c r="H15" s="7">
        <f t="shared" si="5"/>
        <v>7.8076396665422362E-2</v>
      </c>
    </row>
    <row r="16" spans="1:8">
      <c r="A16" s="3" t="s">
        <v>84</v>
      </c>
      <c r="B16" s="2">
        <v>2245</v>
      </c>
      <c r="C16" s="2">
        <f t="shared" si="0"/>
        <v>2547.4166666666665</v>
      </c>
      <c r="D16" s="2">
        <f t="shared" si="1"/>
        <v>-302.41666666666652</v>
      </c>
      <c r="E16" s="8">
        <f t="shared" si="2"/>
        <v>302.41666666666652</v>
      </c>
      <c r="F16" s="2">
        <f t="shared" si="3"/>
        <v>91455.840277777679</v>
      </c>
      <c r="G16" s="3">
        <f t="shared" si="4"/>
        <v>0.13470675575352628</v>
      </c>
      <c r="H16" s="7">
        <f t="shared" si="5"/>
        <v>-0.13470675575352628</v>
      </c>
    </row>
    <row r="17" spans="1:8">
      <c r="A17" s="3" t="s">
        <v>83</v>
      </c>
      <c r="B17" s="2">
        <v>2404</v>
      </c>
      <c r="C17" s="2">
        <f t="shared" si="0"/>
        <v>2513</v>
      </c>
      <c r="D17" s="2">
        <f t="shared" si="1"/>
        <v>-109</v>
      </c>
      <c r="E17" s="8">
        <f t="shared" si="2"/>
        <v>109</v>
      </c>
      <c r="F17" s="2">
        <f t="shared" si="3"/>
        <v>11881</v>
      </c>
      <c r="G17" s="3">
        <f t="shared" si="4"/>
        <v>4.5341098169717139E-2</v>
      </c>
      <c r="H17" s="7">
        <f t="shared" si="5"/>
        <v>-4.5341098169717139E-2</v>
      </c>
    </row>
    <row r="18" spans="1:8">
      <c r="A18" s="3" t="s">
        <v>82</v>
      </c>
      <c r="B18" s="2">
        <v>2437</v>
      </c>
      <c r="C18" s="2">
        <f t="shared" si="0"/>
        <v>2512.8333333333335</v>
      </c>
      <c r="D18" s="2">
        <f t="shared" si="1"/>
        <v>-75.833333333333485</v>
      </c>
      <c r="E18" s="8">
        <f t="shared" si="2"/>
        <v>75.833333333333485</v>
      </c>
      <c r="F18" s="2">
        <f t="shared" si="3"/>
        <v>5750.6944444444671</v>
      </c>
      <c r="G18" s="3">
        <f t="shared" si="4"/>
        <v>3.1117494186841808E-2</v>
      </c>
      <c r="H18" s="7">
        <f t="shared" si="5"/>
        <v>-3.1117494186841808E-2</v>
      </c>
    </row>
    <row r="19" spans="1:8">
      <c r="A19" s="3" t="s">
        <v>81</v>
      </c>
      <c r="B19" s="2">
        <v>2181</v>
      </c>
      <c r="C19" s="2">
        <f t="shared" si="0"/>
        <v>2493.0833333333335</v>
      </c>
      <c r="D19" s="2">
        <f t="shared" si="1"/>
        <v>-312.08333333333348</v>
      </c>
      <c r="E19" s="8">
        <f t="shared" si="2"/>
        <v>312.08333333333348</v>
      </c>
      <c r="F19" s="2">
        <f t="shared" si="3"/>
        <v>97396.00694444454</v>
      </c>
      <c r="G19" s="3">
        <f t="shared" si="4"/>
        <v>0.14309185388965312</v>
      </c>
      <c r="H19" s="7">
        <f t="shared" si="5"/>
        <v>-0.14309185388965312</v>
      </c>
    </row>
    <row r="20" spans="1:8">
      <c r="A20" s="3" t="s">
        <v>80</v>
      </c>
      <c r="B20" s="2">
        <v>2416</v>
      </c>
      <c r="C20" s="2">
        <f t="shared" si="0"/>
        <v>2451.9166666666665</v>
      </c>
      <c r="D20" s="2">
        <f t="shared" si="1"/>
        <v>-35.916666666666515</v>
      </c>
      <c r="E20" s="8">
        <f t="shared" si="2"/>
        <v>35.916666666666515</v>
      </c>
      <c r="F20" s="2">
        <f t="shared" si="3"/>
        <v>1290.0069444444337</v>
      </c>
      <c r="G20" s="3">
        <f t="shared" si="4"/>
        <v>1.4866169977924882E-2</v>
      </c>
      <c r="H20" s="7">
        <f t="shared" si="5"/>
        <v>-1.4866169977924882E-2</v>
      </c>
    </row>
    <row r="21" spans="1:8">
      <c r="A21" s="3" t="s">
        <v>79</v>
      </c>
      <c r="B21" s="2">
        <v>2655</v>
      </c>
      <c r="C21" s="2">
        <f t="shared" si="0"/>
        <v>2393.6666666666665</v>
      </c>
      <c r="D21" s="2">
        <f t="shared" si="1"/>
        <v>261.33333333333348</v>
      </c>
      <c r="E21" s="8">
        <f t="shared" si="2"/>
        <v>261.33333333333348</v>
      </c>
      <c r="F21" s="2">
        <f t="shared" si="3"/>
        <v>68295.111111111197</v>
      </c>
      <c r="G21" s="3">
        <f t="shared" si="4"/>
        <v>9.8430634023854421E-2</v>
      </c>
      <c r="H21" s="7">
        <f t="shared" si="5"/>
        <v>9.8430634023854421E-2</v>
      </c>
    </row>
    <row r="22" spans="1:8">
      <c r="A22" s="3" t="s">
        <v>78</v>
      </c>
      <c r="B22" s="2">
        <v>2537.5</v>
      </c>
      <c r="C22" s="2">
        <f t="shared" si="0"/>
        <v>2389.6666666666665</v>
      </c>
      <c r="D22" s="2">
        <f t="shared" si="1"/>
        <v>147.83333333333348</v>
      </c>
      <c r="E22" s="8">
        <f t="shared" si="2"/>
        <v>147.83333333333348</v>
      </c>
      <c r="F22" s="2">
        <f t="shared" si="3"/>
        <v>21854.694444444489</v>
      </c>
      <c r="G22" s="3">
        <f t="shared" si="4"/>
        <v>5.825944170771763E-2</v>
      </c>
      <c r="H22" s="7">
        <f t="shared" si="5"/>
        <v>5.825944170771763E-2</v>
      </c>
    </row>
    <row r="23" spans="1:8">
      <c r="A23" s="3" t="s">
        <v>77</v>
      </c>
      <c r="B23" s="2">
        <v>2298.5</v>
      </c>
      <c r="C23" s="2">
        <f t="shared" si="0"/>
        <v>2438.4166666666665</v>
      </c>
      <c r="D23" s="2">
        <f t="shared" si="1"/>
        <v>-139.91666666666652</v>
      </c>
      <c r="E23" s="8">
        <f t="shared" si="2"/>
        <v>139.91666666666652</v>
      </c>
      <c r="F23" s="2">
        <f t="shared" si="3"/>
        <v>19576.673611111069</v>
      </c>
      <c r="G23" s="3">
        <f t="shared" si="4"/>
        <v>6.0873033137553413E-2</v>
      </c>
      <c r="H23" s="7">
        <f t="shared" si="5"/>
        <v>-6.0873033137553413E-2</v>
      </c>
    </row>
    <row r="24" spans="1:8">
      <c r="A24" s="3" t="s">
        <v>76</v>
      </c>
      <c r="B24" s="2">
        <v>2751.5</v>
      </c>
      <c r="C24" s="2">
        <f t="shared" si="0"/>
        <v>2420.8333333333335</v>
      </c>
      <c r="D24" s="2">
        <f t="shared" si="1"/>
        <v>330.66666666666652</v>
      </c>
      <c r="E24" s="8">
        <f t="shared" si="2"/>
        <v>330.66666666666652</v>
      </c>
      <c r="F24" s="2">
        <f t="shared" si="3"/>
        <v>109340.44444444435</v>
      </c>
      <c r="G24" s="3">
        <f t="shared" si="4"/>
        <v>0.12017687322066746</v>
      </c>
      <c r="H24" s="7">
        <f t="shared" si="5"/>
        <v>0.12017687322066746</v>
      </c>
    </row>
    <row r="25" spans="1:8">
      <c r="A25" s="3" t="s">
        <v>75</v>
      </c>
      <c r="B25" s="2">
        <v>2595.5</v>
      </c>
      <c r="C25" s="2">
        <f t="shared" si="0"/>
        <v>2473.25</v>
      </c>
      <c r="D25" s="2">
        <f t="shared" si="1"/>
        <v>122.25</v>
      </c>
      <c r="E25" s="8">
        <f t="shared" si="2"/>
        <v>122.25</v>
      </c>
      <c r="F25" s="2">
        <f t="shared" si="3"/>
        <v>14945.0625</v>
      </c>
      <c r="G25" s="3">
        <f t="shared" si="4"/>
        <v>4.7100751300327488E-2</v>
      </c>
      <c r="H25" s="7">
        <f t="shared" si="5"/>
        <v>4.7100751300327488E-2</v>
      </c>
    </row>
    <row r="26" spans="1:8">
      <c r="A26" s="3" t="s">
        <v>74</v>
      </c>
      <c r="B26" s="2">
        <v>2525</v>
      </c>
      <c r="C26" s="2">
        <f t="shared" si="0"/>
        <v>2542.3333333333335</v>
      </c>
      <c r="D26" s="2">
        <f t="shared" si="1"/>
        <v>-17.333333333333485</v>
      </c>
      <c r="E26" s="8">
        <f t="shared" si="2"/>
        <v>17.333333333333485</v>
      </c>
      <c r="F26" s="2">
        <f t="shared" si="3"/>
        <v>300.44444444444969</v>
      </c>
      <c r="G26" s="3">
        <f t="shared" si="4"/>
        <v>6.8646864686469251E-3</v>
      </c>
      <c r="H26" s="7">
        <f t="shared" si="5"/>
        <v>-6.8646864686469251E-3</v>
      </c>
    </row>
    <row r="27" spans="1:8">
      <c r="A27" s="3" t="s">
        <v>73</v>
      </c>
      <c r="B27" s="2">
        <v>2614.5</v>
      </c>
      <c r="C27" s="2">
        <f t="shared" si="0"/>
        <v>2560.5</v>
      </c>
      <c r="D27" s="2">
        <f t="shared" si="1"/>
        <v>54</v>
      </c>
      <c r="E27" s="8">
        <f t="shared" si="2"/>
        <v>54</v>
      </c>
      <c r="F27" s="2">
        <f t="shared" si="3"/>
        <v>2916</v>
      </c>
      <c r="G27" s="3">
        <f t="shared" si="4"/>
        <v>2.0654044750430294E-2</v>
      </c>
      <c r="H27" s="7">
        <f t="shared" si="5"/>
        <v>2.0654044750430294E-2</v>
      </c>
    </row>
    <row r="28" spans="1:8">
      <c r="A28" s="3" t="s">
        <v>72</v>
      </c>
      <c r="B28" s="2">
        <v>2349.5</v>
      </c>
      <c r="C28" s="2">
        <f t="shared" si="0"/>
        <v>2553.75</v>
      </c>
      <c r="D28" s="2">
        <f t="shared" si="1"/>
        <v>-204.25</v>
      </c>
      <c r="E28" s="8">
        <f t="shared" si="2"/>
        <v>204.25</v>
      </c>
      <c r="F28" s="2">
        <f t="shared" si="3"/>
        <v>41718.0625</v>
      </c>
      <c r="G28" s="3">
        <f t="shared" si="4"/>
        <v>8.6933390082996387E-2</v>
      </c>
      <c r="H28" s="7">
        <f t="shared" si="5"/>
        <v>-8.6933390082996387E-2</v>
      </c>
    </row>
    <row r="29" spans="1:8">
      <c r="A29" s="3" t="s">
        <v>71</v>
      </c>
      <c r="B29" s="2">
        <v>2382.5</v>
      </c>
      <c r="C29" s="2">
        <f t="shared" si="0"/>
        <v>2522.4166666666665</v>
      </c>
      <c r="D29" s="2">
        <f t="shared" si="1"/>
        <v>-139.91666666666652</v>
      </c>
      <c r="E29" s="8">
        <f t="shared" si="2"/>
        <v>139.91666666666652</v>
      </c>
      <c r="F29" s="2">
        <f t="shared" si="3"/>
        <v>19576.673611111069</v>
      </c>
      <c r="G29" s="3">
        <f t="shared" si="4"/>
        <v>5.8726827562084583E-2</v>
      </c>
      <c r="H29" s="7">
        <f t="shared" si="5"/>
        <v>-5.8726827562084583E-2</v>
      </c>
    </row>
    <row r="30" spans="1:8">
      <c r="A30" s="3" t="s">
        <v>70</v>
      </c>
      <c r="B30" s="2">
        <v>2409.5</v>
      </c>
      <c r="C30" s="2">
        <f t="shared" si="0"/>
        <v>2536.4166666666665</v>
      </c>
      <c r="D30" s="2">
        <f t="shared" si="1"/>
        <v>-126.91666666666652</v>
      </c>
      <c r="E30" s="8">
        <f t="shared" si="2"/>
        <v>126.91666666666652</v>
      </c>
      <c r="F30" s="2">
        <f t="shared" si="3"/>
        <v>16107.840277777739</v>
      </c>
      <c r="G30" s="3">
        <f t="shared" si="4"/>
        <v>5.2673445389776516E-2</v>
      </c>
      <c r="H30" s="7">
        <f t="shared" si="5"/>
        <v>-5.2673445389776516E-2</v>
      </c>
    </row>
    <row r="31" spans="1:8">
      <c r="A31" s="3" t="s">
        <v>69</v>
      </c>
      <c r="B31" s="2">
        <v>2387</v>
      </c>
      <c r="C31" s="2">
        <f t="shared" si="0"/>
        <v>2479.4166666666665</v>
      </c>
      <c r="D31" s="2">
        <f t="shared" si="1"/>
        <v>-92.416666666666515</v>
      </c>
      <c r="E31" s="8">
        <f t="shared" si="2"/>
        <v>92.416666666666515</v>
      </c>
      <c r="F31" s="2">
        <f t="shared" si="3"/>
        <v>8540.8402777777501</v>
      </c>
      <c r="G31" s="3">
        <f t="shared" si="4"/>
        <v>3.8716659684401557E-2</v>
      </c>
      <c r="H31" s="7">
        <f t="shared" si="5"/>
        <v>-3.8716659684401557E-2</v>
      </c>
    </row>
    <row r="32" spans="1:8">
      <c r="A32" s="3" t="s">
        <v>68</v>
      </c>
      <c r="B32" s="2">
        <v>2361</v>
      </c>
      <c r="C32" s="2">
        <f t="shared" si="0"/>
        <v>2444.6666666666665</v>
      </c>
      <c r="D32" s="2">
        <f t="shared" si="1"/>
        <v>-83.666666666666515</v>
      </c>
      <c r="E32" s="8">
        <f t="shared" si="2"/>
        <v>83.666666666666515</v>
      </c>
      <c r="F32" s="2">
        <f t="shared" si="3"/>
        <v>7000.1111111110858</v>
      </c>
      <c r="G32" s="3">
        <f t="shared" si="4"/>
        <v>3.5436961739375904E-2</v>
      </c>
      <c r="H32" s="7">
        <f t="shared" si="5"/>
        <v>-3.5436961739375904E-2</v>
      </c>
    </row>
    <row r="33" spans="1:8">
      <c r="A33" s="3" t="s">
        <v>67</v>
      </c>
      <c r="B33" s="2">
        <v>2536.5</v>
      </c>
      <c r="C33" s="2">
        <f t="shared" si="0"/>
        <v>2417.3333333333335</v>
      </c>
      <c r="D33" s="2">
        <f t="shared" si="1"/>
        <v>119.16666666666652</v>
      </c>
      <c r="E33" s="8">
        <f t="shared" si="2"/>
        <v>119.16666666666652</v>
      </c>
      <c r="F33" s="2">
        <f t="shared" si="3"/>
        <v>14200.694444444409</v>
      </c>
      <c r="G33" s="3">
        <f t="shared" si="4"/>
        <v>4.6980747749523565E-2</v>
      </c>
      <c r="H33" s="7">
        <f t="shared" si="5"/>
        <v>4.6980747749523565E-2</v>
      </c>
    </row>
    <row r="34" spans="1:8">
      <c r="A34" s="3" t="s">
        <v>66</v>
      </c>
      <c r="B34" s="2">
        <v>2639.5</v>
      </c>
      <c r="C34" s="2">
        <f t="shared" si="0"/>
        <v>2404.3333333333335</v>
      </c>
      <c r="D34" s="2">
        <f t="shared" si="1"/>
        <v>235.16666666666652</v>
      </c>
      <c r="E34" s="8">
        <f t="shared" si="2"/>
        <v>235.16666666666652</v>
      </c>
      <c r="F34" s="2">
        <f t="shared" si="3"/>
        <v>55303.361111111037</v>
      </c>
      <c r="G34" s="3">
        <f t="shared" si="4"/>
        <v>8.9095156911031079E-2</v>
      </c>
      <c r="H34" s="7">
        <f t="shared" si="5"/>
        <v>8.9095156911031079E-2</v>
      </c>
    </row>
    <row r="35" spans="1:8">
      <c r="A35" s="3" t="s">
        <v>65</v>
      </c>
      <c r="B35" s="2">
        <v>2549.5</v>
      </c>
      <c r="C35" s="2">
        <f t="shared" si="0"/>
        <v>2452.6666666666665</v>
      </c>
      <c r="D35" s="2">
        <f t="shared" si="1"/>
        <v>96.833333333333485</v>
      </c>
      <c r="E35" s="8">
        <f t="shared" si="2"/>
        <v>96.833333333333485</v>
      </c>
      <c r="F35" s="2">
        <f t="shared" si="3"/>
        <v>9376.6944444444744</v>
      </c>
      <c r="G35" s="3">
        <f t="shared" si="4"/>
        <v>3.7981303523566774E-2</v>
      </c>
      <c r="H35" s="7">
        <f t="shared" si="5"/>
        <v>3.7981303523566774E-2</v>
      </c>
    </row>
    <row r="36" spans="1:8">
      <c r="A36" s="3" t="s">
        <v>64</v>
      </c>
      <c r="B36" s="2">
        <v>2338.5</v>
      </c>
      <c r="C36" s="2">
        <f t="shared" si="0"/>
        <v>2480.5</v>
      </c>
      <c r="D36" s="2">
        <f t="shared" si="1"/>
        <v>-142</v>
      </c>
      <c r="E36" s="8">
        <f t="shared" si="2"/>
        <v>142</v>
      </c>
      <c r="F36" s="2">
        <f t="shared" si="3"/>
        <v>20164</v>
      </c>
      <c r="G36" s="3">
        <f t="shared" si="4"/>
        <v>6.0722685482146675E-2</v>
      </c>
      <c r="H36" s="7">
        <f t="shared" si="5"/>
        <v>-6.0722685482146675E-2</v>
      </c>
    </row>
    <row r="37" spans="1:8">
      <c r="A37" s="3" t="s">
        <v>63</v>
      </c>
      <c r="B37" s="2">
        <v>2536</v>
      </c>
      <c r="C37" s="2">
        <f t="shared" si="0"/>
        <v>2468.6666666666665</v>
      </c>
      <c r="D37" s="2">
        <f t="shared" si="1"/>
        <v>67.333333333333485</v>
      </c>
      <c r="E37" s="8">
        <f t="shared" si="2"/>
        <v>67.333333333333485</v>
      </c>
      <c r="F37" s="2">
        <f t="shared" si="3"/>
        <v>4533.7777777777983</v>
      </c>
      <c r="G37" s="3">
        <f t="shared" si="4"/>
        <v>2.655099894847535E-2</v>
      </c>
      <c r="H37" s="7">
        <f t="shared" si="5"/>
        <v>2.655099894847535E-2</v>
      </c>
    </row>
    <row r="38" spans="1:8">
      <c r="B38" s="2"/>
      <c r="C38" s="2"/>
      <c r="D38" s="2"/>
      <c r="E38" s="8"/>
      <c r="F38" s="2"/>
      <c r="H38" s="7"/>
    </row>
    <row r="39" spans="1:8">
      <c r="B39" s="2"/>
      <c r="C39" s="2"/>
      <c r="D39" s="2"/>
      <c r="E39" s="8"/>
      <c r="F39" s="2"/>
      <c r="H39" s="7"/>
    </row>
    <row r="40" spans="1:8">
      <c r="B40" s="2"/>
      <c r="C40" s="2"/>
      <c r="D40" s="2"/>
      <c r="E40" s="8"/>
      <c r="F40" s="2"/>
      <c r="H40" s="7"/>
    </row>
    <row r="41" spans="1:8">
      <c r="B41" s="2"/>
      <c r="C41" s="2"/>
      <c r="D41" s="2"/>
      <c r="E41" s="8"/>
      <c r="F41" s="2"/>
      <c r="H41" s="7"/>
    </row>
    <row r="42" spans="1:8">
      <c r="B42" s="2"/>
      <c r="C42" s="2"/>
      <c r="D42" s="2"/>
      <c r="E42" s="8"/>
      <c r="F42" s="2"/>
      <c r="H42" s="7"/>
    </row>
    <row r="43" spans="1:8">
      <c r="B43" s="2"/>
      <c r="C43" s="2"/>
      <c r="D43" s="2"/>
      <c r="E43" s="8"/>
      <c r="F43" s="2"/>
      <c r="H43" s="7"/>
    </row>
    <row r="44" spans="1:8">
      <c r="B44" s="2"/>
      <c r="C44" s="2"/>
      <c r="D44" s="2"/>
      <c r="E44" s="8"/>
      <c r="F44" s="2"/>
      <c r="H44" s="7"/>
    </row>
    <row r="45" spans="1:8">
      <c r="B45" s="2"/>
      <c r="C45" s="2"/>
      <c r="D45" s="2"/>
      <c r="E45" s="8"/>
      <c r="F45" s="2"/>
      <c r="H45" s="7"/>
    </row>
    <row r="46" spans="1:8">
      <c r="B46" s="2"/>
      <c r="C46" s="2"/>
      <c r="D46" s="2"/>
      <c r="E46" s="8"/>
      <c r="F46" s="2"/>
      <c r="H46" s="7"/>
    </row>
    <row r="47" spans="1:8">
      <c r="B47" s="2"/>
      <c r="C47" s="2"/>
      <c r="D47" s="2"/>
      <c r="E47" s="8"/>
      <c r="F47" s="2"/>
      <c r="H47" s="7"/>
    </row>
    <row r="48" spans="1:8">
      <c r="B48" s="2"/>
      <c r="C48" s="2"/>
      <c r="D48" s="2"/>
      <c r="E48" s="8"/>
      <c r="F48" s="2"/>
      <c r="H48" s="7"/>
    </row>
    <row r="49" spans="2:8">
      <c r="B49" s="2"/>
      <c r="C49" s="2"/>
      <c r="D49" s="2"/>
      <c r="E49" s="8"/>
      <c r="F49" s="2"/>
      <c r="H49" s="7"/>
    </row>
    <row r="50" spans="2:8">
      <c r="B50" s="2"/>
      <c r="C50" s="2"/>
      <c r="D50" s="2"/>
      <c r="E50" s="8"/>
      <c r="F50" s="2"/>
      <c r="H50" s="7"/>
    </row>
    <row r="51" spans="2:8">
      <c r="B51" s="2"/>
      <c r="C51" s="2"/>
      <c r="D51" s="2"/>
      <c r="E51" s="8"/>
      <c r="F51" s="2"/>
      <c r="H51" s="7"/>
    </row>
    <row r="52" spans="2:8">
      <c r="B52" s="2"/>
      <c r="C52" s="2"/>
      <c r="D52" s="2"/>
      <c r="E52" s="8"/>
      <c r="F52" s="2"/>
      <c r="H52" s="7"/>
    </row>
    <row r="53" spans="2:8">
      <c r="B53" s="2"/>
      <c r="C53" s="2"/>
      <c r="D53" s="2"/>
      <c r="E53" s="8"/>
      <c r="F53" s="2"/>
      <c r="H53" s="7"/>
    </row>
    <row r="54" spans="2:8">
      <c r="B54" s="2"/>
      <c r="C54" s="2"/>
      <c r="D54" s="2"/>
      <c r="E54" s="8"/>
      <c r="F54" s="2"/>
      <c r="H54" s="7"/>
    </row>
    <row r="55" spans="2:8">
      <c r="B55" s="2"/>
      <c r="C55" s="2"/>
      <c r="D55" s="2"/>
      <c r="E55" s="8"/>
      <c r="F55" s="2"/>
      <c r="H55" s="7"/>
    </row>
    <row r="56" spans="2:8">
      <c r="B56" s="2"/>
      <c r="C56" s="2"/>
      <c r="D56" s="2"/>
      <c r="E56" s="8"/>
      <c r="F56" s="2"/>
      <c r="H56" s="7"/>
    </row>
    <row r="57" spans="2:8">
      <c r="B57" s="2"/>
      <c r="C57" s="2"/>
      <c r="D57" s="2"/>
      <c r="E57" s="8"/>
      <c r="F57" s="2"/>
      <c r="H57" s="7"/>
    </row>
    <row r="58" spans="2:8">
      <c r="B58" s="2"/>
      <c r="C58" s="2"/>
      <c r="D58" s="2"/>
      <c r="E58" s="8"/>
      <c r="F58" s="2"/>
      <c r="H58" s="7"/>
    </row>
    <row r="59" spans="2:8">
      <c r="B59" s="2"/>
      <c r="C59" s="2"/>
      <c r="D59" s="2"/>
      <c r="E59" s="8"/>
      <c r="F59" s="2"/>
      <c r="H59" s="7"/>
    </row>
    <row r="60" spans="2:8">
      <c r="B60" s="2"/>
      <c r="C60" s="2"/>
      <c r="D60" s="2"/>
      <c r="E60" s="8"/>
      <c r="F60" s="2"/>
      <c r="H60" s="7"/>
    </row>
    <row r="61" spans="2:8">
      <c r="B61" s="2"/>
      <c r="C61" s="2"/>
      <c r="D61" s="2"/>
      <c r="E61" s="8"/>
      <c r="F61" s="2"/>
      <c r="H61" s="7"/>
    </row>
  </sheetData>
  <phoneticPr fontId="2" type="noConversion"/>
  <pageMargins left="0.7" right="0.7" top="0.75" bottom="0.75" header="0.3" footer="0.3"/>
  <ignoredErrors>
    <ignoredError sqref="C8:C37" formulaRange="1"/>
    <ignoredError sqref="F2" formula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1623-7A94-4B0B-8489-9FF58A33515B}">
  <dimension ref="A1:P125"/>
  <sheetViews>
    <sheetView workbookViewId="0">
      <selection activeCell="P2" sqref="P2"/>
    </sheetView>
  </sheetViews>
  <sheetFormatPr defaultRowHeight="15.5"/>
  <cols>
    <col min="1" max="1" width="8.7265625" style="3"/>
    <col min="2" max="2" width="19.26953125" style="3" customWidth="1"/>
    <col min="3" max="3" width="9.90625" style="1" customWidth="1"/>
    <col min="4" max="5" width="10.36328125" style="3" bestFit="1" customWidth="1"/>
    <col min="6" max="6" width="13.90625" style="3" bestFit="1" customWidth="1"/>
    <col min="7" max="7" width="11.54296875" style="3" customWidth="1"/>
    <col min="8" max="8" width="13.08984375" style="3" customWidth="1"/>
    <col min="9" max="16384" width="8.7265625" style="3"/>
  </cols>
  <sheetData>
    <row r="1" spans="1:16" ht="31">
      <c r="A1" s="5" t="s">
        <v>62</v>
      </c>
      <c r="B1" s="4" t="s">
        <v>61</v>
      </c>
      <c r="C1" s="13" t="s">
        <v>104</v>
      </c>
      <c r="D1" s="13"/>
      <c r="E1" s="13"/>
      <c r="F1" s="13" t="s">
        <v>103</v>
      </c>
      <c r="G1" s="13" t="s">
        <v>102</v>
      </c>
      <c r="H1" s="13" t="s">
        <v>101</v>
      </c>
      <c r="I1" s="13" t="s">
        <v>100</v>
      </c>
      <c r="J1" s="13" t="s">
        <v>99</v>
      </c>
      <c r="K1" s="13"/>
      <c r="L1" s="14" t="s">
        <v>101</v>
      </c>
      <c r="M1" s="15">
        <f>H2</f>
        <v>161.93871933576435</v>
      </c>
      <c r="N1" s="13"/>
      <c r="O1" s="13" t="s">
        <v>102</v>
      </c>
      <c r="P1" s="14">
        <f>G2</f>
        <v>131.68027929810387</v>
      </c>
    </row>
    <row r="2" spans="1:16">
      <c r="A2" s="3" t="s">
        <v>98</v>
      </c>
      <c r="B2" s="2">
        <v>2175</v>
      </c>
      <c r="C2" s="18">
        <f>L25</f>
        <v>0.23</v>
      </c>
      <c r="D2" s="1"/>
      <c r="E2" s="1"/>
      <c r="F2" s="1"/>
      <c r="G2" s="9">
        <f>AVERAGE(G8:G61)</f>
        <v>131.68027929810387</v>
      </c>
      <c r="H2" s="9">
        <f>SQRT(AVERAGE(H8:H61))</f>
        <v>161.93871933576435</v>
      </c>
      <c r="I2" s="9">
        <f>AVERAGE(I8:I61)</f>
        <v>5.3904964235394058E-2</v>
      </c>
      <c r="J2" s="9">
        <f>AVERAGE(J8:J61)</f>
        <v>6.1665004605830544E-3</v>
      </c>
      <c r="K2" s="1"/>
      <c r="L2" s="8">
        <v>0</v>
      </c>
      <c r="M2" s="8">
        <f t="dataTable" ref="M2:M102" dt2D="0" dtr="0" r1="C2"/>
        <v>326.96412902131431</v>
      </c>
      <c r="N2" s="1"/>
      <c r="O2" s="8">
        <v>0</v>
      </c>
      <c r="P2" s="8">
        <f t="dataTable" ref="P2:P102" dt2D="0" dtr="0" r1="C2" ca="1"/>
        <v>291.25</v>
      </c>
    </row>
    <row r="3" spans="1:16">
      <c r="A3" s="3" t="s">
        <v>97</v>
      </c>
      <c r="B3" s="2">
        <v>2250</v>
      </c>
      <c r="C3" s="2">
        <f>B2</f>
        <v>2175</v>
      </c>
      <c r="D3" s="1"/>
      <c r="E3" s="1"/>
      <c r="F3" s="1"/>
      <c r="G3" s="1"/>
      <c r="H3" s="1"/>
      <c r="I3" s="1"/>
      <c r="J3" s="1"/>
      <c r="K3" s="1"/>
      <c r="L3" s="8">
        <v>0.01</v>
      </c>
      <c r="M3" s="8">
        <v>287.74340981232569</v>
      </c>
      <c r="N3" s="1"/>
      <c r="O3" s="8">
        <v>0.01</v>
      </c>
      <c r="P3" s="8">
        <v>248.88515349282153</v>
      </c>
    </row>
    <row r="4" spans="1:16">
      <c r="A4" s="3" t="s">
        <v>96</v>
      </c>
      <c r="B4" s="2">
        <v>2286</v>
      </c>
      <c r="C4" s="2">
        <f t="shared" ref="C4:C35" si="0">B3*C$2+C3*(1-C$2)</f>
        <v>2192.25</v>
      </c>
      <c r="D4" s="2">
        <f>AVERAGE(B2:B3)</f>
        <v>2212.5</v>
      </c>
      <c r="E4" s="1"/>
      <c r="F4" s="2">
        <f t="shared" ref="F4:F35" si="1">B4-C4</f>
        <v>93.75</v>
      </c>
      <c r="G4" s="8">
        <f t="shared" ref="G4:G35" si="2">ABS(F4)</f>
        <v>93.75</v>
      </c>
      <c r="H4" s="2">
        <f t="shared" ref="H4:H35" si="3">F4^2</f>
        <v>8789.0625</v>
      </c>
      <c r="I4" s="3">
        <f>G4/B4</f>
        <v>4.1010498687664043E-2</v>
      </c>
      <c r="J4" s="7">
        <f t="shared" ref="J4:J35" si="4">F4/B4</f>
        <v>4.1010498687664043E-2</v>
      </c>
      <c r="K4" s="1"/>
      <c r="L4" s="8">
        <v>0.02</v>
      </c>
      <c r="M4" s="8">
        <v>258.10364585393813</v>
      </c>
      <c r="N4" s="1"/>
      <c r="O4" s="8">
        <v>0.02</v>
      </c>
      <c r="P4" s="8">
        <v>214.65935733151454</v>
      </c>
    </row>
    <row r="5" spans="1:16">
      <c r="A5" s="3" t="s">
        <v>95</v>
      </c>
      <c r="B5" s="2">
        <v>2356</v>
      </c>
      <c r="C5" s="2">
        <f t="shared" si="0"/>
        <v>2213.8125</v>
      </c>
      <c r="D5" s="2">
        <f t="shared" ref="D5:D36" si="5">B4*C$2+D4*(1-C$2)</f>
        <v>2229.4049999999997</v>
      </c>
      <c r="E5" s="2">
        <f>AVERAGE(B2:B4)</f>
        <v>2237</v>
      </c>
      <c r="F5" s="2">
        <f t="shared" si="1"/>
        <v>142.1875</v>
      </c>
      <c r="G5" s="8">
        <f t="shared" si="2"/>
        <v>142.1875</v>
      </c>
      <c r="H5" s="2">
        <f t="shared" si="3"/>
        <v>20217.28515625</v>
      </c>
      <c r="I5" s="3">
        <f t="shared" ref="I5:I36" si="6">G5/D5</f>
        <v>6.3778227823118733E-2</v>
      </c>
      <c r="J5" s="7">
        <f t="shared" si="4"/>
        <v>6.0351230899830223E-2</v>
      </c>
      <c r="K5" s="1"/>
      <c r="L5" s="8">
        <v>0.03</v>
      </c>
      <c r="M5" s="8">
        <v>235.71016288116894</v>
      </c>
      <c r="N5" s="1"/>
      <c r="O5" s="8">
        <v>0.03</v>
      </c>
      <c r="P5" s="8">
        <v>189.05545461184201</v>
      </c>
    </row>
    <row r="6" spans="1:16">
      <c r="A6" s="3" t="s">
        <v>94</v>
      </c>
      <c r="B6" s="2">
        <v>2407</v>
      </c>
      <c r="C6" s="2">
        <f t="shared" si="0"/>
        <v>2246.515625</v>
      </c>
      <c r="D6" s="2">
        <f t="shared" si="5"/>
        <v>2258.5218499999996</v>
      </c>
      <c r="E6" s="2">
        <f t="shared" ref="E6:E37" si="7">B5*C$2+E5*(1-C$2)</f>
        <v>2264.37</v>
      </c>
      <c r="F6" s="2">
        <f t="shared" si="1"/>
        <v>160.484375</v>
      </c>
      <c r="G6" s="8">
        <f t="shared" si="2"/>
        <v>160.484375</v>
      </c>
      <c r="H6" s="2">
        <f t="shared" si="3"/>
        <v>25755.234619140625</v>
      </c>
      <c r="I6" s="3">
        <f t="shared" si="6"/>
        <v>7.1057260305008793E-2</v>
      </c>
      <c r="J6" s="7">
        <f t="shared" si="4"/>
        <v>6.6674023680930616E-2</v>
      </c>
      <c r="K6" s="1"/>
      <c r="L6" s="8">
        <v>0.04</v>
      </c>
      <c r="M6" s="8">
        <v>218.7590944982893</v>
      </c>
      <c r="N6" s="1"/>
      <c r="O6" s="8">
        <v>0.04</v>
      </c>
      <c r="P6" s="8">
        <v>172.6556614271345</v>
      </c>
    </row>
    <row r="7" spans="1:16">
      <c r="A7" s="3" t="s">
        <v>93</v>
      </c>
      <c r="B7" s="2">
        <v>2436.5</v>
      </c>
      <c r="C7" s="2">
        <f t="shared" si="0"/>
        <v>2283.4270312500003</v>
      </c>
      <c r="D7" s="2">
        <f t="shared" si="5"/>
        <v>2292.6718244999997</v>
      </c>
      <c r="E7" s="2">
        <f t="shared" si="7"/>
        <v>2297.1749</v>
      </c>
      <c r="F7" s="2">
        <f t="shared" si="1"/>
        <v>153.07296874999975</v>
      </c>
      <c r="G7" s="8">
        <f t="shared" si="2"/>
        <v>153.07296874999975</v>
      </c>
      <c r="H7" s="2">
        <f t="shared" si="3"/>
        <v>23431.3337619384</v>
      </c>
      <c r="I7" s="3">
        <f t="shared" si="6"/>
        <v>6.6766192664047264E-2</v>
      </c>
      <c r="J7" s="7">
        <f t="shared" si="4"/>
        <v>6.2824941001436388E-2</v>
      </c>
      <c r="K7" s="1"/>
      <c r="L7" s="8">
        <v>0.05</v>
      </c>
      <c r="M7" s="8">
        <v>205.87586113788765</v>
      </c>
      <c r="N7" s="1"/>
      <c r="O7" s="8">
        <v>0.05</v>
      </c>
      <c r="P7" s="8">
        <v>163.12230379872926</v>
      </c>
    </row>
    <row r="8" spans="1:16">
      <c r="A8" s="3" t="s">
        <v>92</v>
      </c>
      <c r="B8" s="2">
        <v>2339.5</v>
      </c>
      <c r="C8" s="2">
        <f t="shared" si="0"/>
        <v>2318.6338140625003</v>
      </c>
      <c r="D8" s="2">
        <f t="shared" si="5"/>
        <v>2325.752304865</v>
      </c>
      <c r="E8" s="2">
        <f t="shared" si="7"/>
        <v>2329.2196730000001</v>
      </c>
      <c r="F8" s="2">
        <f t="shared" si="1"/>
        <v>20.866185937499722</v>
      </c>
      <c r="G8" s="8">
        <f t="shared" si="2"/>
        <v>20.866185937499722</v>
      </c>
      <c r="H8" s="2">
        <f t="shared" si="3"/>
        <v>435.39771557831114</v>
      </c>
      <c r="I8" s="3">
        <f t="shared" si="6"/>
        <v>8.9718006057016089E-3</v>
      </c>
      <c r="J8" s="7">
        <f t="shared" si="4"/>
        <v>8.919079263731448E-3</v>
      </c>
      <c r="K8" s="1"/>
      <c r="L8" s="8">
        <v>0.06</v>
      </c>
      <c r="M8" s="8">
        <v>196.02767644658826</v>
      </c>
      <c r="N8" s="1"/>
      <c r="O8" s="8">
        <v>0.06</v>
      </c>
      <c r="P8" s="8">
        <v>157.34440319303485</v>
      </c>
    </row>
    <row r="9" spans="1:16">
      <c r="A9" s="3" t="s">
        <v>91</v>
      </c>
      <c r="B9" s="2">
        <v>2213.5</v>
      </c>
      <c r="C9" s="2">
        <f t="shared" si="0"/>
        <v>2323.4330368281253</v>
      </c>
      <c r="D9" s="2">
        <f t="shared" si="5"/>
        <v>2328.9142747460501</v>
      </c>
      <c r="E9" s="2">
        <f t="shared" si="7"/>
        <v>2331.5841482100004</v>
      </c>
      <c r="F9" s="2">
        <f t="shared" si="1"/>
        <v>-109.9330368281253</v>
      </c>
      <c r="G9" s="8">
        <f t="shared" si="2"/>
        <v>109.9330368281253</v>
      </c>
      <c r="H9" s="2">
        <f t="shared" si="3"/>
        <v>12085.272586253952</v>
      </c>
      <c r="I9" s="3">
        <f t="shared" si="6"/>
        <v>4.7203556618722102E-2</v>
      </c>
      <c r="J9" s="7">
        <f t="shared" si="4"/>
        <v>-4.9664800916252673E-2</v>
      </c>
      <c r="K9" s="1"/>
      <c r="L9" s="8">
        <v>7.0000000000000007E-2</v>
      </c>
      <c r="M9" s="8">
        <v>188.44770235571536</v>
      </c>
      <c r="N9" s="1"/>
      <c r="O9" s="8">
        <v>7.0000000000000007E-2</v>
      </c>
      <c r="P9" s="8">
        <v>153.42050149494341</v>
      </c>
    </row>
    <row r="10" spans="1:16">
      <c r="A10" s="3" t="s">
        <v>90</v>
      </c>
      <c r="B10" s="2">
        <v>2451.5</v>
      </c>
      <c r="C10" s="2">
        <f t="shared" si="0"/>
        <v>2298.1484383576562</v>
      </c>
      <c r="D10" s="2">
        <f t="shared" si="5"/>
        <v>2302.3689915544587</v>
      </c>
      <c r="E10" s="2">
        <f t="shared" si="7"/>
        <v>2304.4247941217004</v>
      </c>
      <c r="F10" s="2">
        <f t="shared" si="1"/>
        <v>153.35156164234377</v>
      </c>
      <c r="G10" s="8">
        <f t="shared" si="2"/>
        <v>153.35156164234377</v>
      </c>
      <c r="H10" s="2">
        <f t="shared" si="3"/>
        <v>23516.701458145559</v>
      </c>
      <c r="I10" s="3">
        <f t="shared" si="6"/>
        <v>6.6605988095247717E-2</v>
      </c>
      <c r="J10" s="7">
        <f t="shared" si="4"/>
        <v>6.2554175664835315E-2</v>
      </c>
      <c r="K10" s="1"/>
      <c r="L10" s="8">
        <v>0.08</v>
      </c>
      <c r="M10" s="8">
        <v>182.57109389655153</v>
      </c>
      <c r="N10" s="1"/>
      <c r="O10" s="8">
        <v>0.08</v>
      </c>
      <c r="P10" s="8">
        <v>149.96941651364176</v>
      </c>
    </row>
    <row r="11" spans="1:16">
      <c r="A11" s="3" t="s">
        <v>89</v>
      </c>
      <c r="B11" s="2">
        <v>2405</v>
      </c>
      <c r="C11" s="2">
        <f t="shared" si="0"/>
        <v>2333.4192975353953</v>
      </c>
      <c r="D11" s="2">
        <f t="shared" si="5"/>
        <v>2336.669123496933</v>
      </c>
      <c r="E11" s="2">
        <f t="shared" si="7"/>
        <v>2338.2520914737097</v>
      </c>
      <c r="F11" s="2">
        <f t="shared" si="1"/>
        <v>71.580702464604656</v>
      </c>
      <c r="G11" s="8">
        <f t="shared" si="2"/>
        <v>71.580702464604656</v>
      </c>
      <c r="H11" s="2">
        <f t="shared" si="3"/>
        <v>5123.7969653262589</v>
      </c>
      <c r="I11" s="3">
        <f t="shared" si="6"/>
        <v>3.0633649302251591E-2</v>
      </c>
      <c r="J11" s="7">
        <f t="shared" si="4"/>
        <v>2.9763285848068463E-2</v>
      </c>
      <c r="K11" s="1"/>
      <c r="L11" s="8">
        <v>0.09</v>
      </c>
      <c r="M11" s="8">
        <v>177.98324025962745</v>
      </c>
      <c r="N11" s="1"/>
      <c r="O11" s="8">
        <v>0.09</v>
      </c>
      <c r="P11" s="8">
        <v>146.92434683869729</v>
      </c>
    </row>
    <row r="12" spans="1:16">
      <c r="A12" s="3" t="s">
        <v>88</v>
      </c>
      <c r="B12" s="2">
        <v>2555.5</v>
      </c>
      <c r="C12" s="2">
        <f t="shared" si="0"/>
        <v>2349.8828591022543</v>
      </c>
      <c r="D12" s="2">
        <f t="shared" si="5"/>
        <v>2352.3852250926384</v>
      </c>
      <c r="E12" s="2">
        <f t="shared" si="7"/>
        <v>2353.6041104347564</v>
      </c>
      <c r="F12" s="2">
        <f t="shared" si="1"/>
        <v>205.61714089774568</v>
      </c>
      <c r="G12" s="8">
        <f t="shared" si="2"/>
        <v>205.61714089774568</v>
      </c>
      <c r="H12" s="2">
        <f t="shared" si="3"/>
        <v>42278.4086309634</v>
      </c>
      <c r="I12" s="3">
        <f t="shared" si="6"/>
        <v>8.7407937570959854E-2</v>
      </c>
      <c r="J12" s="7">
        <f t="shared" si="4"/>
        <v>8.0460630364995372E-2</v>
      </c>
      <c r="K12" s="1"/>
      <c r="L12" s="8">
        <v>0.1</v>
      </c>
      <c r="M12" s="8">
        <v>174.37954172043968</v>
      </c>
      <c r="N12" s="1"/>
      <c r="O12" s="8">
        <v>0.1</v>
      </c>
      <c r="P12" s="8">
        <v>144.22939374525419</v>
      </c>
    </row>
    <row r="13" spans="1:16">
      <c r="A13" s="3" t="s">
        <v>87</v>
      </c>
      <c r="B13" s="2">
        <v>2428</v>
      </c>
      <c r="C13" s="2">
        <f t="shared" si="0"/>
        <v>2397.174801508736</v>
      </c>
      <c r="D13" s="2">
        <f t="shared" si="5"/>
        <v>2399.1016233213318</v>
      </c>
      <c r="E13" s="2">
        <f t="shared" si="7"/>
        <v>2400.0401650347626</v>
      </c>
      <c r="F13" s="2">
        <f t="shared" si="1"/>
        <v>30.825198491264018</v>
      </c>
      <c r="G13" s="8">
        <f t="shared" si="2"/>
        <v>30.825198491264018</v>
      </c>
      <c r="H13" s="2">
        <f t="shared" si="3"/>
        <v>950.19286202582555</v>
      </c>
      <c r="I13" s="3">
        <f t="shared" si="6"/>
        <v>1.284864225492433E-2</v>
      </c>
      <c r="J13" s="7">
        <f t="shared" si="4"/>
        <v>1.2695716017818789E-2</v>
      </c>
      <c r="K13" s="1"/>
      <c r="L13" s="8">
        <v>0.11</v>
      </c>
      <c r="M13" s="8">
        <v>171.53518631205483</v>
      </c>
      <c r="N13" s="1"/>
      <c r="O13" s="8">
        <v>0.11</v>
      </c>
      <c r="P13" s="8">
        <v>141.83742060455776</v>
      </c>
    </row>
    <row r="14" spans="1:16">
      <c r="A14" s="3" t="s">
        <v>86</v>
      </c>
      <c r="B14" s="2">
        <v>2765.5</v>
      </c>
      <c r="C14" s="2">
        <f t="shared" si="0"/>
        <v>2404.2645971617267</v>
      </c>
      <c r="D14" s="2">
        <f t="shared" si="5"/>
        <v>2405.7482499574253</v>
      </c>
      <c r="E14" s="2">
        <f t="shared" si="7"/>
        <v>2406.4709270767671</v>
      </c>
      <c r="F14" s="2">
        <f t="shared" si="1"/>
        <v>361.23540283827333</v>
      </c>
      <c r="G14" s="8">
        <f t="shared" si="2"/>
        <v>361.23540283827333</v>
      </c>
      <c r="H14" s="2">
        <f t="shared" si="3"/>
        <v>130491.01626372962</v>
      </c>
      <c r="I14" s="3">
        <f t="shared" si="6"/>
        <v>0.15015511404597973</v>
      </c>
      <c r="J14" s="7">
        <f t="shared" si="4"/>
        <v>0.13062209468026517</v>
      </c>
      <c r="K14" s="1"/>
      <c r="L14" s="8">
        <v>0.12</v>
      </c>
      <c r="M14" s="8">
        <v>169.28300006935157</v>
      </c>
      <c r="N14" s="1"/>
      <c r="O14" s="8">
        <v>0.12</v>
      </c>
      <c r="P14" s="8">
        <v>139.84960850731059</v>
      </c>
    </row>
    <row r="15" spans="1:16">
      <c r="A15" s="3" t="s">
        <v>85</v>
      </c>
      <c r="B15" s="2">
        <v>2679</v>
      </c>
      <c r="C15" s="2">
        <f t="shared" si="0"/>
        <v>2487.3487398145298</v>
      </c>
      <c r="D15" s="2">
        <f t="shared" si="5"/>
        <v>2488.4911524672175</v>
      </c>
      <c r="E15" s="2">
        <f t="shared" si="7"/>
        <v>2489.0476138491108</v>
      </c>
      <c r="F15" s="2">
        <f t="shared" si="1"/>
        <v>191.65126018547016</v>
      </c>
      <c r="G15" s="8">
        <f t="shared" si="2"/>
        <v>191.65126018547016</v>
      </c>
      <c r="H15" s="2">
        <f t="shared" si="3"/>
        <v>36730.205530678781</v>
      </c>
      <c r="I15" s="3">
        <f t="shared" si="6"/>
        <v>7.7015045842319871E-2</v>
      </c>
      <c r="J15" s="7">
        <f t="shared" si="4"/>
        <v>7.1538357665349078E-2</v>
      </c>
      <c r="K15" s="1"/>
      <c r="L15" s="8">
        <v>0.13</v>
      </c>
      <c r="M15" s="8">
        <v>167.49748106403848</v>
      </c>
      <c r="N15" s="1"/>
      <c r="O15" s="8">
        <v>0.13</v>
      </c>
      <c r="P15" s="8">
        <v>138.55426983394489</v>
      </c>
    </row>
    <row r="16" spans="1:16">
      <c r="A16" s="3" t="s">
        <v>84</v>
      </c>
      <c r="B16" s="2">
        <v>2245</v>
      </c>
      <c r="C16" s="2">
        <f t="shared" si="0"/>
        <v>2531.4285296571879</v>
      </c>
      <c r="D16" s="2">
        <f t="shared" si="5"/>
        <v>2532.3081873997576</v>
      </c>
      <c r="E16" s="2">
        <f t="shared" si="7"/>
        <v>2532.7366626638154</v>
      </c>
      <c r="F16" s="2">
        <f t="shared" si="1"/>
        <v>-286.42852965718794</v>
      </c>
      <c r="G16" s="8">
        <f t="shared" si="2"/>
        <v>286.42852965718794</v>
      </c>
      <c r="H16" s="2">
        <f t="shared" si="3"/>
        <v>82041.302601578587</v>
      </c>
      <c r="I16" s="3">
        <f t="shared" si="6"/>
        <v>0.11310966456705275</v>
      </c>
      <c r="J16" s="7">
        <f t="shared" si="4"/>
        <v>-0.12758509116133093</v>
      </c>
      <c r="K16" s="1"/>
      <c r="L16" s="8">
        <v>0.14000000000000001</v>
      </c>
      <c r="M16" s="8">
        <v>166.08339765983646</v>
      </c>
      <c r="N16" s="1"/>
      <c r="O16" s="8">
        <v>0.14000000000000001</v>
      </c>
      <c r="P16" s="8">
        <v>137.39523890469755</v>
      </c>
    </row>
    <row r="17" spans="1:16">
      <c r="A17" s="3" t="s">
        <v>83</v>
      </c>
      <c r="B17" s="2">
        <v>2404</v>
      </c>
      <c r="C17" s="2">
        <f t="shared" si="0"/>
        <v>2465.5499678360347</v>
      </c>
      <c r="D17" s="2">
        <f t="shared" si="5"/>
        <v>2466.2273042978136</v>
      </c>
      <c r="E17" s="2">
        <f t="shared" si="7"/>
        <v>2466.5572302511378</v>
      </c>
      <c r="F17" s="2">
        <f t="shared" si="1"/>
        <v>-61.549967836034739</v>
      </c>
      <c r="G17" s="8">
        <f t="shared" si="2"/>
        <v>61.549967836034739</v>
      </c>
      <c r="H17" s="2">
        <f t="shared" si="3"/>
        <v>3788.3985406169109</v>
      </c>
      <c r="I17" s="3">
        <f t="shared" si="6"/>
        <v>2.4957135025134799E-2</v>
      </c>
      <c r="J17" s="7">
        <f t="shared" si="4"/>
        <v>-2.5603148018317277E-2</v>
      </c>
      <c r="K17" s="1"/>
      <c r="L17" s="8">
        <v>0.15</v>
      </c>
      <c r="M17" s="8">
        <v>164.96767369030906</v>
      </c>
      <c r="N17" s="1"/>
      <c r="O17" s="8">
        <v>0.15</v>
      </c>
      <c r="P17" s="8">
        <v>136.35288595821427</v>
      </c>
    </row>
    <row r="18" spans="1:16">
      <c r="A18" s="3" t="s">
        <v>82</v>
      </c>
      <c r="B18" s="2">
        <v>2437</v>
      </c>
      <c r="C18" s="2">
        <f t="shared" si="0"/>
        <v>2451.3934752337468</v>
      </c>
      <c r="D18" s="2">
        <f t="shared" si="5"/>
        <v>2451.9150243093163</v>
      </c>
      <c r="E18" s="2">
        <f t="shared" si="7"/>
        <v>2452.1690672933764</v>
      </c>
      <c r="F18" s="2">
        <f t="shared" si="1"/>
        <v>-14.393475233746813</v>
      </c>
      <c r="G18" s="8">
        <f t="shared" si="2"/>
        <v>14.393475233746813</v>
      </c>
      <c r="H18" s="2">
        <f t="shared" si="3"/>
        <v>207.17212930448287</v>
      </c>
      <c r="I18" s="3">
        <f t="shared" si="6"/>
        <v>5.8702993745883723E-3</v>
      </c>
      <c r="J18" s="7">
        <f t="shared" si="4"/>
        <v>-5.9062270142580271E-3</v>
      </c>
      <c r="K18" s="1"/>
      <c r="L18" s="8">
        <v>0.16</v>
      </c>
      <c r="M18" s="8">
        <v>164.09360538367017</v>
      </c>
      <c r="N18" s="1"/>
      <c r="O18" s="8">
        <v>0.16</v>
      </c>
      <c r="P18" s="8">
        <v>135.41038552459764</v>
      </c>
    </row>
    <row r="19" spans="1:16">
      <c r="A19" s="3" t="s">
        <v>81</v>
      </c>
      <c r="B19" s="2">
        <v>2181</v>
      </c>
      <c r="C19" s="2">
        <f t="shared" si="0"/>
        <v>2448.082975929985</v>
      </c>
      <c r="D19" s="2">
        <f t="shared" si="5"/>
        <v>2448.4845687181737</v>
      </c>
      <c r="E19" s="2">
        <f t="shared" si="7"/>
        <v>2448.6801818159001</v>
      </c>
      <c r="F19" s="2">
        <f t="shared" si="1"/>
        <v>-267.08297592998497</v>
      </c>
      <c r="G19" s="8">
        <f t="shared" si="2"/>
        <v>267.08297592998497</v>
      </c>
      <c r="H19" s="2">
        <f t="shared" si="3"/>
        <v>71333.316031616923</v>
      </c>
      <c r="I19" s="3">
        <f t="shared" si="6"/>
        <v>0.10908093085095806</v>
      </c>
      <c r="J19" s="7">
        <f t="shared" si="4"/>
        <v>-0.12245895274185464</v>
      </c>
      <c r="K19" s="1"/>
      <c r="L19" s="8">
        <v>0.17</v>
      </c>
      <c r="M19" s="8">
        <v>163.4167197259342</v>
      </c>
      <c r="N19" s="1"/>
      <c r="O19" s="8">
        <v>0.17</v>
      </c>
      <c r="P19" s="8">
        <v>134.55326559032045</v>
      </c>
    </row>
    <row r="20" spans="1:16">
      <c r="A20" s="3" t="s">
        <v>80</v>
      </c>
      <c r="B20" s="2">
        <v>2416</v>
      </c>
      <c r="C20" s="2">
        <f t="shared" si="0"/>
        <v>2386.6538914660887</v>
      </c>
      <c r="D20" s="2">
        <f t="shared" si="5"/>
        <v>2386.9631179129938</v>
      </c>
      <c r="E20" s="2">
        <f t="shared" si="7"/>
        <v>2387.1137399982431</v>
      </c>
      <c r="F20" s="2">
        <f t="shared" si="1"/>
        <v>29.34610853391132</v>
      </c>
      <c r="G20" s="8">
        <f t="shared" si="2"/>
        <v>29.34610853391132</v>
      </c>
      <c r="H20" s="2">
        <f t="shared" si="3"/>
        <v>861.19408608410276</v>
      </c>
      <c r="I20" s="3">
        <f t="shared" si="6"/>
        <v>1.2294328435024024E-2</v>
      </c>
      <c r="J20" s="7">
        <f t="shared" si="4"/>
        <v>1.2146568101784487E-2</v>
      </c>
      <c r="K20" s="1"/>
      <c r="L20" s="8">
        <v>0.18</v>
      </c>
      <c r="M20" s="8">
        <v>162.90178586437256</v>
      </c>
      <c r="N20" s="1"/>
      <c r="O20" s="8">
        <v>0.18</v>
      </c>
      <c r="P20" s="8">
        <v>133.97249522807567</v>
      </c>
    </row>
    <row r="21" spans="1:16">
      <c r="A21" s="3" t="s">
        <v>79</v>
      </c>
      <c r="B21" s="2">
        <v>2655</v>
      </c>
      <c r="C21" s="2">
        <f t="shared" si="0"/>
        <v>2393.4034964288885</v>
      </c>
      <c r="D21" s="2">
        <f t="shared" si="5"/>
        <v>2393.6416007930056</v>
      </c>
      <c r="E21" s="2">
        <f t="shared" si="7"/>
        <v>2393.7575797986474</v>
      </c>
      <c r="F21" s="2">
        <f t="shared" si="1"/>
        <v>261.5965035711115</v>
      </c>
      <c r="G21" s="8">
        <f t="shared" si="2"/>
        <v>261.5965035711115</v>
      </c>
      <c r="H21" s="2">
        <f t="shared" si="3"/>
        <v>68432.730680630557</v>
      </c>
      <c r="I21" s="3">
        <f t="shared" si="6"/>
        <v>0.10928808368155259</v>
      </c>
      <c r="J21" s="7">
        <f t="shared" si="4"/>
        <v>9.8529756523959136E-2</v>
      </c>
      <c r="K21" s="1"/>
      <c r="L21" s="8">
        <v>0.19</v>
      </c>
      <c r="M21" s="8">
        <v>162.52063817760774</v>
      </c>
      <c r="N21" s="1"/>
      <c r="O21" s="8">
        <v>0.19</v>
      </c>
      <c r="P21" s="8">
        <v>133.46538440046805</v>
      </c>
    </row>
    <row r="22" spans="1:16">
      <c r="A22" s="3" t="s">
        <v>78</v>
      </c>
      <c r="B22" s="2">
        <v>2537.5</v>
      </c>
      <c r="C22" s="2">
        <f t="shared" si="0"/>
        <v>2453.5706922502441</v>
      </c>
      <c r="D22" s="2">
        <f t="shared" si="5"/>
        <v>2453.7540326106146</v>
      </c>
      <c r="E22" s="2">
        <f t="shared" si="7"/>
        <v>2453.8433364449584</v>
      </c>
      <c r="F22" s="2">
        <f t="shared" si="1"/>
        <v>83.929307749755935</v>
      </c>
      <c r="G22" s="8">
        <f t="shared" si="2"/>
        <v>83.929307749755935</v>
      </c>
      <c r="H22" s="2">
        <f t="shared" si="3"/>
        <v>7044.1286993532412</v>
      </c>
      <c r="I22" s="3">
        <f t="shared" si="6"/>
        <v>3.4204450256353242E-2</v>
      </c>
      <c r="J22" s="7">
        <f t="shared" si="4"/>
        <v>3.307558926098756E-2</v>
      </c>
      <c r="K22" s="1"/>
      <c r="L22" s="8">
        <v>0.2</v>
      </c>
      <c r="M22" s="8">
        <v>162.25057371997354</v>
      </c>
      <c r="N22" s="1"/>
      <c r="O22" s="8">
        <v>0.2</v>
      </c>
      <c r="P22" s="8">
        <v>132.97591037338333</v>
      </c>
    </row>
    <row r="23" spans="1:16">
      <c r="A23" s="3" t="s">
        <v>77</v>
      </c>
      <c r="B23" s="2">
        <v>2298.5</v>
      </c>
      <c r="C23" s="2">
        <f t="shared" si="0"/>
        <v>2472.8744330326881</v>
      </c>
      <c r="D23" s="2">
        <f t="shared" si="5"/>
        <v>2473.0156051101731</v>
      </c>
      <c r="E23" s="2">
        <f t="shared" si="7"/>
        <v>2473.084369062618</v>
      </c>
      <c r="F23" s="2">
        <f t="shared" si="1"/>
        <v>-174.3744330326881</v>
      </c>
      <c r="G23" s="8">
        <f t="shared" si="2"/>
        <v>174.3744330326881</v>
      </c>
      <c r="H23" s="2">
        <f t="shared" si="3"/>
        <v>30406.442895471428</v>
      </c>
      <c r="I23" s="3">
        <f t="shared" si="6"/>
        <v>7.0510850264092734E-2</v>
      </c>
      <c r="J23" s="7">
        <f t="shared" si="4"/>
        <v>-7.586444769749319E-2</v>
      </c>
      <c r="K23" s="1"/>
      <c r="L23" s="8">
        <v>0.21</v>
      </c>
      <c r="M23" s="8">
        <v>162.07315920227379</v>
      </c>
      <c r="N23" s="1"/>
      <c r="O23" s="8">
        <v>0.21</v>
      </c>
      <c r="P23" s="8">
        <v>132.49945497824766</v>
      </c>
    </row>
    <row r="24" spans="1:16">
      <c r="A24" s="3" t="s">
        <v>76</v>
      </c>
      <c r="B24" s="2">
        <v>2751.5</v>
      </c>
      <c r="C24" s="2">
        <f t="shared" si="0"/>
        <v>2432.7683134351701</v>
      </c>
      <c r="D24" s="2">
        <f t="shared" si="5"/>
        <v>2432.8770159348333</v>
      </c>
      <c r="E24" s="2">
        <f t="shared" si="7"/>
        <v>2432.9299641782159</v>
      </c>
      <c r="F24" s="2">
        <f t="shared" si="1"/>
        <v>318.73168656482994</v>
      </c>
      <c r="G24" s="8">
        <f t="shared" si="2"/>
        <v>318.73168656482994</v>
      </c>
      <c r="H24" s="2">
        <f t="shared" si="3"/>
        <v>101589.888020461</v>
      </c>
      <c r="I24" s="3">
        <f t="shared" si="6"/>
        <v>0.13101019265552857</v>
      </c>
      <c r="J24" s="7">
        <f t="shared" si="4"/>
        <v>0.11583924643461019</v>
      </c>
      <c r="K24" s="1"/>
      <c r="L24" s="8">
        <v>0.22</v>
      </c>
      <c r="M24" s="8">
        <v>161.97333266012211</v>
      </c>
      <c r="N24" s="1"/>
      <c r="O24" s="8">
        <v>0.22</v>
      </c>
      <c r="P24" s="8">
        <v>132.03213100968344</v>
      </c>
    </row>
    <row r="25" spans="1:16">
      <c r="A25" s="3" t="s">
        <v>75</v>
      </c>
      <c r="B25" s="2">
        <v>2595.5</v>
      </c>
      <c r="C25" s="2">
        <f t="shared" si="0"/>
        <v>2506.0766013450811</v>
      </c>
      <c r="D25" s="2">
        <f t="shared" si="5"/>
        <v>2506.1603022698218</v>
      </c>
      <c r="E25" s="2">
        <f t="shared" si="7"/>
        <v>2506.201072417226</v>
      </c>
      <c r="F25" s="2">
        <f t="shared" si="1"/>
        <v>89.423398654918856</v>
      </c>
      <c r="G25" s="8">
        <f t="shared" si="2"/>
        <v>89.423398654918856</v>
      </c>
      <c r="H25" s="2">
        <f t="shared" si="3"/>
        <v>7996.5442269965433</v>
      </c>
      <c r="I25" s="3">
        <f t="shared" si="6"/>
        <v>3.5681436089275036E-2</v>
      </c>
      <c r="J25" s="7">
        <f t="shared" si="4"/>
        <v>3.4453245484461124E-2</v>
      </c>
      <c r="K25" s="1"/>
      <c r="L25" s="47">
        <v>0.23</v>
      </c>
      <c r="M25" s="47">
        <v>161.93871933576435</v>
      </c>
      <c r="N25" s="1"/>
      <c r="O25" s="8">
        <v>0.23</v>
      </c>
      <c r="P25" s="8">
        <v>131.68027929810387</v>
      </c>
    </row>
    <row r="26" spans="1:16">
      <c r="A26" s="3" t="s">
        <v>74</v>
      </c>
      <c r="B26" s="2">
        <v>2525</v>
      </c>
      <c r="C26" s="2">
        <f t="shared" si="0"/>
        <v>2526.6439830357126</v>
      </c>
      <c r="D26" s="2">
        <f t="shared" si="5"/>
        <v>2526.7084327477628</v>
      </c>
      <c r="E26" s="2">
        <f t="shared" si="7"/>
        <v>2526.739825761264</v>
      </c>
      <c r="F26" s="2">
        <f t="shared" si="1"/>
        <v>-1.6439830357126084</v>
      </c>
      <c r="G26" s="8">
        <f t="shared" si="2"/>
        <v>1.6439830357126084</v>
      </c>
      <c r="H26" s="2">
        <f t="shared" si="3"/>
        <v>2.7026802217108434</v>
      </c>
      <c r="I26" s="3">
        <f t="shared" si="6"/>
        <v>6.5064216132163617E-4</v>
      </c>
      <c r="J26" s="7">
        <f t="shared" si="4"/>
        <v>-6.5108239038123102E-4</v>
      </c>
      <c r="K26" s="1"/>
      <c r="L26" s="8">
        <v>0.24</v>
      </c>
      <c r="M26" s="8">
        <v>161.95910495541764</v>
      </c>
      <c r="N26" s="1"/>
      <c r="O26" s="8">
        <v>0.24</v>
      </c>
      <c r="P26" s="8">
        <v>131.43576176874987</v>
      </c>
    </row>
    <row r="27" spans="1:16">
      <c r="A27" s="3" t="s">
        <v>73</v>
      </c>
      <c r="B27" s="2">
        <v>2614.5</v>
      </c>
      <c r="C27" s="2">
        <f t="shared" si="0"/>
        <v>2526.2658669374987</v>
      </c>
      <c r="D27" s="2">
        <f t="shared" si="5"/>
        <v>2526.3154932157777</v>
      </c>
      <c r="E27" s="2">
        <f t="shared" si="7"/>
        <v>2526.3396658361735</v>
      </c>
      <c r="F27" s="2">
        <f t="shared" si="1"/>
        <v>88.234133062501314</v>
      </c>
      <c r="G27" s="8">
        <f t="shared" si="2"/>
        <v>88.234133062501314</v>
      </c>
      <c r="H27" s="2">
        <f t="shared" si="3"/>
        <v>7785.2622372911874</v>
      </c>
      <c r="I27" s="3">
        <f t="shared" si="6"/>
        <v>3.4926015099637067E-2</v>
      </c>
      <c r="J27" s="7">
        <f t="shared" si="4"/>
        <v>3.3747995051635615E-2</v>
      </c>
      <c r="K27" s="1"/>
      <c r="L27" s="8">
        <v>0.25</v>
      </c>
      <c r="M27" s="8">
        <v>162.02602592633255</v>
      </c>
      <c r="N27" s="1"/>
      <c r="O27" s="8">
        <v>0.25</v>
      </c>
      <c r="P27" s="8">
        <v>131.18466986938296</v>
      </c>
    </row>
    <row r="28" spans="1:16">
      <c r="A28" s="3" t="s">
        <v>72</v>
      </c>
      <c r="B28" s="2">
        <v>2349.5</v>
      </c>
      <c r="C28" s="2">
        <f t="shared" si="0"/>
        <v>2546.5597175418743</v>
      </c>
      <c r="D28" s="2">
        <f t="shared" si="5"/>
        <v>2546.5979297761487</v>
      </c>
      <c r="E28" s="2">
        <f t="shared" si="7"/>
        <v>2546.6165426938537</v>
      </c>
      <c r="F28" s="2">
        <f t="shared" si="1"/>
        <v>-197.05971754187431</v>
      </c>
      <c r="G28" s="8">
        <f t="shared" si="2"/>
        <v>197.05971754187431</v>
      </c>
      <c r="H28" s="2">
        <f t="shared" si="3"/>
        <v>38832.532277683284</v>
      </c>
      <c r="I28" s="3">
        <f t="shared" si="6"/>
        <v>7.7381558838853004E-2</v>
      </c>
      <c r="J28" s="7">
        <f t="shared" si="4"/>
        <v>-8.387304428255983E-2</v>
      </c>
      <c r="K28" s="1"/>
      <c r="L28" s="8">
        <v>0.26</v>
      </c>
      <c r="M28" s="8">
        <v>162.13244733592416</v>
      </c>
      <c r="N28" s="1"/>
      <c r="O28" s="8">
        <v>0.26</v>
      </c>
      <c r="P28" s="8">
        <v>130.92607838965966</v>
      </c>
    </row>
    <row r="29" spans="1:16">
      <c r="A29" s="3" t="s">
        <v>71</v>
      </c>
      <c r="B29" s="2">
        <v>2382.5</v>
      </c>
      <c r="C29" s="2">
        <f t="shared" si="0"/>
        <v>2501.2359825072435</v>
      </c>
      <c r="D29" s="2">
        <f t="shared" si="5"/>
        <v>2501.2654059276347</v>
      </c>
      <c r="E29" s="2">
        <f t="shared" si="7"/>
        <v>2501.2797378742671</v>
      </c>
      <c r="F29" s="2">
        <f t="shared" si="1"/>
        <v>-118.73598250724353</v>
      </c>
      <c r="G29" s="8">
        <f t="shared" si="2"/>
        <v>118.73598250724353</v>
      </c>
      <c r="H29" s="2">
        <f t="shared" si="3"/>
        <v>14098.233541960442</v>
      </c>
      <c r="I29" s="3">
        <f t="shared" si="6"/>
        <v>4.7470365290247306E-2</v>
      </c>
      <c r="J29" s="7">
        <f t="shared" si="4"/>
        <v>-4.9836718785831492E-2</v>
      </c>
      <c r="K29" s="1"/>
      <c r="L29" s="8">
        <v>0.27</v>
      </c>
      <c r="M29" s="8">
        <v>162.27250759023849</v>
      </c>
      <c r="N29" s="1"/>
      <c r="O29" s="8">
        <v>0.27</v>
      </c>
      <c r="P29" s="8">
        <v>130.65920888513401</v>
      </c>
    </row>
    <row r="30" spans="1:16">
      <c r="A30" s="3" t="s">
        <v>70</v>
      </c>
      <c r="B30" s="2">
        <v>2409.5</v>
      </c>
      <c r="C30" s="2">
        <f t="shared" si="0"/>
        <v>2473.9267065305776</v>
      </c>
      <c r="D30" s="2">
        <f t="shared" si="5"/>
        <v>2473.9493625642785</v>
      </c>
      <c r="E30" s="2">
        <f t="shared" si="7"/>
        <v>2473.9603981631858</v>
      </c>
      <c r="F30" s="2">
        <f t="shared" si="1"/>
        <v>-64.426706530577576</v>
      </c>
      <c r="G30" s="8">
        <f t="shared" si="2"/>
        <v>64.426706530577576</v>
      </c>
      <c r="H30" s="2">
        <f t="shared" si="3"/>
        <v>4150.800514377167</v>
      </c>
      <c r="I30" s="3">
        <f t="shared" si="6"/>
        <v>2.6042047386046138E-2</v>
      </c>
      <c r="J30" s="7">
        <f t="shared" si="4"/>
        <v>-2.6738620680878844E-2</v>
      </c>
      <c r="K30" s="1"/>
      <c r="L30" s="8">
        <v>0.28000000000000003</v>
      </c>
      <c r="M30" s="8">
        <v>162.44131414949618</v>
      </c>
      <c r="N30" s="1"/>
      <c r="O30" s="8">
        <v>0.28000000000000003</v>
      </c>
      <c r="P30" s="8">
        <v>130.38342495662084</v>
      </c>
    </row>
    <row r="31" spans="1:16">
      <c r="A31" s="3" t="s">
        <v>69</v>
      </c>
      <c r="B31" s="2">
        <v>2387</v>
      </c>
      <c r="C31" s="2">
        <f t="shared" si="0"/>
        <v>2459.1085640285451</v>
      </c>
      <c r="D31" s="2">
        <f t="shared" si="5"/>
        <v>2459.1260091744944</v>
      </c>
      <c r="E31" s="2">
        <f t="shared" si="7"/>
        <v>2459.1345065856531</v>
      </c>
      <c r="F31" s="2">
        <f t="shared" si="1"/>
        <v>-72.108564028545061</v>
      </c>
      <c r="G31" s="8">
        <f t="shared" si="2"/>
        <v>72.108564028545061</v>
      </c>
      <c r="H31" s="2">
        <f t="shared" si="3"/>
        <v>5199.6450062587828</v>
      </c>
      <c r="I31" s="3">
        <f t="shared" si="6"/>
        <v>2.932284224538426E-2</v>
      </c>
      <c r="J31" s="7">
        <f t="shared" si="4"/>
        <v>-3.0208866371405557E-2</v>
      </c>
      <c r="K31" s="1"/>
      <c r="L31" s="8">
        <v>0.28999999999999998</v>
      </c>
      <c r="M31" s="8">
        <v>162.63477882732704</v>
      </c>
      <c r="N31" s="1"/>
      <c r="O31" s="8">
        <v>0.28999999999999998</v>
      </c>
      <c r="P31" s="8">
        <v>130.27237257156361</v>
      </c>
    </row>
    <row r="32" spans="1:16">
      <c r="A32" s="3" t="s">
        <v>68</v>
      </c>
      <c r="B32" s="2">
        <v>2361</v>
      </c>
      <c r="C32" s="2">
        <f t="shared" si="0"/>
        <v>2442.5235943019798</v>
      </c>
      <c r="D32" s="2">
        <f t="shared" si="5"/>
        <v>2442.5370270643607</v>
      </c>
      <c r="E32" s="2">
        <f t="shared" si="7"/>
        <v>2442.5435700709531</v>
      </c>
      <c r="F32" s="2">
        <f t="shared" si="1"/>
        <v>-81.523594301979756</v>
      </c>
      <c r="G32" s="8">
        <f t="shared" si="2"/>
        <v>81.523594301979756</v>
      </c>
      <c r="H32" s="2">
        <f t="shared" si="3"/>
        <v>6646.0964279137861</v>
      </c>
      <c r="I32" s="3">
        <f t="shared" si="6"/>
        <v>3.3376605307785828E-2</v>
      </c>
      <c r="J32" s="7">
        <f t="shared" si="4"/>
        <v>-3.4529264846243017E-2</v>
      </c>
      <c r="K32" s="1"/>
      <c r="L32" s="8">
        <v>0.3</v>
      </c>
      <c r="M32" s="8">
        <v>162.84948400797475</v>
      </c>
      <c r="N32" s="1"/>
      <c r="O32" s="8">
        <v>0.3</v>
      </c>
      <c r="P32" s="8">
        <v>130.20998037249217</v>
      </c>
    </row>
    <row r="33" spans="1:16">
      <c r="A33" s="3" t="s">
        <v>67</v>
      </c>
      <c r="B33" s="2">
        <v>2536.5</v>
      </c>
      <c r="C33" s="2">
        <f t="shared" si="0"/>
        <v>2423.7731676125245</v>
      </c>
      <c r="D33" s="2">
        <f t="shared" si="5"/>
        <v>2423.7835108395575</v>
      </c>
      <c r="E33" s="2">
        <f t="shared" si="7"/>
        <v>2423.7885489546338</v>
      </c>
      <c r="F33" s="2">
        <f t="shared" si="1"/>
        <v>112.7268323874755</v>
      </c>
      <c r="G33" s="8">
        <f t="shared" si="2"/>
        <v>112.7268323874755</v>
      </c>
      <c r="H33" s="2">
        <f t="shared" si="3"/>
        <v>12707.338740113995</v>
      </c>
      <c r="I33" s="3">
        <f t="shared" si="6"/>
        <v>4.650862252480166E-2</v>
      </c>
      <c r="J33" s="7">
        <f t="shared" si="4"/>
        <v>4.444188148530475E-2</v>
      </c>
      <c r="K33" s="1"/>
      <c r="L33" s="8">
        <v>0.31</v>
      </c>
      <c r="M33" s="8">
        <v>163.0825732365906</v>
      </c>
      <c r="N33" s="1"/>
      <c r="O33" s="8">
        <v>0.31</v>
      </c>
      <c r="P33" s="8">
        <v>130.13006174582466</v>
      </c>
    </row>
    <row r="34" spans="1:16">
      <c r="A34" s="3" t="s">
        <v>66</v>
      </c>
      <c r="B34" s="2">
        <v>2639.5</v>
      </c>
      <c r="C34" s="2">
        <f t="shared" si="0"/>
        <v>2449.7003390616437</v>
      </c>
      <c r="D34" s="2">
        <f t="shared" si="5"/>
        <v>2449.7083033464596</v>
      </c>
      <c r="E34" s="2">
        <f t="shared" si="7"/>
        <v>2449.7121826950679</v>
      </c>
      <c r="F34" s="2">
        <f t="shared" si="1"/>
        <v>189.79966093835628</v>
      </c>
      <c r="G34" s="8">
        <f t="shared" si="2"/>
        <v>189.79966093835628</v>
      </c>
      <c r="H34" s="2">
        <f t="shared" si="3"/>
        <v>36023.91129231501</v>
      </c>
      <c r="I34" s="3">
        <f t="shared" si="6"/>
        <v>7.7478473938745157E-2</v>
      </c>
      <c r="J34" s="7">
        <f t="shared" si="4"/>
        <v>7.1907429792898755E-2</v>
      </c>
      <c r="K34" s="1"/>
      <c r="L34" s="8">
        <v>0.32</v>
      </c>
      <c r="M34" s="8">
        <v>163.33166118131987</v>
      </c>
      <c r="N34" s="1"/>
      <c r="O34" s="8">
        <v>0.32</v>
      </c>
      <c r="P34" s="8">
        <v>130.07404480927238</v>
      </c>
    </row>
    <row r="35" spans="1:16">
      <c r="A35" s="3" t="s">
        <v>65</v>
      </c>
      <c r="B35" s="2">
        <v>2549.5</v>
      </c>
      <c r="C35" s="2">
        <f t="shared" si="0"/>
        <v>2493.3542610774657</v>
      </c>
      <c r="D35" s="2">
        <f t="shared" si="5"/>
        <v>2493.3603935767742</v>
      </c>
      <c r="E35" s="2">
        <f t="shared" si="7"/>
        <v>2493.3633806752023</v>
      </c>
      <c r="F35" s="2">
        <f t="shared" si="1"/>
        <v>56.145738922534292</v>
      </c>
      <c r="G35" s="8">
        <f t="shared" si="2"/>
        <v>56.145738922534292</v>
      </c>
      <c r="H35" s="2">
        <f t="shared" si="3"/>
        <v>3152.3439991573823</v>
      </c>
      <c r="I35" s="3">
        <f t="shared" si="6"/>
        <v>2.2518100097833081E-2</v>
      </c>
      <c r="J35" s="7">
        <f t="shared" si="4"/>
        <v>2.2022254921566696E-2</v>
      </c>
      <c r="K35" s="1"/>
      <c r="L35" s="8">
        <v>0.33</v>
      </c>
      <c r="M35" s="8">
        <v>163.59475911104929</v>
      </c>
      <c r="N35" s="1"/>
      <c r="O35" s="8">
        <v>0.33</v>
      </c>
      <c r="P35" s="8">
        <v>130.15102492991477</v>
      </c>
    </row>
    <row r="36" spans="1:16">
      <c r="A36" s="3" t="s">
        <v>64</v>
      </c>
      <c r="B36" s="2">
        <v>2338.5</v>
      </c>
      <c r="C36" s="2">
        <f t="shared" ref="C36:C37" si="8">B35*C$2+C35*(1-C$2)</f>
        <v>2506.2677810296486</v>
      </c>
      <c r="D36" s="2">
        <f t="shared" si="5"/>
        <v>2506.272503054116</v>
      </c>
      <c r="E36" s="2">
        <f t="shared" si="7"/>
        <v>2506.2748031199058</v>
      </c>
      <c r="F36" s="2">
        <f t="shared" ref="F36:F37" si="9">B36-C36</f>
        <v>-167.76778102964863</v>
      </c>
      <c r="G36" s="8">
        <f t="shared" ref="G36:G37" si="10">ABS(F36)</f>
        <v>167.76778102964863</v>
      </c>
      <c r="H36" s="2">
        <f t="shared" ref="H36:H37" si="11">F36^2</f>
        <v>28146.028351612131</v>
      </c>
      <c r="I36" s="3">
        <f t="shared" si="6"/>
        <v>6.6939161972693978E-2</v>
      </c>
      <c r="J36" s="7">
        <f t="shared" ref="J36:J37" si="12">F36/B36</f>
        <v>-7.1741621137331041E-2</v>
      </c>
      <c r="K36" s="1"/>
      <c r="L36" s="8">
        <v>0.34</v>
      </c>
      <c r="M36" s="8">
        <v>163.87021289023011</v>
      </c>
      <c r="N36" s="1"/>
      <c r="O36" s="8">
        <v>0.34</v>
      </c>
      <c r="P36" s="8">
        <v>130.20524188776673</v>
      </c>
    </row>
    <row r="37" spans="1:16">
      <c r="A37" s="3" t="s">
        <v>63</v>
      </c>
      <c r="B37" s="2">
        <v>2536</v>
      </c>
      <c r="C37" s="2">
        <f t="shared" si="8"/>
        <v>2467.6811913928295</v>
      </c>
      <c r="D37" s="2">
        <f t="shared" ref="D37" si="13">B36*C$2+D36*(1-C$2)</f>
        <v>2467.6848273516694</v>
      </c>
      <c r="E37" s="2">
        <f t="shared" si="7"/>
        <v>2467.6865984023275</v>
      </c>
      <c r="F37" s="2">
        <f t="shared" si="9"/>
        <v>68.318808607170467</v>
      </c>
      <c r="G37" s="8">
        <f t="shared" si="10"/>
        <v>68.318808607170467</v>
      </c>
      <c r="H37" s="2">
        <f t="shared" si="11"/>
        <v>4667.4596095031893</v>
      </c>
      <c r="I37" s="3">
        <f t="shared" ref="I37" si="14">G37/D37</f>
        <v>2.7685386662805931E-2</v>
      </c>
      <c r="J37" s="7">
        <f t="shared" si="12"/>
        <v>2.6939593299357439E-2</v>
      </c>
      <c r="K37" s="1"/>
      <c r="L37" s="8">
        <v>0.35</v>
      </c>
      <c r="M37" s="8">
        <v>164.15665114017509</v>
      </c>
      <c r="N37" s="1"/>
      <c r="O37" s="8">
        <v>0.35</v>
      </c>
      <c r="P37" s="8">
        <v>130.2375256454844</v>
      </c>
    </row>
    <row r="38" spans="1:16">
      <c r="B38" s="2"/>
      <c r="C38" s="2"/>
      <c r="D38" s="2"/>
      <c r="E38" s="2"/>
      <c r="F38" s="2"/>
      <c r="G38" s="8"/>
      <c r="H38" s="2"/>
      <c r="J38" s="7"/>
      <c r="K38" s="1"/>
      <c r="L38" s="8">
        <v>0.36</v>
      </c>
      <c r="M38" s="8">
        <v>164.4529417100639</v>
      </c>
      <c r="N38" s="1"/>
      <c r="O38" s="8">
        <v>0.36</v>
      </c>
      <c r="P38" s="8">
        <v>130.24872049428373</v>
      </c>
    </row>
    <row r="39" spans="1:16">
      <c r="B39" s="2"/>
      <c r="C39" s="2"/>
      <c r="D39" s="2"/>
      <c r="E39" s="2"/>
      <c r="F39" s="2"/>
      <c r="G39" s="8"/>
      <c r="H39" s="2"/>
      <c r="J39" s="7"/>
      <c r="K39" s="1"/>
      <c r="L39" s="8">
        <v>0.37</v>
      </c>
      <c r="M39" s="8">
        <v>164.75815498035649</v>
      </c>
      <c r="N39" s="1"/>
      <c r="O39" s="8">
        <v>0.37</v>
      </c>
      <c r="P39" s="8">
        <v>130.23967941455729</v>
      </c>
    </row>
    <row r="40" spans="1:16">
      <c r="B40" s="2"/>
      <c r="C40" s="2"/>
      <c r="D40" s="2"/>
      <c r="E40" s="2"/>
      <c r="F40" s="2"/>
      <c r="G40" s="8"/>
      <c r="H40" s="2"/>
      <c r="J40" s="7"/>
      <c r="K40" s="1"/>
      <c r="L40" s="8">
        <v>0.38</v>
      </c>
      <c r="M40" s="8">
        <v>165.07153281517407</v>
      </c>
      <c r="N40" s="1"/>
      <c r="O40" s="8">
        <v>0.38</v>
      </c>
      <c r="P40" s="8">
        <v>130.21125870185779</v>
      </c>
    </row>
    <row r="41" spans="1:16">
      <c r="B41" s="2"/>
      <c r="C41" s="2"/>
      <c r="D41" s="2"/>
      <c r="E41" s="2"/>
      <c r="F41" s="2"/>
      <c r="G41" s="8"/>
      <c r="H41" s="2"/>
      <c r="J41" s="7"/>
      <c r="K41" s="1"/>
      <c r="L41" s="8">
        <v>0.39</v>
      </c>
      <c r="M41" s="8">
        <v>165.39246220946467</v>
      </c>
      <c r="N41" s="1"/>
      <c r="O41" s="8">
        <v>0.39</v>
      </c>
      <c r="P41" s="8">
        <v>130.16431293043101</v>
      </c>
    </row>
    <row r="42" spans="1:16">
      <c r="B42" s="2"/>
      <c r="C42" s="2"/>
      <c r="D42" s="2"/>
      <c r="E42" s="2"/>
      <c r="F42" s="2"/>
      <c r="G42" s="8"/>
      <c r="H42" s="2"/>
      <c r="J42" s="7"/>
      <c r="K42" s="1"/>
      <c r="L42" s="8">
        <v>0.4</v>
      </c>
      <c r="M42" s="8">
        <v>165.72045285689313</v>
      </c>
      <c r="N42" s="1"/>
      <c r="O42" s="8">
        <v>0.4</v>
      </c>
      <c r="P42" s="8">
        <v>130.0996903027866</v>
      </c>
    </row>
    <row r="43" spans="1:16">
      <c r="B43" s="2"/>
      <c r="C43" s="2"/>
      <c r="D43" s="2"/>
      <c r="E43" s="2"/>
      <c r="F43" s="2"/>
      <c r="G43" s="8"/>
      <c r="H43" s="2"/>
      <c r="J43" s="7"/>
      <c r="K43" s="1"/>
      <c r="L43" s="8">
        <v>0.41</v>
      </c>
      <c r="M43" s="8">
        <v>166.05511800687307</v>
      </c>
      <c r="N43" s="1"/>
      <c r="O43" s="8">
        <v>0.41</v>
      </c>
      <c r="P43" s="8">
        <v>130.01822841453318</v>
      </c>
    </row>
    <row r="44" spans="1:16">
      <c r="B44" s="2"/>
      <c r="C44" s="2"/>
      <c r="D44" s="2"/>
      <c r="E44" s="2"/>
      <c r="F44" s="2"/>
      <c r="G44" s="8"/>
      <c r="H44" s="2"/>
      <c r="J44" s="7"/>
      <c r="K44" s="1"/>
      <c r="L44" s="8">
        <v>0.42</v>
      </c>
      <c r="M44" s="8">
        <v>166.39615809257219</v>
      </c>
      <c r="N44" s="1"/>
      <c r="O44" s="8">
        <v>0.42</v>
      </c>
      <c r="P44" s="8">
        <v>129.92075044827644</v>
      </c>
    </row>
    <row r="45" spans="1:16">
      <c r="B45" s="2"/>
      <c r="C45" s="2"/>
      <c r="D45" s="2"/>
      <c r="E45" s="2"/>
      <c r="F45" s="2"/>
      <c r="G45" s="8"/>
      <c r="H45" s="2"/>
      <c r="J45" s="7"/>
      <c r="K45" s="1"/>
      <c r="L45" s="8">
        <v>0.43</v>
      </c>
      <c r="M45" s="8">
        <v>166.74334670256351</v>
      </c>
      <c r="N45" s="1"/>
      <c r="O45" s="8">
        <v>0.43</v>
      </c>
      <c r="P45" s="8">
        <v>129.84207329889898</v>
      </c>
    </row>
    <row r="46" spans="1:16">
      <c r="B46" s="2"/>
      <c r="C46" s="2"/>
      <c r="D46" s="2"/>
      <c r="E46" s="2"/>
      <c r="F46" s="2"/>
      <c r="G46" s="8"/>
      <c r="H46" s="2"/>
      <c r="J46" s="7"/>
      <c r="K46" s="1"/>
      <c r="L46" s="8">
        <v>0.44</v>
      </c>
      <c r="M46" s="8">
        <v>167.09651854196926</v>
      </c>
      <c r="N46" s="1"/>
      <c r="O46" s="8">
        <v>0.44</v>
      </c>
      <c r="P46" s="8">
        <v>129.8302320528488</v>
      </c>
    </row>
    <row r="47" spans="1:16">
      <c r="B47" s="2"/>
      <c r="C47" s="2"/>
      <c r="D47" s="2"/>
      <c r="E47" s="2"/>
      <c r="F47" s="2"/>
      <c r="G47" s="8"/>
      <c r="H47" s="2"/>
      <c r="J47" s="7"/>
      <c r="K47" s="1"/>
      <c r="L47" s="8">
        <v>0.45</v>
      </c>
      <c r="M47" s="8">
        <v>167.45555908822664</v>
      </c>
      <c r="N47" s="1"/>
      <c r="O47" s="8">
        <v>0.45</v>
      </c>
      <c r="P47" s="8">
        <v>129.80633604732398</v>
      </c>
    </row>
    <row r="48" spans="1:16">
      <c r="B48" s="2"/>
      <c r="C48" s="2"/>
      <c r="D48" s="2"/>
      <c r="E48" s="2"/>
      <c r="F48" s="2"/>
      <c r="G48" s="8"/>
      <c r="H48" s="2"/>
      <c r="J48" s="7"/>
      <c r="K48" s="1"/>
      <c r="L48" s="8">
        <v>0.46</v>
      </c>
      <c r="M48" s="8">
        <v>167.82039569487802</v>
      </c>
      <c r="N48" s="1"/>
      <c r="O48" s="8">
        <v>0.46</v>
      </c>
      <c r="P48" s="8">
        <v>129.77070553840653</v>
      </c>
    </row>
    <row r="49" spans="2:16">
      <c r="B49" s="2"/>
      <c r="C49" s="2"/>
      <c r="D49" s="2"/>
      <c r="E49" s="2"/>
      <c r="F49" s="2"/>
      <c r="G49" s="8"/>
      <c r="H49" s="2"/>
      <c r="J49" s="7"/>
      <c r="K49" s="1"/>
      <c r="L49" s="8">
        <v>0.47</v>
      </c>
      <c r="M49" s="8">
        <v>168.19098993629896</v>
      </c>
      <c r="N49" s="1"/>
      <c r="O49" s="8">
        <v>0.47</v>
      </c>
      <c r="P49" s="8">
        <v>129.72365574440721</v>
      </c>
    </row>
    <row r="50" spans="2:16">
      <c r="B50" s="2"/>
      <c r="C50" s="2"/>
      <c r="D50" s="2"/>
      <c r="E50" s="2"/>
      <c r="F50" s="2"/>
      <c r="G50" s="8"/>
      <c r="H50" s="2"/>
      <c r="J50" s="7"/>
      <c r="K50" s="1"/>
      <c r="L50" s="8">
        <v>0.48</v>
      </c>
      <c r="M50" s="8">
        <v>168.56733101877907</v>
      </c>
      <c r="N50" s="1"/>
      <c r="O50" s="8">
        <v>0.48</v>
      </c>
      <c r="P50" s="8">
        <v>129.66549369478199</v>
      </c>
    </row>
    <row r="51" spans="2:16">
      <c r="B51" s="2"/>
      <c r="C51" s="2"/>
      <c r="D51" s="2"/>
      <c r="E51" s="2"/>
      <c r="F51" s="2"/>
      <c r="G51" s="8"/>
      <c r="H51" s="2"/>
      <c r="J51" s="7"/>
      <c r="K51" s="1"/>
      <c r="L51" s="8">
        <v>0.49</v>
      </c>
      <c r="M51" s="8">
        <v>168.94943011021647</v>
      </c>
      <c r="N51" s="1"/>
      <c r="O51" s="8">
        <v>0.49</v>
      </c>
      <c r="P51" s="8">
        <v>129.59651559311908</v>
      </c>
    </row>
    <row r="52" spans="2:16">
      <c r="B52" s="2"/>
      <c r="C52" s="2"/>
      <c r="D52" s="2"/>
      <c r="E52" s="2"/>
      <c r="F52" s="2"/>
      <c r="G52" s="8"/>
      <c r="H52" s="2"/>
      <c r="J52" s="7"/>
      <c r="K52" s="1"/>
      <c r="L52" s="8">
        <v>0.5</v>
      </c>
      <c r="M52" s="8">
        <v>169.33731546297369</v>
      </c>
      <c r="N52" s="1"/>
      <c r="O52" s="47">
        <v>0.5</v>
      </c>
      <c r="P52" s="47">
        <v>129.51700463982803</v>
      </c>
    </row>
    <row r="53" spans="2:16">
      <c r="B53" s="2"/>
      <c r="C53" s="2"/>
      <c r="D53" s="2"/>
      <c r="E53" s="2"/>
      <c r="F53" s="2"/>
      <c r="G53" s="8"/>
      <c r="H53" s="2"/>
      <c r="J53" s="7"/>
      <c r="K53" s="1"/>
      <c r="L53" s="8">
        <v>0.51</v>
      </c>
      <c r="M53" s="8">
        <v>169.73102822301226</v>
      </c>
      <c r="N53" s="1"/>
      <c r="O53" s="8">
        <v>0.51</v>
      </c>
      <c r="P53" s="8">
        <v>129.56951291702961</v>
      </c>
    </row>
    <row r="54" spans="2:16">
      <c r="B54" s="2"/>
      <c r="C54" s="2"/>
      <c r="D54" s="2"/>
      <c r="E54" s="2"/>
      <c r="F54" s="2"/>
      <c r="G54" s="8"/>
      <c r="H54" s="2"/>
      <c r="J54" s="7"/>
      <c r="K54" s="1"/>
      <c r="L54" s="8">
        <v>0.52</v>
      </c>
      <c r="M54" s="8">
        <v>170.130618833966</v>
      </c>
      <c r="N54" s="1"/>
      <c r="O54" s="8">
        <v>0.52</v>
      </c>
      <c r="P54" s="8">
        <v>129.6271773244554</v>
      </c>
    </row>
    <row r="55" spans="2:16">
      <c r="B55" s="2"/>
      <c r="C55" s="2"/>
      <c r="D55" s="2"/>
      <c r="E55" s="2"/>
      <c r="F55" s="2"/>
      <c r="G55" s="8"/>
      <c r="H55" s="2"/>
      <c r="J55" s="7"/>
      <c r="K55" s="1"/>
      <c r="L55" s="8">
        <v>0.53</v>
      </c>
      <c r="M55" s="8">
        <v>170.53614395786357</v>
      </c>
      <c r="N55" s="1"/>
      <c r="O55" s="8">
        <v>0.53</v>
      </c>
      <c r="P55" s="8">
        <v>129.67450735590671</v>
      </c>
    </row>
    <row r="56" spans="2:16">
      <c r="B56" s="2"/>
      <c r="C56" s="2"/>
      <c r="D56" s="2"/>
      <c r="E56" s="2"/>
      <c r="F56" s="2"/>
      <c r="G56" s="8"/>
      <c r="H56" s="2"/>
      <c r="J56" s="7"/>
      <c r="K56" s="1"/>
      <c r="L56" s="8">
        <v>0.54</v>
      </c>
      <c r="M56" s="8">
        <v>170.94766384522202</v>
      </c>
      <c r="N56" s="1"/>
      <c r="O56" s="8">
        <v>0.54</v>
      </c>
      <c r="P56" s="8">
        <v>129.71159205496457</v>
      </c>
    </row>
    <row r="57" spans="2:16">
      <c r="B57" s="2"/>
      <c r="C57" s="2"/>
      <c r="D57" s="2"/>
      <c r="E57" s="2"/>
      <c r="F57" s="2"/>
      <c r="G57" s="8"/>
      <c r="H57" s="2"/>
      <c r="J57" s="7"/>
      <c r="K57" s="1"/>
      <c r="L57" s="8">
        <v>0.55000000000000004</v>
      </c>
      <c r="M57" s="8">
        <v>171.365240096544</v>
      </c>
      <c r="N57" s="1"/>
      <c r="O57" s="8">
        <v>0.55000000000000004</v>
      </c>
      <c r="P57" s="8">
        <v>129.73851033678324</v>
      </c>
    </row>
    <row r="58" spans="2:16">
      <c r="B58" s="2"/>
      <c r="C58" s="2"/>
      <c r="D58" s="2"/>
      <c r="E58" s="2"/>
      <c r="F58" s="2"/>
      <c r="G58" s="8"/>
      <c r="H58" s="2"/>
      <c r="J58" s="7"/>
      <c r="K58" s="1"/>
      <c r="L58" s="8">
        <v>0.56000000000000005</v>
      </c>
      <c r="M58" s="8">
        <v>171.78893376516157</v>
      </c>
      <c r="N58" s="1"/>
      <c r="O58" s="8">
        <v>0.56000000000000005</v>
      </c>
      <c r="P58" s="8">
        <v>129.88261489569305</v>
      </c>
    </row>
    <row r="59" spans="2:16">
      <c r="B59" s="2"/>
      <c r="C59" s="2"/>
      <c r="D59" s="2"/>
      <c r="E59" s="2"/>
      <c r="F59" s="2"/>
      <c r="G59" s="8"/>
      <c r="H59" s="2"/>
      <c r="J59" s="7"/>
      <c r="K59" s="1"/>
      <c r="L59" s="8">
        <v>0.56999999999999995</v>
      </c>
      <c r="M59" s="8">
        <v>172.21880375810628</v>
      </c>
      <c r="N59" s="1"/>
      <c r="O59" s="8">
        <v>0.56999999999999995</v>
      </c>
      <c r="P59" s="8">
        <v>130.07331082009983</v>
      </c>
    </row>
    <row r="60" spans="2:16">
      <c r="B60" s="2"/>
      <c r="C60" s="2"/>
      <c r="D60" s="2"/>
      <c r="E60" s="2"/>
      <c r="F60" s="2"/>
      <c r="G60" s="8"/>
      <c r="H60" s="2"/>
      <c r="J60" s="7"/>
      <c r="K60" s="1"/>
      <c r="L60" s="8">
        <v>0.57999999999999996</v>
      </c>
      <c r="M60" s="8">
        <v>172.65490549744169</v>
      </c>
      <c r="N60" s="1"/>
      <c r="O60" s="8">
        <v>0.57999999999999996</v>
      </c>
      <c r="P60" s="8">
        <v>130.25494171714527</v>
      </c>
    </row>
    <row r="61" spans="2:16">
      <c r="B61" s="2"/>
      <c r="C61" s="2"/>
      <c r="D61" s="2"/>
      <c r="E61" s="2"/>
      <c r="F61" s="2"/>
      <c r="G61" s="8"/>
      <c r="H61" s="2"/>
      <c r="J61" s="7"/>
      <c r="K61" s="1"/>
      <c r="L61" s="8">
        <v>0.59</v>
      </c>
      <c r="M61" s="8">
        <v>173.09728980943098</v>
      </c>
      <c r="N61" s="1"/>
      <c r="O61" s="8">
        <v>0.59</v>
      </c>
      <c r="P61" s="8">
        <v>130.43040976202536</v>
      </c>
    </row>
    <row r="62" spans="2:16">
      <c r="D62" s="1"/>
      <c r="E62" s="1"/>
      <c r="F62" s="1"/>
      <c r="G62" s="1"/>
      <c r="H62" s="1"/>
      <c r="I62" s="1"/>
      <c r="J62" s="1"/>
      <c r="K62" s="1"/>
      <c r="L62" s="8">
        <v>0.6</v>
      </c>
      <c r="M62" s="8">
        <v>173.54600201315435</v>
      </c>
      <c r="N62" s="1"/>
      <c r="O62" s="8">
        <v>0.6</v>
      </c>
      <c r="P62" s="8">
        <v>130.69758604491486</v>
      </c>
    </row>
    <row r="63" spans="2:16">
      <c r="D63" s="1"/>
      <c r="E63" s="1"/>
      <c r="F63" s="1"/>
      <c r="G63" s="1"/>
      <c r="H63" s="1"/>
      <c r="I63" s="1"/>
      <c r="J63" s="1"/>
      <c r="K63" s="1"/>
      <c r="L63" s="8">
        <v>0.61</v>
      </c>
      <c r="M63" s="8">
        <v>174.00108118384824</v>
      </c>
      <c r="N63" s="1"/>
      <c r="O63" s="8">
        <v>0.61</v>
      </c>
      <c r="P63" s="8">
        <v>131.15433966325779</v>
      </c>
    </row>
    <row r="64" spans="2:16">
      <c r="D64" s="1"/>
      <c r="E64" s="1"/>
      <c r="F64" s="1"/>
      <c r="G64" s="1"/>
      <c r="H64" s="1"/>
      <c r="I64" s="1"/>
      <c r="J64" s="1"/>
      <c r="K64" s="1"/>
      <c r="L64" s="8">
        <v>0.62</v>
      </c>
      <c r="M64" s="8">
        <v>174.46255956939876</v>
      </c>
      <c r="N64" s="1"/>
      <c r="O64" s="8">
        <v>0.62</v>
      </c>
      <c r="P64" s="8">
        <v>131.60583004197312</v>
      </c>
    </row>
    <row r="65" spans="1:16" ht="31">
      <c r="A65" s="5" t="s">
        <v>62</v>
      </c>
      <c r="B65" s="4" t="s">
        <v>61</v>
      </c>
      <c r="C65" s="13" t="s">
        <v>104</v>
      </c>
      <c r="D65" s="13"/>
      <c r="E65" s="13"/>
      <c r="F65" s="13" t="s">
        <v>103</v>
      </c>
      <c r="G65" s="13" t="s">
        <v>102</v>
      </c>
      <c r="H65" s="13" t="s">
        <v>101</v>
      </c>
      <c r="I65" s="13" t="s">
        <v>100</v>
      </c>
      <c r="J65" s="13" t="s">
        <v>99</v>
      </c>
      <c r="K65" s="1"/>
      <c r="L65" s="8">
        <v>0.63</v>
      </c>
      <c r="M65" s="8">
        <v>174.9304621411614</v>
      </c>
      <c r="N65" s="1"/>
      <c r="O65" s="8">
        <v>0.63</v>
      </c>
      <c r="P65" s="8">
        <v>132.20571312350387</v>
      </c>
    </row>
    <row r="66" spans="1:16">
      <c r="A66" s="3" t="s">
        <v>98</v>
      </c>
      <c r="B66" s="2">
        <v>2175</v>
      </c>
      <c r="C66" s="18">
        <f>O52</f>
        <v>0.5</v>
      </c>
      <c r="D66" s="1"/>
      <c r="E66" s="1"/>
      <c r="F66" s="1"/>
      <c r="G66" s="9">
        <f>AVERAGE(G72:G125)</f>
        <v>129.51700463982803</v>
      </c>
      <c r="H66" s="9">
        <f>SQRT(AVERAGE(H72:H125))</f>
        <v>169.33731546297369</v>
      </c>
      <c r="I66" s="9">
        <f>AVERAGE(I72:I125)</f>
        <v>5.2671215385596118E-2</v>
      </c>
      <c r="J66" s="9">
        <f>AVERAGE(J72:J125)</f>
        <v>-9.6106853932920893E-4</v>
      </c>
      <c r="K66" s="1"/>
      <c r="L66" s="8">
        <v>0.64</v>
      </c>
      <c r="M66" s="8">
        <v>175.40480626265679</v>
      </c>
      <c r="N66" s="1"/>
      <c r="O66" s="50">
        <v>0.64</v>
      </c>
      <c r="P66" s="50">
        <v>132.88493661988139</v>
      </c>
    </row>
    <row r="67" spans="1:16">
      <c r="A67" s="3" t="s">
        <v>97</v>
      </c>
      <c r="B67" s="2">
        <v>2250</v>
      </c>
      <c r="C67" s="2">
        <f>B66</f>
        <v>2175</v>
      </c>
      <c r="D67" s="1"/>
      <c r="E67" s="1"/>
      <c r="F67" s="1"/>
      <c r="G67" s="1"/>
      <c r="H67" s="1"/>
      <c r="I67" s="1"/>
      <c r="J67" s="1"/>
      <c r="K67" s="1"/>
      <c r="L67" s="8">
        <v>0.65</v>
      </c>
      <c r="M67" s="8">
        <v>175.88560146176172</v>
      </c>
      <c r="N67" s="1"/>
      <c r="O67" s="8">
        <v>0.65</v>
      </c>
      <c r="P67" s="8">
        <v>133.55711350627411</v>
      </c>
    </row>
    <row r="68" spans="1:16">
      <c r="A68" s="3" t="s">
        <v>96</v>
      </c>
      <c r="B68" s="2">
        <v>2286</v>
      </c>
      <c r="C68" s="2">
        <f>B67*C$66+C67*(1-C$66)</f>
        <v>2212.5</v>
      </c>
      <c r="D68" s="2">
        <f>AVERAGE(B66:B67)</f>
        <v>2212.5</v>
      </c>
      <c r="E68" s="1"/>
      <c r="F68" s="2">
        <f t="shared" ref="F68:F99" si="15">B68-C68</f>
        <v>73.5</v>
      </c>
      <c r="G68" s="8">
        <f t="shared" ref="G68:G99" si="16">ABS(F68)</f>
        <v>73.5</v>
      </c>
      <c r="H68" s="2">
        <f t="shared" ref="H68:H99" si="17">F68^2</f>
        <v>5402.25</v>
      </c>
      <c r="I68" s="3">
        <f>G68/B68</f>
        <v>3.2152230971128612E-2</v>
      </c>
      <c r="J68" s="7">
        <f t="shared" ref="J68:J99" si="18">F68/B68</f>
        <v>3.2152230971128612E-2</v>
      </c>
      <c r="K68" s="1"/>
      <c r="L68" s="8">
        <v>0.66</v>
      </c>
      <c r="M68" s="8">
        <v>176.37284929382284</v>
      </c>
      <c r="N68" s="1"/>
      <c r="O68" s="8">
        <v>0.66</v>
      </c>
      <c r="P68" s="8">
        <v>134.22198533672974</v>
      </c>
    </row>
    <row r="69" spans="1:16">
      <c r="A69" s="3" t="s">
        <v>95</v>
      </c>
      <c r="B69" s="2">
        <v>2356</v>
      </c>
      <c r="C69" s="2">
        <f t="shared" ref="C69:C101" si="19">B68*C$66+C68*(1-C$66)</f>
        <v>2249.25</v>
      </c>
      <c r="D69" s="2">
        <f>B68*C$66+D68*(1-C$66)</f>
        <v>2249.25</v>
      </c>
      <c r="E69" s="2">
        <f>AVERAGE(B66:B68)</f>
        <v>2237</v>
      </c>
      <c r="F69" s="2">
        <f t="shared" si="15"/>
        <v>106.75</v>
      </c>
      <c r="G69" s="8">
        <f t="shared" si="16"/>
        <v>106.75</v>
      </c>
      <c r="H69" s="2">
        <f t="shared" si="17"/>
        <v>11395.5625</v>
      </c>
      <c r="I69" s="3">
        <f t="shared" ref="I69:I100" si="20">G69/D69</f>
        <v>4.7460264532621983E-2</v>
      </c>
      <c r="J69" s="7">
        <f t="shared" si="18"/>
        <v>4.5309847198641763E-2</v>
      </c>
      <c r="K69" s="1"/>
      <c r="L69" s="8">
        <v>0.67</v>
      </c>
      <c r="M69" s="8">
        <v>176.86654328469186</v>
      </c>
      <c r="N69" s="1"/>
      <c r="O69" s="8">
        <v>0.67</v>
      </c>
      <c r="P69" s="8">
        <v>134.87929198005912</v>
      </c>
    </row>
    <row r="70" spans="1:16">
      <c r="A70" s="3" t="s">
        <v>94</v>
      </c>
      <c r="B70" s="2">
        <v>2407</v>
      </c>
      <c r="C70" s="2">
        <f t="shared" si="19"/>
        <v>2302.625</v>
      </c>
      <c r="D70" s="2">
        <f t="shared" ref="D70:D101" si="21">B69*C$66+D69*(1-C$66)</f>
        <v>2302.625</v>
      </c>
      <c r="E70" s="2">
        <f>B69*C$66+E69*(1-C$66)</f>
        <v>2296.5</v>
      </c>
      <c r="F70" s="2">
        <f t="shared" si="15"/>
        <v>104.375</v>
      </c>
      <c r="G70" s="8">
        <f t="shared" si="16"/>
        <v>104.375</v>
      </c>
      <c r="H70" s="2">
        <f t="shared" si="17"/>
        <v>10894.140625</v>
      </c>
      <c r="I70" s="3">
        <f t="shared" si="20"/>
        <v>4.5328700939145539E-2</v>
      </c>
      <c r="J70" s="7">
        <f t="shared" si="18"/>
        <v>4.3363107602825093E-2</v>
      </c>
      <c r="K70" s="1"/>
      <c r="L70" s="8">
        <v>0.68</v>
      </c>
      <c r="M70" s="8">
        <v>177.36666894406952</v>
      </c>
      <c r="N70" s="1"/>
      <c r="O70" s="8">
        <v>0.68</v>
      </c>
      <c r="P70" s="8">
        <v>135.52877083216325</v>
      </c>
    </row>
    <row r="71" spans="1:16">
      <c r="A71" s="3" t="s">
        <v>93</v>
      </c>
      <c r="B71" s="2">
        <v>2436.5</v>
      </c>
      <c r="C71" s="2">
        <f t="shared" si="19"/>
        <v>2354.8125</v>
      </c>
      <c r="D71" s="2">
        <f t="shared" si="21"/>
        <v>2354.8125</v>
      </c>
      <c r="E71" s="2">
        <f t="shared" ref="E71:E101" si="22">B70*C$66+E70*(1-C$66)</f>
        <v>2351.75</v>
      </c>
      <c r="F71" s="2">
        <f t="shared" si="15"/>
        <v>81.6875</v>
      </c>
      <c r="G71" s="8">
        <f t="shared" si="16"/>
        <v>81.6875</v>
      </c>
      <c r="H71" s="2">
        <f t="shared" si="17"/>
        <v>6672.84765625</v>
      </c>
      <c r="I71" s="3">
        <f t="shared" si="20"/>
        <v>3.4689598428749635E-2</v>
      </c>
      <c r="J71" s="7">
        <f t="shared" si="18"/>
        <v>3.3526575005130309E-2</v>
      </c>
      <c r="K71" s="1"/>
      <c r="L71" s="8">
        <v>0.69</v>
      </c>
      <c r="M71" s="8">
        <v>177.87320384074874</v>
      </c>
      <c r="N71" s="1"/>
      <c r="O71" s="8">
        <v>0.69</v>
      </c>
      <c r="P71" s="8">
        <v>136.17015609382256</v>
      </c>
    </row>
    <row r="72" spans="1:16">
      <c r="A72" s="3" t="s">
        <v>92</v>
      </c>
      <c r="B72" s="2">
        <v>2339.5</v>
      </c>
      <c r="C72" s="2">
        <f t="shared" si="19"/>
        <v>2395.65625</v>
      </c>
      <c r="D72" s="2">
        <f t="shared" si="21"/>
        <v>2395.65625</v>
      </c>
      <c r="E72" s="2">
        <f t="shared" si="22"/>
        <v>2394.125</v>
      </c>
      <c r="F72" s="2">
        <f t="shared" si="15"/>
        <v>-56.15625</v>
      </c>
      <c r="G72" s="8">
        <f t="shared" si="16"/>
        <v>56.15625</v>
      </c>
      <c r="H72" s="2">
        <f t="shared" si="17"/>
        <v>3153.5244140625</v>
      </c>
      <c r="I72" s="3">
        <f t="shared" si="20"/>
        <v>2.3440863020310197E-2</v>
      </c>
      <c r="J72" s="7">
        <f t="shared" si="18"/>
        <v>-2.4003526394528744E-2</v>
      </c>
      <c r="K72" s="1"/>
      <c r="L72" s="8">
        <v>0.7</v>
      </c>
      <c r="M72" s="8">
        <v>178.38611773241288</v>
      </c>
      <c r="N72" s="1"/>
      <c r="O72" s="8">
        <v>0.7</v>
      </c>
      <c r="P72" s="8">
        <v>136.80317811166239</v>
      </c>
    </row>
    <row r="73" spans="1:16">
      <c r="A73" s="3" t="s">
        <v>91</v>
      </c>
      <c r="B73" s="2">
        <v>2213.5</v>
      </c>
      <c r="C73" s="2">
        <f t="shared" si="19"/>
        <v>2367.578125</v>
      </c>
      <c r="D73" s="2">
        <f t="shared" si="21"/>
        <v>2367.578125</v>
      </c>
      <c r="E73" s="2">
        <f t="shared" si="22"/>
        <v>2366.8125</v>
      </c>
      <c r="F73" s="2">
        <f t="shared" si="15"/>
        <v>-154.078125</v>
      </c>
      <c r="G73" s="8">
        <f t="shared" si="16"/>
        <v>154.078125</v>
      </c>
      <c r="H73" s="2">
        <f t="shared" si="17"/>
        <v>23740.068603515625</v>
      </c>
      <c r="I73" s="3">
        <f t="shared" si="20"/>
        <v>6.5078369905956113E-2</v>
      </c>
      <c r="J73" s="7">
        <f t="shared" si="18"/>
        <v>-6.9608369098712444E-2</v>
      </c>
      <c r="K73" s="1"/>
      <c r="L73" s="8">
        <v>0.71</v>
      </c>
      <c r="M73" s="8">
        <v>178.90537274358064</v>
      </c>
      <c r="N73" s="1"/>
      <c r="O73" s="8">
        <v>0.71</v>
      </c>
      <c r="P73" s="8">
        <v>137.42756278023674</v>
      </c>
    </row>
    <row r="74" spans="1:16">
      <c r="A74" s="3" t="s">
        <v>90</v>
      </c>
      <c r="B74" s="2">
        <v>2451.5</v>
      </c>
      <c r="C74" s="2">
        <f t="shared" si="19"/>
        <v>2290.5390625</v>
      </c>
      <c r="D74" s="2">
        <f t="shared" si="21"/>
        <v>2290.5390625</v>
      </c>
      <c r="E74" s="2">
        <f t="shared" si="22"/>
        <v>2290.15625</v>
      </c>
      <c r="F74" s="2">
        <f t="shared" si="15"/>
        <v>160.9609375</v>
      </c>
      <c r="G74" s="8">
        <f t="shared" si="16"/>
        <v>160.9609375</v>
      </c>
      <c r="H74" s="2">
        <f t="shared" si="17"/>
        <v>25908.423400878906</v>
      </c>
      <c r="I74" s="3">
        <f t="shared" si="20"/>
        <v>7.0272077056096921E-2</v>
      </c>
      <c r="J74" s="7">
        <f t="shared" si="18"/>
        <v>6.5658142973689576E-2</v>
      </c>
      <c r="K74" s="1"/>
      <c r="L74" s="8">
        <v>0.72</v>
      </c>
      <c r="M74" s="8">
        <v>179.43092358610622</v>
      </c>
      <c r="N74" s="1"/>
      <c r="O74" s="8">
        <v>0.72</v>
      </c>
      <c r="P74" s="8">
        <v>138.04303100337071</v>
      </c>
    </row>
    <row r="75" spans="1:16">
      <c r="A75" s="3" t="s">
        <v>89</v>
      </c>
      <c r="B75" s="2">
        <v>2405</v>
      </c>
      <c r="C75" s="2">
        <f t="shared" si="19"/>
        <v>2371.01953125</v>
      </c>
      <c r="D75" s="2">
        <f t="shared" si="21"/>
        <v>2371.01953125</v>
      </c>
      <c r="E75" s="2">
        <f t="shared" si="22"/>
        <v>2370.828125</v>
      </c>
      <c r="F75" s="2">
        <f t="shared" si="15"/>
        <v>33.98046875</v>
      </c>
      <c r="G75" s="8">
        <f t="shared" si="16"/>
        <v>33.98046875</v>
      </c>
      <c r="H75" s="2">
        <f t="shared" si="17"/>
        <v>1154.6722564697266</v>
      </c>
      <c r="I75" s="3">
        <f t="shared" si="20"/>
        <v>1.4331585337926557E-2</v>
      </c>
      <c r="J75" s="7">
        <f t="shared" si="18"/>
        <v>1.4129093035343035E-2</v>
      </c>
      <c r="K75" s="1"/>
      <c r="L75" s="8">
        <v>0.73</v>
      </c>
      <c r="M75" s="8">
        <v>179.96271781737124</v>
      </c>
      <c r="N75" s="1"/>
      <c r="O75" s="8">
        <v>0.73</v>
      </c>
      <c r="P75" s="8">
        <v>138.76067412220229</v>
      </c>
    </row>
    <row r="76" spans="1:16">
      <c r="A76" s="3" t="s">
        <v>88</v>
      </c>
      <c r="B76" s="2">
        <v>2555.5</v>
      </c>
      <c r="C76" s="2">
        <f t="shared" si="19"/>
        <v>2388.009765625</v>
      </c>
      <c r="D76" s="2">
        <f t="shared" si="21"/>
        <v>2388.009765625</v>
      </c>
      <c r="E76" s="2">
        <f t="shared" si="22"/>
        <v>2387.9140625</v>
      </c>
      <c r="F76" s="2">
        <f t="shared" si="15"/>
        <v>167.490234375</v>
      </c>
      <c r="G76" s="8">
        <f t="shared" si="16"/>
        <v>167.490234375</v>
      </c>
      <c r="H76" s="2">
        <f t="shared" si="17"/>
        <v>28052.978610992432</v>
      </c>
      <c r="I76" s="3">
        <f t="shared" si="20"/>
        <v>7.0138002275364958E-2</v>
      </c>
      <c r="J76" s="7">
        <f t="shared" si="18"/>
        <v>6.5541081735472503E-2</v>
      </c>
      <c r="K76" s="1"/>
      <c r="L76" s="8">
        <v>0.74</v>
      </c>
      <c r="M76" s="8">
        <v>180.5006961319406</v>
      </c>
      <c r="N76" s="1"/>
      <c r="O76" s="8">
        <v>0.74</v>
      </c>
      <c r="P76" s="8">
        <v>139.55935602492525</v>
      </c>
    </row>
    <row r="77" spans="1:16">
      <c r="A77" s="3" t="s">
        <v>87</v>
      </c>
      <c r="B77" s="2">
        <v>2428</v>
      </c>
      <c r="C77" s="2">
        <f t="shared" si="19"/>
        <v>2471.7548828125</v>
      </c>
      <c r="D77" s="2">
        <f t="shared" si="21"/>
        <v>2471.7548828125</v>
      </c>
      <c r="E77" s="2">
        <f t="shared" si="22"/>
        <v>2471.70703125</v>
      </c>
      <c r="F77" s="2">
        <f t="shared" si="15"/>
        <v>-43.7548828125</v>
      </c>
      <c r="G77" s="8">
        <f t="shared" si="16"/>
        <v>43.7548828125</v>
      </c>
      <c r="H77" s="2">
        <f t="shared" si="17"/>
        <v>1914.4897699356079</v>
      </c>
      <c r="I77" s="3">
        <f t="shared" si="20"/>
        <v>1.7701950592573835E-2</v>
      </c>
      <c r="J77" s="7">
        <f t="shared" si="18"/>
        <v>-1.8020956677306424E-2</v>
      </c>
      <c r="K77" s="1"/>
      <c r="L77" s="8">
        <v>0.75</v>
      </c>
      <c r="M77" s="8">
        <v>181.04479268301733</v>
      </c>
      <c r="N77" s="1"/>
      <c r="O77" s="8">
        <v>0.75</v>
      </c>
      <c r="P77" s="8">
        <v>140.34821905894594</v>
      </c>
    </row>
    <row r="78" spans="1:16">
      <c r="A78" s="3" t="s">
        <v>86</v>
      </c>
      <c r="B78" s="2">
        <v>2765.5</v>
      </c>
      <c r="C78" s="2">
        <f t="shared" si="19"/>
        <v>2449.87744140625</v>
      </c>
      <c r="D78" s="2">
        <f t="shared" si="21"/>
        <v>2449.87744140625</v>
      </c>
      <c r="E78" s="2">
        <f t="shared" si="22"/>
        <v>2449.853515625</v>
      </c>
      <c r="F78" s="2">
        <f t="shared" si="15"/>
        <v>315.62255859375</v>
      </c>
      <c r="G78" s="8">
        <f t="shared" si="16"/>
        <v>315.62255859375</v>
      </c>
      <c r="H78" s="2">
        <f t="shared" si="17"/>
        <v>99617.599493265152</v>
      </c>
      <c r="I78" s="3">
        <f t="shared" si="20"/>
        <v>0.12883197879995989</v>
      </c>
      <c r="J78" s="7">
        <f t="shared" si="18"/>
        <v>0.11412856937036703</v>
      </c>
      <c r="K78" s="1"/>
      <c r="L78" s="8">
        <v>0.76</v>
      </c>
      <c r="M78" s="8">
        <v>181.59493543052898</v>
      </c>
      <c r="N78" s="1"/>
      <c r="O78" s="8">
        <v>0.76</v>
      </c>
      <c r="P78" s="8">
        <v>141.12704207628315</v>
      </c>
    </row>
    <row r="79" spans="1:16">
      <c r="A79" s="3" t="s">
        <v>85</v>
      </c>
      <c r="B79" s="2">
        <v>2679</v>
      </c>
      <c r="C79" s="2">
        <f t="shared" si="19"/>
        <v>2607.688720703125</v>
      </c>
      <c r="D79" s="2">
        <f t="shared" si="21"/>
        <v>2607.688720703125</v>
      </c>
      <c r="E79" s="2">
        <f t="shared" si="22"/>
        <v>2607.6767578125</v>
      </c>
      <c r="F79" s="2">
        <f t="shared" si="15"/>
        <v>71.311279296875</v>
      </c>
      <c r="G79" s="8">
        <f t="shared" si="16"/>
        <v>71.311279296875</v>
      </c>
      <c r="H79" s="2">
        <f t="shared" si="17"/>
        <v>5085.298554956913</v>
      </c>
      <c r="I79" s="3">
        <f t="shared" si="20"/>
        <v>2.7346545901248121E-2</v>
      </c>
      <c r="J79" s="7">
        <f t="shared" si="18"/>
        <v>2.6618618625186635E-2</v>
      </c>
      <c r="K79" s="1"/>
      <c r="L79" s="8">
        <v>0.77</v>
      </c>
      <c r="M79" s="8">
        <v>182.15104651311358</v>
      </c>
      <c r="N79" s="1"/>
      <c r="O79" s="8">
        <v>0.77</v>
      </c>
      <c r="P79" s="8">
        <v>141.89559549739855</v>
      </c>
    </row>
    <row r="80" spans="1:16">
      <c r="A80" s="3" t="s">
        <v>84</v>
      </c>
      <c r="B80" s="2">
        <v>2245</v>
      </c>
      <c r="C80" s="2">
        <f t="shared" si="19"/>
        <v>2643.3443603515625</v>
      </c>
      <c r="D80" s="2">
        <f t="shared" si="21"/>
        <v>2643.3443603515625</v>
      </c>
      <c r="E80" s="2">
        <f t="shared" si="22"/>
        <v>2643.33837890625</v>
      </c>
      <c r="F80" s="2">
        <f t="shared" si="15"/>
        <v>-398.3443603515625</v>
      </c>
      <c r="G80" s="8">
        <f t="shared" si="16"/>
        <v>398.3443603515625</v>
      </c>
      <c r="H80" s="2">
        <f t="shared" si="17"/>
        <v>158678.22942389548</v>
      </c>
      <c r="I80" s="3">
        <f t="shared" si="20"/>
        <v>0.15069711170684663</v>
      </c>
      <c r="J80" s="7">
        <f t="shared" si="18"/>
        <v>-0.17743624069111916</v>
      </c>
      <c r="K80" s="1"/>
      <c r="L80" s="8">
        <v>0.78</v>
      </c>
      <c r="M80" s="8">
        <v>182.71304264166227</v>
      </c>
      <c r="N80" s="1"/>
      <c r="O80" s="8">
        <v>0.78</v>
      </c>
      <c r="P80" s="8">
        <v>142.73141582100416</v>
      </c>
    </row>
    <row r="81" spans="1:16">
      <c r="A81" s="3" t="s">
        <v>83</v>
      </c>
      <c r="B81" s="2">
        <v>2404</v>
      </c>
      <c r="C81" s="2">
        <f t="shared" si="19"/>
        <v>2444.1721801757813</v>
      </c>
      <c r="D81" s="2">
        <f t="shared" si="21"/>
        <v>2444.1721801757813</v>
      </c>
      <c r="E81" s="2">
        <f t="shared" si="22"/>
        <v>2444.169189453125</v>
      </c>
      <c r="F81" s="2">
        <f t="shared" si="15"/>
        <v>-40.17218017578125</v>
      </c>
      <c r="G81" s="8">
        <f t="shared" si="16"/>
        <v>40.17218017578125</v>
      </c>
      <c r="H81" s="2">
        <f t="shared" si="17"/>
        <v>1613.8040600754321</v>
      </c>
      <c r="I81" s="3">
        <f t="shared" si="20"/>
        <v>1.6435904353060807E-2</v>
      </c>
      <c r="J81" s="7">
        <f t="shared" si="18"/>
        <v>-1.6710557477446444E-2</v>
      </c>
      <c r="K81" s="1"/>
      <c r="L81" s="8">
        <v>0.79</v>
      </c>
      <c r="M81" s="8">
        <v>183.28083551241426</v>
      </c>
      <c r="N81" s="1"/>
      <c r="O81" s="8">
        <v>0.79</v>
      </c>
      <c r="P81" s="8">
        <v>143.59358389278603</v>
      </c>
    </row>
    <row r="82" spans="1:16">
      <c r="A82" s="3" t="s">
        <v>82</v>
      </c>
      <c r="B82" s="2">
        <v>2437</v>
      </c>
      <c r="C82" s="2">
        <f t="shared" si="19"/>
        <v>2424.0860900878906</v>
      </c>
      <c r="D82" s="2">
        <f t="shared" si="21"/>
        <v>2424.0860900878906</v>
      </c>
      <c r="E82" s="2">
        <f t="shared" si="22"/>
        <v>2424.0845947265625</v>
      </c>
      <c r="F82" s="2">
        <f t="shared" si="15"/>
        <v>12.913909912109375</v>
      </c>
      <c r="G82" s="8">
        <f t="shared" si="16"/>
        <v>12.913909912109375</v>
      </c>
      <c r="H82" s="2">
        <f t="shared" si="17"/>
        <v>166.76906921807677</v>
      </c>
      <c r="I82" s="3">
        <f t="shared" si="20"/>
        <v>5.3273313868325333E-3</v>
      </c>
      <c r="J82" s="7">
        <f t="shared" si="18"/>
        <v>5.2991013180588324E-3</v>
      </c>
      <c r="K82" s="1"/>
      <c r="L82" s="8">
        <v>0.8</v>
      </c>
      <c r="M82" s="8">
        <v>183.85433223790088</v>
      </c>
      <c r="N82" s="1"/>
      <c r="O82" s="8">
        <v>0.8</v>
      </c>
      <c r="P82" s="8">
        <v>144.44703500328262</v>
      </c>
    </row>
    <row r="83" spans="1:16">
      <c r="A83" s="3" t="s">
        <v>81</v>
      </c>
      <c r="B83" s="2">
        <v>2181</v>
      </c>
      <c r="C83" s="2">
        <f t="shared" si="19"/>
        <v>2430.5430450439453</v>
      </c>
      <c r="D83" s="2">
        <f t="shared" si="21"/>
        <v>2430.5430450439453</v>
      </c>
      <c r="E83" s="2">
        <f t="shared" si="22"/>
        <v>2430.5422973632813</v>
      </c>
      <c r="F83" s="2">
        <f t="shared" si="15"/>
        <v>-249.54304504394531</v>
      </c>
      <c r="G83" s="8">
        <f t="shared" si="16"/>
        <v>249.54304504394531</v>
      </c>
      <c r="H83" s="2">
        <f t="shared" si="17"/>
        <v>62271.731329804519</v>
      </c>
      <c r="I83" s="3">
        <f t="shared" si="20"/>
        <v>0.1026696669918197</v>
      </c>
      <c r="J83" s="7">
        <f t="shared" si="18"/>
        <v>-0.1144168019458713</v>
      </c>
      <c r="K83" s="1"/>
      <c r="L83" s="8">
        <v>0.81</v>
      </c>
      <c r="M83" s="8">
        <v>184.4334357943001</v>
      </c>
      <c r="N83" s="1"/>
      <c r="O83" s="8">
        <v>0.81</v>
      </c>
      <c r="P83" s="8">
        <v>145.29149008043967</v>
      </c>
    </row>
    <row r="84" spans="1:16">
      <c r="A84" s="3" t="s">
        <v>80</v>
      </c>
      <c r="B84" s="2">
        <v>2416</v>
      </c>
      <c r="C84" s="2">
        <f t="shared" si="19"/>
        <v>2305.7715225219727</v>
      </c>
      <c r="D84" s="2">
        <f t="shared" si="21"/>
        <v>2305.7715225219727</v>
      </c>
      <c r="E84" s="2">
        <f t="shared" si="22"/>
        <v>2305.7711486816406</v>
      </c>
      <c r="F84" s="2">
        <f t="shared" si="15"/>
        <v>110.22847747802734</v>
      </c>
      <c r="G84" s="8">
        <f t="shared" si="16"/>
        <v>110.22847747802734</v>
      </c>
      <c r="H84" s="2">
        <f t="shared" si="17"/>
        <v>12150.317247123981</v>
      </c>
      <c r="I84" s="3">
        <f t="shared" si="20"/>
        <v>4.7805463985201475E-2</v>
      </c>
      <c r="J84" s="7">
        <f t="shared" si="18"/>
        <v>4.5624369817064296E-2</v>
      </c>
      <c r="K84" s="1"/>
      <c r="L84" s="8">
        <v>0.82</v>
      </c>
      <c r="M84" s="8">
        <v>185.01804548399309</v>
      </c>
      <c r="N84" s="1"/>
      <c r="O84" s="8">
        <v>0.82</v>
      </c>
      <c r="P84" s="8">
        <v>146.12665886468685</v>
      </c>
    </row>
    <row r="85" spans="1:16">
      <c r="A85" s="3" t="s">
        <v>79</v>
      </c>
      <c r="B85" s="2">
        <v>2655</v>
      </c>
      <c r="C85" s="2">
        <f t="shared" si="19"/>
        <v>2360.8857612609863</v>
      </c>
      <c r="D85" s="2">
        <f t="shared" si="21"/>
        <v>2360.8857612609863</v>
      </c>
      <c r="E85" s="2">
        <f t="shared" si="22"/>
        <v>2360.8855743408203</v>
      </c>
      <c r="F85" s="2">
        <f t="shared" si="15"/>
        <v>294.11423873901367</v>
      </c>
      <c r="G85" s="8">
        <f t="shared" si="16"/>
        <v>294.11423873901367</v>
      </c>
      <c r="H85" s="2">
        <f t="shared" si="17"/>
        <v>86503.18542902953</v>
      </c>
      <c r="I85" s="3">
        <f t="shared" si="20"/>
        <v>0.12457792052671054</v>
      </c>
      <c r="J85" s="7">
        <f t="shared" si="18"/>
        <v>0.11077749105047596</v>
      </c>
      <c r="K85" s="1"/>
      <c r="L85" s="50">
        <v>0.83</v>
      </c>
      <c r="M85" s="50">
        <v>185.60805741232031</v>
      </c>
      <c r="N85" s="1"/>
      <c r="O85" s="8">
        <v>0.83</v>
      </c>
      <c r="P85" s="8">
        <v>146.95224013226348</v>
      </c>
    </row>
    <row r="86" spans="1:16">
      <c r="A86" s="3" t="s">
        <v>78</v>
      </c>
      <c r="B86" s="2">
        <v>2537.5</v>
      </c>
      <c r="C86" s="2">
        <f t="shared" si="19"/>
        <v>2507.9428806304932</v>
      </c>
      <c r="D86" s="2">
        <f t="shared" si="21"/>
        <v>2507.9428806304932</v>
      </c>
      <c r="E86" s="2">
        <f t="shared" si="22"/>
        <v>2507.9427871704102</v>
      </c>
      <c r="F86" s="2">
        <f t="shared" si="15"/>
        <v>29.557119369506836</v>
      </c>
      <c r="G86" s="8">
        <f t="shared" si="16"/>
        <v>29.557119369506836</v>
      </c>
      <c r="H86" s="2">
        <f t="shared" si="17"/>
        <v>873.62330542327618</v>
      </c>
      <c r="I86" s="3">
        <f t="shared" si="20"/>
        <v>1.1785403725812216E-2</v>
      </c>
      <c r="J86" s="7">
        <f t="shared" si="18"/>
        <v>1.1648125859904171E-2</v>
      </c>
      <c r="K86" s="1"/>
      <c r="L86" s="8">
        <v>0.84</v>
      </c>
      <c r="M86" s="8">
        <v>186.2033649777095</v>
      </c>
      <c r="N86" s="1"/>
      <c r="O86" s="8">
        <v>0.84</v>
      </c>
      <c r="P86" s="8">
        <v>147.76792196557105</v>
      </c>
    </row>
    <row r="87" spans="1:16">
      <c r="A87" s="3" t="s">
        <v>77</v>
      </c>
      <c r="B87" s="2">
        <v>2298.5</v>
      </c>
      <c r="C87" s="2">
        <f t="shared" si="19"/>
        <v>2522.7214403152466</v>
      </c>
      <c r="D87" s="2">
        <f t="shared" si="21"/>
        <v>2522.7214403152466</v>
      </c>
      <c r="E87" s="2">
        <f t="shared" si="22"/>
        <v>2522.7213935852051</v>
      </c>
      <c r="F87" s="2">
        <f t="shared" si="15"/>
        <v>-224.22144031524658</v>
      </c>
      <c r="G87" s="8">
        <f t="shared" si="16"/>
        <v>224.22144031524658</v>
      </c>
      <c r="H87" s="2">
        <f t="shared" si="17"/>
        <v>50275.254297043684</v>
      </c>
      <c r="I87" s="3">
        <f t="shared" si="20"/>
        <v>8.8880776423427565E-2</v>
      </c>
      <c r="J87" s="7">
        <f t="shared" si="18"/>
        <v>-9.7551203095604347E-2</v>
      </c>
      <c r="K87" s="1"/>
      <c r="L87" s="8">
        <v>0.85</v>
      </c>
      <c r="M87" s="8">
        <v>186.80385937450529</v>
      </c>
      <c r="N87" s="1"/>
      <c r="O87" s="8">
        <v>0.85</v>
      </c>
      <c r="P87" s="8">
        <v>148.57338207101566</v>
      </c>
    </row>
    <row r="88" spans="1:16">
      <c r="A88" s="3" t="s">
        <v>76</v>
      </c>
      <c r="B88" s="2">
        <v>2751.5</v>
      </c>
      <c r="C88" s="2">
        <f t="shared" si="19"/>
        <v>2410.6107201576233</v>
      </c>
      <c r="D88" s="2">
        <f t="shared" si="21"/>
        <v>2410.6107201576233</v>
      </c>
      <c r="E88" s="2">
        <f t="shared" si="22"/>
        <v>2410.6106967926025</v>
      </c>
      <c r="F88" s="2">
        <f t="shared" si="15"/>
        <v>340.88927984237671</v>
      </c>
      <c r="G88" s="8">
        <f t="shared" si="16"/>
        <v>340.88927984237671</v>
      </c>
      <c r="H88" s="2">
        <f t="shared" si="17"/>
        <v>116205.50111145421</v>
      </c>
      <c r="I88" s="3">
        <f t="shared" si="20"/>
        <v>0.14141199862418552</v>
      </c>
      <c r="J88" s="7">
        <f t="shared" si="18"/>
        <v>0.12389216058236478</v>
      </c>
      <c r="K88" s="1"/>
      <c r="L88" s="8">
        <v>0.86</v>
      </c>
      <c r="M88" s="8">
        <v>187.40943010796119</v>
      </c>
      <c r="N88" s="1"/>
      <c r="O88" s="8">
        <v>0.86</v>
      </c>
      <c r="P88" s="8">
        <v>149.36828814473725</v>
      </c>
    </row>
    <row r="89" spans="1:16">
      <c r="A89" s="3" t="s">
        <v>75</v>
      </c>
      <c r="B89" s="2">
        <v>2595.5</v>
      </c>
      <c r="C89" s="2">
        <f t="shared" si="19"/>
        <v>2581.0553600788116</v>
      </c>
      <c r="D89" s="2">
        <f t="shared" si="21"/>
        <v>2581.0553600788116</v>
      </c>
      <c r="E89" s="2">
        <f t="shared" si="22"/>
        <v>2581.0553483963013</v>
      </c>
      <c r="F89" s="2">
        <f t="shared" si="15"/>
        <v>14.444639921188354</v>
      </c>
      <c r="G89" s="8">
        <f t="shared" si="16"/>
        <v>14.444639921188354</v>
      </c>
      <c r="H89" s="2">
        <f t="shared" si="17"/>
        <v>208.64762245278831</v>
      </c>
      <c r="I89" s="3">
        <f t="shared" si="20"/>
        <v>5.5964084089801516E-3</v>
      </c>
      <c r="J89" s="7">
        <f t="shared" si="18"/>
        <v>5.5652629247498961E-3</v>
      </c>
      <c r="K89" s="1"/>
      <c r="L89" s="8">
        <v>0.87</v>
      </c>
      <c r="M89" s="8">
        <v>188.01996552097233</v>
      </c>
      <c r="N89" s="1"/>
      <c r="O89" s="8">
        <v>0.87</v>
      </c>
      <c r="P89" s="8">
        <v>150.15229828656115</v>
      </c>
    </row>
    <row r="90" spans="1:16">
      <c r="A90" s="3" t="s">
        <v>74</v>
      </c>
      <c r="B90" s="2">
        <v>2525</v>
      </c>
      <c r="C90" s="2">
        <f t="shared" si="19"/>
        <v>2588.2776800394058</v>
      </c>
      <c r="D90" s="2">
        <f t="shared" si="21"/>
        <v>2588.2776800394058</v>
      </c>
      <c r="E90" s="2">
        <f t="shared" si="22"/>
        <v>2588.2776741981506</v>
      </c>
      <c r="F90" s="2">
        <f t="shared" si="15"/>
        <v>-63.277680039405823</v>
      </c>
      <c r="G90" s="8">
        <f t="shared" si="16"/>
        <v>63.277680039405823</v>
      </c>
      <c r="H90" s="2">
        <f t="shared" si="17"/>
        <v>4004.0647911694182</v>
      </c>
      <c r="I90" s="3">
        <f t="shared" si="20"/>
        <v>2.4447794194339473E-2</v>
      </c>
      <c r="J90" s="7">
        <f t="shared" si="18"/>
        <v>-2.5060467342338941E-2</v>
      </c>
      <c r="K90" s="1"/>
      <c r="L90" s="8">
        <v>0.88</v>
      </c>
      <c r="M90" s="8">
        <v>188.63535333222325</v>
      </c>
      <c r="N90" s="1"/>
      <c r="O90" s="8">
        <v>0.88</v>
      </c>
      <c r="P90" s="8">
        <v>151.08140516316678</v>
      </c>
    </row>
    <row r="91" spans="1:16">
      <c r="A91" s="3" t="s">
        <v>73</v>
      </c>
      <c r="B91" s="2">
        <v>2614.5</v>
      </c>
      <c r="C91" s="2">
        <f t="shared" si="19"/>
        <v>2556.6388400197029</v>
      </c>
      <c r="D91" s="2">
        <f t="shared" si="21"/>
        <v>2556.6388400197029</v>
      </c>
      <c r="E91" s="2">
        <f t="shared" si="22"/>
        <v>2556.6388370990753</v>
      </c>
      <c r="F91" s="2">
        <f t="shared" si="15"/>
        <v>57.861159980297089</v>
      </c>
      <c r="G91" s="8">
        <f t="shared" si="16"/>
        <v>57.861159980297089</v>
      </c>
      <c r="H91" s="2">
        <f t="shared" si="17"/>
        <v>3347.9138342655333</v>
      </c>
      <c r="I91" s="3">
        <f t="shared" si="20"/>
        <v>2.2631730017780367E-2</v>
      </c>
      <c r="J91" s="7">
        <f t="shared" si="18"/>
        <v>2.2130870139719674E-2</v>
      </c>
      <c r="K91" s="1"/>
      <c r="L91" s="8">
        <v>0.89</v>
      </c>
      <c r="M91" s="8">
        <v>189.2554811855089</v>
      </c>
      <c r="N91" s="1"/>
      <c r="O91" s="8">
        <v>0.89</v>
      </c>
      <c r="P91" s="8">
        <v>152.00775997962924</v>
      </c>
    </row>
    <row r="92" spans="1:16">
      <c r="A92" s="3" t="s">
        <v>72</v>
      </c>
      <c r="B92" s="2">
        <v>2349.5</v>
      </c>
      <c r="C92" s="2">
        <f t="shared" si="19"/>
        <v>2585.5694200098515</v>
      </c>
      <c r="D92" s="2">
        <f t="shared" si="21"/>
        <v>2585.5694200098515</v>
      </c>
      <c r="E92" s="2">
        <f t="shared" si="22"/>
        <v>2585.5694185495377</v>
      </c>
      <c r="F92" s="2">
        <f t="shared" si="15"/>
        <v>-236.06942000985146</v>
      </c>
      <c r="G92" s="8">
        <f t="shared" si="16"/>
        <v>236.06942000985146</v>
      </c>
      <c r="H92" s="2">
        <f t="shared" si="17"/>
        <v>55728.771063787652</v>
      </c>
      <c r="I92" s="3">
        <f t="shared" si="20"/>
        <v>9.1302681019855184E-2</v>
      </c>
      <c r="J92" s="7">
        <f t="shared" si="18"/>
        <v>-0.10047645031276929</v>
      </c>
      <c r="K92" s="1"/>
      <c r="L92" s="8">
        <v>0.9</v>
      </c>
      <c r="M92" s="8">
        <v>189.8802372100559</v>
      </c>
      <c r="N92" s="1"/>
      <c r="O92" s="8">
        <v>0.9</v>
      </c>
      <c r="P92" s="8">
        <v>152.92294568263057</v>
      </c>
    </row>
    <row r="93" spans="1:16">
      <c r="A93" s="3" t="s">
        <v>71</v>
      </c>
      <c r="B93" s="2">
        <v>2382.5</v>
      </c>
      <c r="C93" s="2">
        <f t="shared" si="19"/>
        <v>2467.5347100049257</v>
      </c>
      <c r="D93" s="2">
        <f t="shared" si="21"/>
        <v>2467.5347100049257</v>
      </c>
      <c r="E93" s="2">
        <f t="shared" si="22"/>
        <v>2467.5347092747688</v>
      </c>
      <c r="F93" s="2">
        <f t="shared" si="15"/>
        <v>-85.034710004925728</v>
      </c>
      <c r="G93" s="8">
        <f t="shared" si="16"/>
        <v>85.034710004925728</v>
      </c>
      <c r="H93" s="2">
        <f t="shared" si="17"/>
        <v>7230.9019056218158</v>
      </c>
      <c r="I93" s="3">
        <f t="shared" si="20"/>
        <v>3.4461403789029572E-2</v>
      </c>
      <c r="J93" s="7">
        <f t="shared" si="18"/>
        <v>-3.5691378805845005E-2</v>
      </c>
      <c r="K93" s="1"/>
      <c r="L93" s="8">
        <v>0.91</v>
      </c>
      <c r="M93" s="8">
        <v>190.50951059172689</v>
      </c>
      <c r="N93" s="1"/>
      <c r="O93" s="8">
        <v>0.91</v>
      </c>
      <c r="P93" s="8">
        <v>153.8266238354806</v>
      </c>
    </row>
    <row r="94" spans="1:16">
      <c r="A94" s="3" t="s">
        <v>70</v>
      </c>
      <c r="B94" s="2">
        <v>2409.5</v>
      </c>
      <c r="C94" s="2">
        <f t="shared" si="19"/>
        <v>2425.0173550024629</v>
      </c>
      <c r="D94" s="2">
        <f t="shared" si="21"/>
        <v>2425.0173550024629</v>
      </c>
      <c r="E94" s="2">
        <f t="shared" si="22"/>
        <v>2425.0173546373844</v>
      </c>
      <c r="F94" s="2">
        <f t="shared" si="15"/>
        <v>-15.517355002462864</v>
      </c>
      <c r="G94" s="8">
        <f t="shared" si="16"/>
        <v>15.517355002462864</v>
      </c>
      <c r="H94" s="2">
        <f t="shared" si="17"/>
        <v>240.78830627245927</v>
      </c>
      <c r="I94" s="3">
        <f t="shared" si="20"/>
        <v>6.3988634846067335E-3</v>
      </c>
      <c r="J94" s="7">
        <f t="shared" si="18"/>
        <v>-6.4400726301983248E-3</v>
      </c>
      <c r="K94" s="1"/>
      <c r="L94" s="8">
        <v>0.92</v>
      </c>
      <c r="M94" s="8">
        <v>191.14319215503545</v>
      </c>
      <c r="N94" s="1"/>
      <c r="O94" s="8">
        <v>0.92</v>
      </c>
      <c r="P94" s="8">
        <v>154.71844972171553</v>
      </c>
    </row>
    <row r="95" spans="1:16">
      <c r="A95" s="3" t="s">
        <v>69</v>
      </c>
      <c r="B95" s="2">
        <v>2387</v>
      </c>
      <c r="C95" s="2">
        <f t="shared" si="19"/>
        <v>2417.2586775012314</v>
      </c>
      <c r="D95" s="2">
        <f t="shared" si="21"/>
        <v>2417.2586775012314</v>
      </c>
      <c r="E95" s="2">
        <f t="shared" si="22"/>
        <v>2417.2586773186922</v>
      </c>
      <c r="F95" s="2">
        <f t="shared" si="15"/>
        <v>-30.258677501231432</v>
      </c>
      <c r="G95" s="8">
        <f t="shared" si="16"/>
        <v>30.258677501231432</v>
      </c>
      <c r="H95" s="2">
        <f t="shared" si="17"/>
        <v>915.58756412352921</v>
      </c>
      <c r="I95" s="3">
        <f t="shared" si="20"/>
        <v>1.2517765592431519E-2</v>
      </c>
      <c r="J95" s="7">
        <f t="shared" si="18"/>
        <v>-1.2676446376720331E-2</v>
      </c>
      <c r="K95" s="1"/>
      <c r="L95" s="8">
        <v>0.93</v>
      </c>
      <c r="M95" s="8">
        <v>191.78117495593358</v>
      </c>
      <c r="N95" s="1"/>
      <c r="O95" s="8">
        <v>0.93</v>
      </c>
      <c r="P95" s="8">
        <v>155.59807280430826</v>
      </c>
    </row>
    <row r="96" spans="1:16">
      <c r="A96" s="3" t="s">
        <v>68</v>
      </c>
      <c r="B96" s="2">
        <v>2361</v>
      </c>
      <c r="C96" s="2">
        <f t="shared" si="19"/>
        <v>2402.1293387506157</v>
      </c>
      <c r="D96" s="2">
        <f t="shared" si="21"/>
        <v>2402.1293387506157</v>
      </c>
      <c r="E96" s="2">
        <f t="shared" si="22"/>
        <v>2402.1293386593461</v>
      </c>
      <c r="F96" s="2">
        <f t="shared" si="15"/>
        <v>-41.129338750615716</v>
      </c>
      <c r="G96" s="8">
        <f t="shared" si="16"/>
        <v>41.129338750615716</v>
      </c>
      <c r="H96" s="2">
        <f t="shared" si="17"/>
        <v>1691.6225060628994</v>
      </c>
      <c r="I96" s="3">
        <f t="shared" si="20"/>
        <v>1.7122033392260101E-2</v>
      </c>
      <c r="J96" s="7">
        <f t="shared" si="18"/>
        <v>-1.7420304426351424E-2</v>
      </c>
      <c r="K96" s="1"/>
      <c r="L96" s="8">
        <v>0.94</v>
      </c>
      <c r="M96" s="8">
        <v>192.42335488536014</v>
      </c>
      <c r="N96" s="1"/>
      <c r="O96" s="8">
        <v>0.94</v>
      </c>
      <c r="P96" s="8">
        <v>156.46513722103171</v>
      </c>
    </row>
    <row r="97" spans="1:16">
      <c r="A97" s="3" t="s">
        <v>67</v>
      </c>
      <c r="B97" s="2">
        <v>2536.5</v>
      </c>
      <c r="C97" s="2">
        <f t="shared" si="19"/>
        <v>2381.5646693753079</v>
      </c>
      <c r="D97" s="2">
        <f t="shared" si="21"/>
        <v>2381.5646693753079</v>
      </c>
      <c r="E97" s="2">
        <f t="shared" si="22"/>
        <v>2381.5646693296731</v>
      </c>
      <c r="F97" s="2">
        <f t="shared" si="15"/>
        <v>154.93533062469214</v>
      </c>
      <c r="G97" s="8">
        <f t="shared" si="16"/>
        <v>154.93533062469214</v>
      </c>
      <c r="H97" s="2">
        <f t="shared" si="17"/>
        <v>24004.956675782665</v>
      </c>
      <c r="I97" s="3">
        <f t="shared" si="20"/>
        <v>6.5056108959380965E-2</v>
      </c>
      <c r="J97" s="7">
        <f t="shared" si="18"/>
        <v>6.108233022854017E-2</v>
      </c>
      <c r="K97" s="1"/>
      <c r="L97" s="8">
        <v>0.95</v>
      </c>
      <c r="M97" s="8">
        <v>193.06963128355289</v>
      </c>
      <c r="N97" s="1"/>
      <c r="O97" s="8">
        <v>0.95</v>
      </c>
      <c r="P97" s="8">
        <v>157.3192823151627</v>
      </c>
    </row>
    <row r="98" spans="1:16">
      <c r="A98" s="3" t="s">
        <v>66</v>
      </c>
      <c r="B98" s="2">
        <v>2639.5</v>
      </c>
      <c r="C98" s="2">
        <f t="shared" si="19"/>
        <v>2459.0323346876539</v>
      </c>
      <c r="D98" s="2">
        <f t="shared" si="21"/>
        <v>2459.0323346876539</v>
      </c>
      <c r="E98" s="2">
        <f t="shared" si="22"/>
        <v>2459.0323346648365</v>
      </c>
      <c r="F98" s="2">
        <f t="shared" si="15"/>
        <v>180.46766531234607</v>
      </c>
      <c r="G98" s="8">
        <f t="shared" si="16"/>
        <v>180.46766531234607</v>
      </c>
      <c r="H98" s="2">
        <f t="shared" si="17"/>
        <v>32568.578223288958</v>
      </c>
      <c r="I98" s="3">
        <f t="shared" si="20"/>
        <v>7.3389708124870612E-2</v>
      </c>
      <c r="J98" s="7">
        <f t="shared" si="18"/>
        <v>6.837191335947948E-2</v>
      </c>
      <c r="K98" s="1"/>
      <c r="L98" s="8">
        <v>0.96</v>
      </c>
      <c r="M98" s="8">
        <v>193.71990756513728</v>
      </c>
      <c r="N98" s="1"/>
      <c r="O98" s="8">
        <v>0.96</v>
      </c>
      <c r="P98" s="8">
        <v>158.16014320064829</v>
      </c>
    </row>
    <row r="99" spans="1:16">
      <c r="A99" s="3" t="s">
        <v>65</v>
      </c>
      <c r="B99" s="2">
        <v>2549.5</v>
      </c>
      <c r="C99" s="2">
        <f t="shared" si="19"/>
        <v>2549.266167343827</v>
      </c>
      <c r="D99" s="2">
        <f t="shared" si="21"/>
        <v>2549.266167343827</v>
      </c>
      <c r="E99" s="2">
        <f t="shared" si="22"/>
        <v>2549.2661673324183</v>
      </c>
      <c r="F99" s="2">
        <f t="shared" si="15"/>
        <v>0.2338326561730355</v>
      </c>
      <c r="G99" s="8">
        <f t="shared" si="16"/>
        <v>0.2338326561730355</v>
      </c>
      <c r="H99" s="2">
        <f t="shared" si="17"/>
        <v>5.4677711092937037E-2</v>
      </c>
      <c r="I99" s="3">
        <f t="shared" si="20"/>
        <v>9.1725477381859364E-5</v>
      </c>
      <c r="J99" s="7">
        <f t="shared" si="18"/>
        <v>9.1717064590325753E-5</v>
      </c>
      <c r="K99" s="1"/>
      <c r="L99" s="8">
        <v>0.97</v>
      </c>
      <c r="M99" s="8">
        <v>194.37409185501087</v>
      </c>
      <c r="N99" s="1"/>
      <c r="O99" s="8">
        <v>0.97</v>
      </c>
      <c r="P99" s="8">
        <v>158.98735136077849</v>
      </c>
    </row>
    <row r="100" spans="1:16">
      <c r="A100" s="3" t="s">
        <v>64</v>
      </c>
      <c r="B100" s="2">
        <v>2338.5</v>
      </c>
      <c r="C100" s="2">
        <f t="shared" si="19"/>
        <v>2549.3830836719135</v>
      </c>
      <c r="D100" s="2">
        <f t="shared" si="21"/>
        <v>2549.3830836719135</v>
      </c>
      <c r="E100" s="2">
        <f t="shared" si="22"/>
        <v>2549.3830836662091</v>
      </c>
      <c r="F100" s="2">
        <f t="shared" ref="F100:F101" si="23">B100-C100</f>
        <v>-210.88308367191348</v>
      </c>
      <c r="G100" s="8">
        <f t="shared" ref="G100:G101" si="24">ABS(F100)</f>
        <v>210.88308367191348</v>
      </c>
      <c r="H100" s="2">
        <f t="shared" ref="H100:H101" si="25">F100^2</f>
        <v>44471.674978975265</v>
      </c>
      <c r="I100" s="3">
        <f t="shared" si="20"/>
        <v>8.2719260601735664E-2</v>
      </c>
      <c r="J100" s="7">
        <f t="shared" ref="J100:J101" si="26">F100/B100</f>
        <v>-9.0178782840245233E-2</v>
      </c>
      <c r="K100" s="1"/>
      <c r="L100" s="8">
        <v>0.98</v>
      </c>
      <c r="M100" s="8">
        <v>195.03209763503418</v>
      </c>
      <c r="N100" s="1"/>
      <c r="O100" s="8">
        <v>0.98</v>
      </c>
      <c r="P100" s="8">
        <v>159.80053527930704</v>
      </c>
    </row>
    <row r="101" spans="1:16">
      <c r="A101" s="3" t="s">
        <v>63</v>
      </c>
      <c r="B101" s="2">
        <v>2536</v>
      </c>
      <c r="C101" s="2">
        <f t="shared" si="19"/>
        <v>2443.9415418359567</v>
      </c>
      <c r="D101" s="2">
        <f t="shared" si="21"/>
        <v>2443.9415418359567</v>
      </c>
      <c r="E101" s="2">
        <f t="shared" si="22"/>
        <v>2443.9415418331046</v>
      </c>
      <c r="F101" s="2">
        <f t="shared" si="23"/>
        <v>92.058458164043259</v>
      </c>
      <c r="G101" s="8">
        <f t="shared" si="24"/>
        <v>92.058458164043259</v>
      </c>
      <c r="H101" s="2">
        <f t="shared" si="25"/>
        <v>8474.7597195409035</v>
      </c>
      <c r="I101" s="3">
        <f t="shared" ref="I101" si="27">G101/D101</f>
        <v>3.7668027891897278E-2</v>
      </c>
      <c r="J101" s="7">
        <f t="shared" si="26"/>
        <v>3.6300653850174787E-2</v>
      </c>
      <c r="K101" s="1"/>
      <c r="L101" s="8">
        <v>0.99</v>
      </c>
      <c r="M101" s="8">
        <v>195.69384440153615</v>
      </c>
      <c r="N101" s="1"/>
      <c r="O101" s="8">
        <v>0.99</v>
      </c>
      <c r="P101" s="8">
        <v>160.59932110285888</v>
      </c>
    </row>
    <row r="102" spans="1:16">
      <c r="B102" s="2"/>
      <c r="C102" s="2"/>
      <c r="D102" s="2"/>
      <c r="E102" s="2"/>
      <c r="F102" s="2"/>
      <c r="G102" s="8"/>
      <c r="H102" s="2"/>
      <c r="J102" s="7"/>
      <c r="K102" s="1"/>
      <c r="L102" s="8">
        <v>1</v>
      </c>
      <c r="M102" s="8">
        <v>196.35925833363024</v>
      </c>
      <c r="N102" s="1"/>
      <c r="O102" s="8">
        <v>1</v>
      </c>
      <c r="P102" s="8">
        <v>161.38333333333333</v>
      </c>
    </row>
    <row r="103" spans="1:16">
      <c r="B103" s="2"/>
      <c r="C103" s="2"/>
      <c r="D103" s="2"/>
      <c r="E103" s="2"/>
      <c r="F103" s="2"/>
      <c r="G103" s="8"/>
      <c r="H103" s="2"/>
      <c r="J103" s="7"/>
    </row>
    <row r="104" spans="1:16">
      <c r="B104" s="2"/>
      <c r="C104" s="2"/>
      <c r="D104" s="2"/>
      <c r="E104" s="2"/>
      <c r="F104" s="2"/>
      <c r="G104" s="8"/>
      <c r="H104" s="2"/>
      <c r="J104" s="7"/>
    </row>
    <row r="105" spans="1:16">
      <c r="B105" s="2"/>
      <c r="C105" s="2"/>
      <c r="D105" s="2"/>
      <c r="E105" s="2"/>
      <c r="F105" s="2"/>
      <c r="G105" s="8"/>
      <c r="H105" s="2"/>
      <c r="J105" s="7"/>
    </row>
    <row r="106" spans="1:16">
      <c r="B106" s="2"/>
      <c r="C106" s="2"/>
      <c r="D106" s="2"/>
      <c r="E106" s="2"/>
      <c r="F106" s="2"/>
      <c r="G106" s="8"/>
      <c r="H106" s="2"/>
      <c r="J106" s="7"/>
    </row>
    <row r="107" spans="1:16">
      <c r="B107" s="2"/>
      <c r="C107" s="2"/>
      <c r="D107" s="2"/>
      <c r="E107" s="2"/>
      <c r="F107" s="2"/>
      <c r="G107" s="8"/>
      <c r="H107" s="2"/>
      <c r="J107" s="7"/>
    </row>
    <row r="108" spans="1:16">
      <c r="B108" s="2"/>
      <c r="C108" s="2"/>
      <c r="D108" s="2"/>
      <c r="E108" s="2"/>
      <c r="F108" s="2"/>
      <c r="G108" s="8"/>
      <c r="H108" s="2"/>
      <c r="J108" s="7"/>
    </row>
    <row r="109" spans="1:16">
      <c r="B109" s="2"/>
      <c r="C109" s="2"/>
      <c r="D109" s="2"/>
      <c r="E109" s="2"/>
      <c r="F109" s="2"/>
      <c r="G109" s="8"/>
      <c r="H109" s="2"/>
      <c r="J109" s="7"/>
    </row>
    <row r="110" spans="1:16">
      <c r="B110" s="2"/>
      <c r="C110" s="2"/>
      <c r="D110" s="2"/>
      <c r="E110" s="2"/>
      <c r="F110" s="2"/>
      <c r="G110" s="8"/>
      <c r="H110" s="2"/>
      <c r="J110" s="7"/>
    </row>
    <row r="111" spans="1:16">
      <c r="B111" s="2"/>
      <c r="C111" s="2"/>
      <c r="D111" s="2"/>
      <c r="E111" s="2"/>
      <c r="F111" s="2"/>
      <c r="G111" s="8"/>
      <c r="H111" s="2"/>
      <c r="J111" s="7"/>
    </row>
    <row r="112" spans="1:16">
      <c r="B112" s="2"/>
      <c r="C112" s="2"/>
      <c r="D112" s="2"/>
      <c r="E112" s="2"/>
      <c r="F112" s="2"/>
      <c r="G112" s="8"/>
      <c r="H112" s="2"/>
      <c r="J112" s="7"/>
    </row>
    <row r="113" spans="2:10">
      <c r="B113" s="2"/>
      <c r="C113" s="2"/>
      <c r="D113" s="2"/>
      <c r="E113" s="2"/>
      <c r="F113" s="2"/>
      <c r="G113" s="8"/>
      <c r="H113" s="2"/>
      <c r="J113" s="7"/>
    </row>
    <row r="114" spans="2:10">
      <c r="B114" s="2"/>
      <c r="C114" s="2"/>
      <c r="D114" s="2"/>
      <c r="E114" s="2"/>
      <c r="F114" s="2"/>
      <c r="G114" s="8"/>
      <c r="H114" s="2"/>
      <c r="J114" s="7"/>
    </row>
    <row r="115" spans="2:10">
      <c r="B115" s="2"/>
      <c r="C115" s="2"/>
      <c r="D115" s="2"/>
      <c r="E115" s="2"/>
      <c r="F115" s="2"/>
      <c r="G115" s="8"/>
      <c r="H115" s="2"/>
      <c r="J115" s="7"/>
    </row>
    <row r="116" spans="2:10">
      <c r="B116" s="2"/>
      <c r="C116" s="2"/>
      <c r="D116" s="2"/>
      <c r="E116" s="2"/>
      <c r="F116" s="2"/>
      <c r="G116" s="8"/>
      <c r="H116" s="2"/>
      <c r="J116" s="7"/>
    </row>
    <row r="117" spans="2:10">
      <c r="B117" s="2"/>
      <c r="C117" s="2"/>
      <c r="D117" s="2"/>
      <c r="E117" s="2"/>
      <c r="F117" s="2"/>
      <c r="G117" s="8"/>
      <c r="H117" s="2"/>
      <c r="J117" s="7"/>
    </row>
    <row r="118" spans="2:10">
      <c r="B118" s="2"/>
      <c r="C118" s="2"/>
      <c r="D118" s="2"/>
      <c r="E118" s="2"/>
      <c r="F118" s="2"/>
      <c r="G118" s="8"/>
      <c r="H118" s="2"/>
      <c r="J118" s="7"/>
    </row>
    <row r="119" spans="2:10">
      <c r="B119" s="2"/>
      <c r="C119" s="2"/>
      <c r="D119" s="2"/>
      <c r="E119" s="2"/>
      <c r="F119" s="2"/>
      <c r="G119" s="8"/>
      <c r="H119" s="2"/>
      <c r="J119" s="7"/>
    </row>
    <row r="120" spans="2:10">
      <c r="B120" s="2"/>
      <c r="C120" s="2"/>
      <c r="D120" s="2"/>
      <c r="E120" s="2"/>
      <c r="F120" s="2"/>
      <c r="G120" s="8"/>
      <c r="H120" s="2"/>
      <c r="J120" s="7"/>
    </row>
    <row r="121" spans="2:10">
      <c r="B121" s="2"/>
      <c r="C121" s="2"/>
      <c r="D121" s="2"/>
      <c r="E121" s="2"/>
      <c r="F121" s="2"/>
      <c r="G121" s="8"/>
      <c r="H121" s="2"/>
      <c r="J121" s="7"/>
    </row>
    <row r="122" spans="2:10">
      <c r="B122" s="2"/>
      <c r="C122" s="2"/>
      <c r="D122" s="2"/>
      <c r="E122" s="2"/>
      <c r="F122" s="2"/>
      <c r="G122" s="8"/>
      <c r="H122" s="2"/>
      <c r="J122" s="7"/>
    </row>
    <row r="123" spans="2:10">
      <c r="B123" s="2"/>
      <c r="C123" s="2"/>
      <c r="D123" s="2"/>
      <c r="E123" s="2"/>
      <c r="F123" s="2"/>
      <c r="G123" s="8"/>
      <c r="H123" s="2"/>
      <c r="J123" s="7"/>
    </row>
    <row r="124" spans="2:10">
      <c r="B124" s="2"/>
      <c r="C124" s="2"/>
      <c r="D124" s="2"/>
      <c r="E124" s="2"/>
      <c r="F124" s="2"/>
      <c r="G124" s="8"/>
      <c r="H124" s="2"/>
      <c r="J124" s="7"/>
    </row>
    <row r="125" spans="2:10">
      <c r="B125" s="2"/>
      <c r="C125" s="2"/>
      <c r="D125" s="2"/>
      <c r="E125" s="2"/>
      <c r="F125" s="2"/>
      <c r="G125" s="8"/>
      <c r="H125" s="2"/>
      <c r="J125" s="7"/>
    </row>
  </sheetData>
  <phoneticPr fontId="2" type="noConversion"/>
  <pageMargins left="0.7" right="0.7" top="0.75" bottom="0.75" header="0.3" footer="0.3"/>
  <ignoredErrors>
    <ignoredError sqref="D4 E5 D68 E69" formulaRange="1"/>
    <ignoredError sqref="H2 H66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3C49-BC09-409C-9EC0-D5580119DEEB}">
  <dimension ref="A1:V121"/>
  <sheetViews>
    <sheetView topLeftCell="A43" zoomScale="82" workbookViewId="0">
      <selection activeCell="G59" sqref="G59"/>
    </sheetView>
  </sheetViews>
  <sheetFormatPr defaultRowHeight="15.5"/>
  <cols>
    <col min="1" max="2" width="8.7265625" style="1"/>
    <col min="3" max="3" width="19.08984375" style="1" customWidth="1"/>
    <col min="4" max="5" width="9.453125" style="1" hidden="1" customWidth="1"/>
    <col min="6" max="6" width="12.36328125" style="1" customWidth="1"/>
    <col min="7" max="7" width="11.08984375" style="1" customWidth="1"/>
    <col min="8" max="8" width="8.7265625" style="1"/>
    <col min="9" max="9" width="14.6328125" style="1" customWidth="1"/>
    <col min="10" max="10" width="12.6328125" style="1" customWidth="1"/>
    <col min="11" max="11" width="12.81640625" style="1" customWidth="1"/>
    <col min="12" max="12" width="14.08984375" style="1" customWidth="1"/>
    <col min="13" max="13" width="14.1796875" style="1" customWidth="1"/>
    <col min="14" max="14" width="12.08984375" style="1" customWidth="1"/>
    <col min="15" max="15" width="12.7265625" style="1" customWidth="1"/>
    <col min="16" max="16" width="13.08984375" style="1" customWidth="1"/>
    <col min="17" max="17" width="11" style="1" customWidth="1"/>
    <col min="18" max="18" width="11.453125" style="1" customWidth="1"/>
    <col min="19" max="19" width="10.6328125" style="1" customWidth="1"/>
    <col min="20" max="20" width="13.7265625" style="1" customWidth="1"/>
    <col min="21" max="21" width="12.1796875" style="1" customWidth="1"/>
    <col min="22" max="22" width="12.36328125" style="1" customWidth="1"/>
    <col min="23" max="16384" width="8.7265625" style="1"/>
  </cols>
  <sheetData>
    <row r="1" spans="1:5" ht="37.5" customHeight="1">
      <c r="A1" s="5" t="s">
        <v>62</v>
      </c>
      <c r="B1" s="5" t="s">
        <v>122</v>
      </c>
      <c r="C1" s="4" t="s">
        <v>61</v>
      </c>
      <c r="D1" s="13" t="s">
        <v>121</v>
      </c>
      <c r="E1" s="13"/>
    </row>
    <row r="2" spans="1:5">
      <c r="A2" s="3" t="s">
        <v>60</v>
      </c>
      <c r="B2" s="28">
        <v>1</v>
      </c>
      <c r="C2" s="2">
        <v>2912</v>
      </c>
      <c r="D2" s="7">
        <f>LN(C2)</f>
        <v>7.9765954093165767</v>
      </c>
      <c r="E2" s="7"/>
    </row>
    <row r="3" spans="1:5">
      <c r="A3" s="3" t="s">
        <v>58</v>
      </c>
      <c r="B3" s="28">
        <v>2</v>
      </c>
      <c r="C3" s="2">
        <v>2955</v>
      </c>
      <c r="D3" s="7">
        <f t="shared" ref="D3:D61" si="0">LN(C3)</f>
        <v>7.991253929840199</v>
      </c>
      <c r="E3" s="7"/>
    </row>
    <row r="4" spans="1:5">
      <c r="A4" s="3" t="s">
        <v>57</v>
      </c>
      <c r="B4" s="28">
        <v>3</v>
      </c>
      <c r="C4" s="2">
        <v>2955</v>
      </c>
      <c r="D4" s="7">
        <f t="shared" si="0"/>
        <v>7.991253929840199</v>
      </c>
      <c r="E4" s="7"/>
    </row>
    <row r="5" spans="1:5">
      <c r="A5" s="3" t="s">
        <v>56</v>
      </c>
      <c r="B5" s="28">
        <v>4</v>
      </c>
      <c r="C5" s="2">
        <v>2951</v>
      </c>
      <c r="D5" s="7">
        <f t="shared" si="0"/>
        <v>7.9898993749429392</v>
      </c>
      <c r="E5" s="7"/>
    </row>
    <row r="6" spans="1:5">
      <c r="A6" s="3" t="s">
        <v>55</v>
      </c>
      <c r="B6" s="28">
        <v>5</v>
      </c>
      <c r="C6" s="2">
        <v>3071</v>
      </c>
      <c r="D6" s="7">
        <f t="shared" si="0"/>
        <v>8.0297585204408222</v>
      </c>
      <c r="E6" s="7"/>
    </row>
    <row r="7" spans="1:5">
      <c r="A7" s="3" t="s">
        <v>54</v>
      </c>
      <c r="B7" s="28">
        <v>6</v>
      </c>
      <c r="C7" s="2">
        <v>3135</v>
      </c>
      <c r="D7" s="7">
        <f t="shared" si="0"/>
        <v>8.0503844530670214</v>
      </c>
      <c r="E7" s="7"/>
    </row>
    <row r="8" spans="1:5">
      <c r="A8" s="3" t="s">
        <v>53</v>
      </c>
      <c r="B8" s="28">
        <v>7</v>
      </c>
      <c r="C8" s="2">
        <v>3219</v>
      </c>
      <c r="D8" s="7">
        <f t="shared" si="0"/>
        <v>8.0768260312988076</v>
      </c>
      <c r="E8" s="7"/>
    </row>
    <row r="9" spans="1:5">
      <c r="A9" s="3" t="s">
        <v>52</v>
      </c>
      <c r="B9" s="28">
        <v>8</v>
      </c>
      <c r="C9" s="2">
        <v>3228</v>
      </c>
      <c r="D9" s="7">
        <f t="shared" si="0"/>
        <v>8.0796180293898399</v>
      </c>
      <c r="E9" s="7"/>
    </row>
    <row r="10" spans="1:5">
      <c r="A10" s="3" t="s">
        <v>51</v>
      </c>
      <c r="B10" s="28">
        <v>9</v>
      </c>
      <c r="C10" s="2">
        <v>3320</v>
      </c>
      <c r="D10" s="7">
        <f t="shared" si="0"/>
        <v>8.1077200619105341</v>
      </c>
      <c r="E10" s="7"/>
    </row>
    <row r="11" spans="1:5">
      <c r="A11" s="3" t="s">
        <v>50</v>
      </c>
      <c r="B11" s="28">
        <v>10</v>
      </c>
      <c r="C11" s="2">
        <v>2946</v>
      </c>
      <c r="D11" s="7">
        <f t="shared" si="0"/>
        <v>7.9882035970225758</v>
      </c>
      <c r="E11" s="7"/>
    </row>
    <row r="12" spans="1:5">
      <c r="A12" s="3" t="s">
        <v>49</v>
      </c>
      <c r="B12" s="28">
        <v>11</v>
      </c>
      <c r="C12" s="2">
        <v>2871</v>
      </c>
      <c r="D12" s="7">
        <f t="shared" si="0"/>
        <v>7.9624156801210644</v>
      </c>
      <c r="E12" s="7"/>
    </row>
    <row r="13" spans="1:5">
      <c r="A13" s="3" t="s">
        <v>48</v>
      </c>
      <c r="B13" s="28">
        <v>12</v>
      </c>
      <c r="C13" s="2">
        <v>2972</v>
      </c>
      <c r="D13" s="7">
        <f t="shared" si="0"/>
        <v>7.99699040583765</v>
      </c>
      <c r="E13" s="7"/>
    </row>
    <row r="14" spans="1:5">
      <c r="A14" s="3" t="s">
        <v>47</v>
      </c>
      <c r="B14" s="28">
        <v>13</v>
      </c>
      <c r="C14" s="2">
        <v>2693</v>
      </c>
      <c r="D14" s="7">
        <f t="shared" si="0"/>
        <v>7.8984110928115987</v>
      </c>
      <c r="E14" s="7"/>
    </row>
    <row r="15" spans="1:5">
      <c r="A15" s="3" t="s">
        <v>46</v>
      </c>
      <c r="B15" s="28">
        <v>14</v>
      </c>
      <c r="C15" s="2">
        <v>3016</v>
      </c>
      <c r="D15" s="7">
        <f t="shared" si="0"/>
        <v>8.0116867291278471</v>
      </c>
      <c r="E15" s="7"/>
    </row>
    <row r="16" spans="1:5">
      <c r="A16" s="3" t="s">
        <v>45</v>
      </c>
      <c r="B16" s="28">
        <v>15</v>
      </c>
      <c r="C16" s="2">
        <v>2695</v>
      </c>
      <c r="D16" s="7">
        <f t="shared" si="0"/>
        <v>7.8991534833430972</v>
      </c>
      <c r="E16" s="7"/>
    </row>
    <row r="17" spans="1:5">
      <c r="A17" s="3" t="s">
        <v>44</v>
      </c>
      <c r="B17" s="28">
        <v>16</v>
      </c>
      <c r="C17" s="2">
        <v>2941</v>
      </c>
      <c r="D17" s="7">
        <f t="shared" si="0"/>
        <v>7.9865049385539955</v>
      </c>
      <c r="E17" s="7"/>
    </row>
    <row r="18" spans="1:5">
      <c r="A18" s="3" t="s">
        <v>43</v>
      </c>
      <c r="B18" s="28">
        <v>17</v>
      </c>
      <c r="C18" s="2">
        <v>3118</v>
      </c>
      <c r="D18" s="7">
        <f t="shared" si="0"/>
        <v>8.044947049617722</v>
      </c>
      <c r="E18" s="7"/>
    </row>
    <row r="19" spans="1:5">
      <c r="A19" s="3" t="s">
        <v>42</v>
      </c>
      <c r="B19" s="28">
        <v>18</v>
      </c>
      <c r="C19" s="2">
        <v>3331</v>
      </c>
      <c r="D19" s="7">
        <f t="shared" si="0"/>
        <v>8.1110278381936798</v>
      </c>
      <c r="E19" s="7"/>
    </row>
    <row r="20" spans="1:5">
      <c r="A20" s="3" t="s">
        <v>41</v>
      </c>
      <c r="B20" s="28">
        <v>19</v>
      </c>
      <c r="C20" s="2">
        <v>3221</v>
      </c>
      <c r="D20" s="7">
        <f t="shared" si="0"/>
        <v>8.0774471493311992</v>
      </c>
      <c r="E20" s="7"/>
    </row>
    <row r="21" spans="1:5">
      <c r="A21" s="3" t="s">
        <v>40</v>
      </c>
      <c r="B21" s="28">
        <v>20</v>
      </c>
      <c r="C21" s="2">
        <v>3112</v>
      </c>
      <c r="D21" s="7">
        <f t="shared" si="0"/>
        <v>8.043020885298283</v>
      </c>
      <c r="E21" s="7"/>
    </row>
    <row r="22" spans="1:5">
      <c r="A22" s="3" t="s">
        <v>39</v>
      </c>
      <c r="B22" s="28">
        <v>21</v>
      </c>
      <c r="C22" s="2">
        <v>3182</v>
      </c>
      <c r="D22" s="7">
        <f t="shared" si="0"/>
        <v>8.065265208897733</v>
      </c>
      <c r="E22" s="7"/>
    </row>
    <row r="23" spans="1:5">
      <c r="A23" s="3" t="s">
        <v>38</v>
      </c>
      <c r="B23" s="28">
        <v>22</v>
      </c>
      <c r="C23" s="2">
        <v>3215</v>
      </c>
      <c r="D23" s="7">
        <f t="shared" si="0"/>
        <v>8.0755826366717205</v>
      </c>
      <c r="E23" s="7"/>
    </row>
    <row r="24" spans="1:5">
      <c r="A24" s="3" t="s">
        <v>37</v>
      </c>
      <c r="B24" s="28">
        <v>23</v>
      </c>
      <c r="C24" s="2">
        <v>3339</v>
      </c>
      <c r="D24" s="7">
        <f t="shared" si="0"/>
        <v>8.1134266399436541</v>
      </c>
      <c r="E24" s="7"/>
    </row>
    <row r="25" spans="1:5">
      <c r="A25" s="3" t="s">
        <v>36</v>
      </c>
      <c r="B25" s="28">
        <v>24</v>
      </c>
      <c r="C25" s="2">
        <v>3229</v>
      </c>
      <c r="D25" s="7">
        <f t="shared" si="0"/>
        <v>8.0799277707582746</v>
      </c>
      <c r="E25" s="7"/>
    </row>
    <row r="26" spans="1:5">
      <c r="A26" s="3" t="s">
        <v>35</v>
      </c>
      <c r="B26" s="28">
        <v>25</v>
      </c>
      <c r="C26" s="2">
        <v>2791</v>
      </c>
      <c r="D26" s="7">
        <f t="shared" si="0"/>
        <v>7.9341552335363223</v>
      </c>
      <c r="E26" s="7"/>
    </row>
    <row r="27" spans="1:5">
      <c r="A27" s="3" t="s">
        <v>34</v>
      </c>
      <c r="B27" s="28">
        <v>26</v>
      </c>
      <c r="C27" s="2">
        <v>2955</v>
      </c>
      <c r="D27" s="7">
        <f t="shared" si="0"/>
        <v>7.991253929840199</v>
      </c>
      <c r="E27" s="7"/>
    </row>
    <row r="28" spans="1:5">
      <c r="A28" s="3" t="s">
        <v>33</v>
      </c>
      <c r="B28" s="28">
        <v>27</v>
      </c>
      <c r="C28" s="2">
        <v>2974</v>
      </c>
      <c r="D28" s="7">
        <f t="shared" si="0"/>
        <v>7.9976631270201004</v>
      </c>
      <c r="E28" s="7"/>
    </row>
    <row r="29" spans="1:5">
      <c r="A29" s="3" t="s">
        <v>32</v>
      </c>
      <c r="B29" s="28">
        <v>28</v>
      </c>
      <c r="C29" s="2">
        <v>3182</v>
      </c>
      <c r="D29" s="7">
        <f t="shared" si="0"/>
        <v>8.065265208897733</v>
      </c>
      <c r="E29" s="7"/>
    </row>
    <row r="30" spans="1:5">
      <c r="A30" s="3" t="s">
        <v>31</v>
      </c>
      <c r="B30" s="28">
        <v>29</v>
      </c>
      <c r="C30" s="2">
        <v>3059</v>
      </c>
      <c r="D30" s="7">
        <f t="shared" si="0"/>
        <v>8.0258433441509034</v>
      </c>
      <c r="E30" s="7"/>
    </row>
    <row r="31" spans="1:5">
      <c r="A31" s="3" t="s">
        <v>30</v>
      </c>
      <c r="B31" s="28">
        <v>30</v>
      </c>
      <c r="C31" s="2">
        <v>3034</v>
      </c>
      <c r="D31" s="7">
        <f t="shared" si="0"/>
        <v>8.0176371599084781</v>
      </c>
      <c r="E31" s="7"/>
    </row>
    <row r="32" spans="1:5">
      <c r="A32" s="3" t="s">
        <v>29</v>
      </c>
      <c r="B32" s="28">
        <v>31</v>
      </c>
      <c r="C32" s="2">
        <v>2850</v>
      </c>
      <c r="D32" s="7">
        <f t="shared" si="0"/>
        <v>7.9550742732626958</v>
      </c>
      <c r="E32" s="7"/>
    </row>
    <row r="33" spans="1:5">
      <c r="A33" s="3" t="s">
        <v>28</v>
      </c>
      <c r="B33" s="28">
        <v>32</v>
      </c>
      <c r="C33" s="2">
        <v>2890</v>
      </c>
      <c r="D33" s="7">
        <f t="shared" si="0"/>
        <v>7.9690117811064782</v>
      </c>
      <c r="E33" s="7"/>
    </row>
    <row r="34" spans="1:5">
      <c r="A34" s="3" t="s">
        <v>27</v>
      </c>
      <c r="B34" s="28">
        <v>33</v>
      </c>
      <c r="C34" s="2">
        <v>2728</v>
      </c>
      <c r="D34" s="7">
        <f t="shared" si="0"/>
        <v>7.9113240189633531</v>
      </c>
      <c r="E34" s="7"/>
    </row>
    <row r="35" spans="1:5">
      <c r="A35" s="3" t="s">
        <v>26</v>
      </c>
      <c r="B35" s="28">
        <v>34</v>
      </c>
      <c r="C35" s="2">
        <v>2643</v>
      </c>
      <c r="D35" s="7">
        <f t="shared" si="0"/>
        <v>7.879669914604289</v>
      </c>
      <c r="E35" s="7"/>
    </row>
    <row r="36" spans="1:5">
      <c r="A36" s="3" t="s">
        <v>25</v>
      </c>
      <c r="B36" s="28">
        <v>35</v>
      </c>
      <c r="C36" s="2">
        <v>2415</v>
      </c>
      <c r="D36" s="7">
        <f t="shared" si="0"/>
        <v>7.7894545660866727</v>
      </c>
      <c r="E36" s="7"/>
    </row>
    <row r="37" spans="1:5">
      <c r="A37" s="3" t="s">
        <v>24</v>
      </c>
      <c r="B37" s="28">
        <v>36</v>
      </c>
      <c r="C37" s="2">
        <v>2165</v>
      </c>
      <c r="D37" s="7">
        <f t="shared" si="0"/>
        <v>7.6801756404365902</v>
      </c>
      <c r="E37" s="7"/>
    </row>
    <row r="38" spans="1:5">
      <c r="A38" s="3" t="s">
        <v>23</v>
      </c>
      <c r="B38" s="28">
        <v>37</v>
      </c>
      <c r="C38" s="2">
        <v>2078</v>
      </c>
      <c r="D38" s="7">
        <f t="shared" si="0"/>
        <v>7.6391611716591727</v>
      </c>
      <c r="E38" s="46">
        <v>1</v>
      </c>
    </row>
    <row r="39" spans="1:5">
      <c r="A39" s="3" t="s">
        <v>22</v>
      </c>
      <c r="B39" s="28">
        <v>38</v>
      </c>
      <c r="C39" s="2">
        <v>1982</v>
      </c>
      <c r="D39" s="7">
        <f t="shared" si="0"/>
        <v>7.5918617148899337</v>
      </c>
      <c r="E39" s="46">
        <v>2</v>
      </c>
    </row>
    <row r="40" spans="1:5">
      <c r="A40" s="3" t="s">
        <v>21</v>
      </c>
      <c r="B40" s="28">
        <v>39</v>
      </c>
      <c r="C40" s="2">
        <v>2096</v>
      </c>
      <c r="D40" s="7">
        <f t="shared" si="0"/>
        <v>7.6477860454409328</v>
      </c>
      <c r="E40" s="46">
        <v>3</v>
      </c>
    </row>
    <row r="41" spans="1:5">
      <c r="A41" s="3" t="s">
        <v>20</v>
      </c>
      <c r="B41" s="28">
        <v>40</v>
      </c>
      <c r="C41" s="2">
        <v>1868</v>
      </c>
      <c r="D41" s="7">
        <f t="shared" si="0"/>
        <v>7.5326236187887883</v>
      </c>
      <c r="E41" s="46">
        <v>4</v>
      </c>
    </row>
    <row r="42" spans="1:5">
      <c r="A42" s="3" t="s">
        <v>19</v>
      </c>
      <c r="B42" s="28">
        <v>41</v>
      </c>
      <c r="C42" s="2">
        <v>2037</v>
      </c>
      <c r="D42" s="7">
        <f t="shared" si="0"/>
        <v>7.6192334162268054</v>
      </c>
      <c r="E42" s="46">
        <v>5</v>
      </c>
    </row>
    <row r="43" spans="1:5">
      <c r="A43" s="3" t="s">
        <v>18</v>
      </c>
      <c r="B43" s="28">
        <v>42</v>
      </c>
      <c r="C43" s="2">
        <v>1861</v>
      </c>
      <c r="D43" s="7">
        <f t="shared" si="0"/>
        <v>7.5288692566422508</v>
      </c>
      <c r="E43" s="46">
        <v>6</v>
      </c>
    </row>
    <row r="44" spans="1:5">
      <c r="A44" s="3" t="s">
        <v>17</v>
      </c>
      <c r="B44" s="28">
        <v>43</v>
      </c>
      <c r="C44" s="2">
        <v>2066</v>
      </c>
      <c r="D44" s="7">
        <f t="shared" si="0"/>
        <v>7.633369649679584</v>
      </c>
      <c r="E44" s="46">
        <v>7</v>
      </c>
    </row>
    <row r="45" spans="1:5">
      <c r="A45" s="3" t="s">
        <v>16</v>
      </c>
      <c r="B45" s="28">
        <v>44</v>
      </c>
      <c r="C45" s="2">
        <v>1924</v>
      </c>
      <c r="D45" s="7">
        <f t="shared" si="0"/>
        <v>7.5621616312256519</v>
      </c>
      <c r="E45" s="46">
        <v>8</v>
      </c>
    </row>
    <row r="46" spans="1:5">
      <c r="A46" s="3" t="s">
        <v>15</v>
      </c>
      <c r="B46" s="28">
        <v>45</v>
      </c>
      <c r="C46" s="2">
        <v>1980</v>
      </c>
      <c r="D46" s="7">
        <f t="shared" si="0"/>
        <v>7.5908521236885811</v>
      </c>
      <c r="E46" s="46">
        <v>9</v>
      </c>
    </row>
    <row r="47" spans="1:5">
      <c r="A47" s="3" t="s">
        <v>14</v>
      </c>
      <c r="B47" s="28">
        <v>46</v>
      </c>
      <c r="C47" s="2">
        <v>2111</v>
      </c>
      <c r="D47" s="7">
        <f t="shared" si="0"/>
        <v>7.6549170478483202</v>
      </c>
      <c r="E47" s="46">
        <v>10</v>
      </c>
    </row>
    <row r="48" spans="1:5">
      <c r="A48" s="3" t="s">
        <v>13</v>
      </c>
      <c r="B48" s="28">
        <v>47</v>
      </c>
      <c r="C48" s="2">
        <v>2049</v>
      </c>
      <c r="D48" s="7">
        <f t="shared" si="0"/>
        <v>7.6251071482389001</v>
      </c>
      <c r="E48" s="46">
        <v>11</v>
      </c>
    </row>
    <row r="49" spans="1:22">
      <c r="A49" s="3" t="s">
        <v>12</v>
      </c>
      <c r="B49" s="28">
        <v>48</v>
      </c>
      <c r="C49" s="2">
        <v>1911</v>
      </c>
      <c r="D49" s="7">
        <f t="shared" si="0"/>
        <v>7.5553819442402732</v>
      </c>
      <c r="E49" s="46">
        <v>12</v>
      </c>
    </row>
    <row r="50" spans="1:22">
      <c r="A50" s="3" t="s">
        <v>11</v>
      </c>
      <c r="B50" s="28">
        <v>49</v>
      </c>
      <c r="C50" s="2">
        <v>1970</v>
      </c>
      <c r="D50" s="7">
        <f t="shared" si="0"/>
        <v>7.5857888217320344</v>
      </c>
      <c r="E50" s="46">
        <v>13</v>
      </c>
    </row>
    <row r="51" spans="1:22">
      <c r="A51" s="3" t="s">
        <v>10</v>
      </c>
      <c r="B51" s="28">
        <v>50</v>
      </c>
      <c r="C51" s="2">
        <v>2218</v>
      </c>
      <c r="D51" s="7">
        <f t="shared" si="0"/>
        <v>7.7043611679103128</v>
      </c>
      <c r="E51" s="46">
        <v>14</v>
      </c>
    </row>
    <row r="52" spans="1:22">
      <c r="A52" s="3" t="s">
        <v>9</v>
      </c>
      <c r="B52" s="28">
        <v>51</v>
      </c>
      <c r="C52" s="2">
        <v>2556</v>
      </c>
      <c r="D52" s="7">
        <f t="shared" si="0"/>
        <v>7.8461988154974254</v>
      </c>
      <c r="E52" s="46">
        <v>15</v>
      </c>
    </row>
    <row r="53" spans="1:22">
      <c r="A53" s="3" t="s">
        <v>8</v>
      </c>
      <c r="B53" s="28">
        <v>52</v>
      </c>
      <c r="C53" s="2">
        <v>2825</v>
      </c>
      <c r="D53" s="7">
        <f t="shared" si="0"/>
        <v>7.9462636435805409</v>
      </c>
      <c r="E53" s="46">
        <v>16</v>
      </c>
    </row>
    <row r="54" spans="1:22">
      <c r="A54" s="3" t="s">
        <v>7</v>
      </c>
      <c r="B54" s="28">
        <v>53</v>
      </c>
      <c r="C54" s="2">
        <v>2454</v>
      </c>
      <c r="D54" s="7">
        <f t="shared" si="0"/>
        <v>7.8054746252708567</v>
      </c>
      <c r="E54" s="46">
        <v>17</v>
      </c>
    </row>
    <row r="55" spans="1:22">
      <c r="A55" s="3" t="s">
        <v>6</v>
      </c>
      <c r="B55" s="28">
        <v>54</v>
      </c>
      <c r="C55" s="2">
        <v>2512</v>
      </c>
      <c r="D55" s="7">
        <f t="shared" si="0"/>
        <v>7.8288345275880893</v>
      </c>
      <c r="E55" s="46">
        <v>18</v>
      </c>
      <c r="N55" s="38"/>
      <c r="O55" s="38"/>
      <c r="P55" s="38"/>
      <c r="Q55" s="38"/>
      <c r="R55" s="38"/>
      <c r="S55" s="38"/>
      <c r="T55" s="38"/>
      <c r="U55" s="38"/>
      <c r="V55" s="38"/>
    </row>
    <row r="56" spans="1:22">
      <c r="A56" s="3" t="s">
        <v>5</v>
      </c>
      <c r="B56" s="28">
        <v>55</v>
      </c>
      <c r="C56" s="2">
        <v>2156</v>
      </c>
      <c r="D56" s="7">
        <f t="shared" si="0"/>
        <v>7.6760099320288875</v>
      </c>
      <c r="E56" s="46">
        <v>19</v>
      </c>
      <c r="N56" s="38"/>
      <c r="O56" s="38"/>
      <c r="P56" s="38"/>
      <c r="Q56" s="38"/>
      <c r="R56" s="38"/>
      <c r="S56" s="38"/>
      <c r="T56" s="38"/>
      <c r="U56" s="38"/>
      <c r="V56" s="38"/>
    </row>
    <row r="57" spans="1:22">
      <c r="A57" s="3" t="s">
        <v>4</v>
      </c>
      <c r="B57" s="28">
        <v>56</v>
      </c>
      <c r="C57" s="2">
        <v>2333</v>
      </c>
      <c r="D57" s="7">
        <f t="shared" si="0"/>
        <v>7.75491027202143</v>
      </c>
      <c r="E57" s="46">
        <v>20</v>
      </c>
      <c r="N57" s="38"/>
      <c r="O57" s="38"/>
      <c r="P57" s="38"/>
      <c r="Q57" s="38"/>
      <c r="R57" s="38"/>
      <c r="S57" s="38"/>
      <c r="T57" s="38"/>
      <c r="U57" s="38"/>
      <c r="V57" s="38"/>
    </row>
    <row r="58" spans="1:22">
      <c r="A58" s="3" t="s">
        <v>3</v>
      </c>
      <c r="B58" s="28">
        <v>57</v>
      </c>
      <c r="C58" s="2">
        <v>2065</v>
      </c>
      <c r="D58" s="7">
        <f t="shared" si="0"/>
        <v>7.6328855053951328</v>
      </c>
      <c r="E58" s="46">
        <v>21</v>
      </c>
      <c r="N58" s="38"/>
      <c r="O58" s="38"/>
      <c r="P58" s="38"/>
      <c r="Q58" s="38"/>
      <c r="R58" s="38"/>
      <c r="S58" s="38"/>
      <c r="T58" s="38"/>
      <c r="U58" s="38"/>
      <c r="V58" s="38"/>
    </row>
    <row r="59" spans="1:22" ht="17">
      <c r="A59" s="3" t="s">
        <v>2</v>
      </c>
      <c r="B59" s="28">
        <v>58</v>
      </c>
      <c r="C59" s="2">
        <v>2229.5</v>
      </c>
      <c r="D59" s="7">
        <f t="shared" si="0"/>
        <v>7.7095326240675313</v>
      </c>
      <c r="E59" s="46">
        <v>22</v>
      </c>
      <c r="G59" s="45" t="s">
        <v>142</v>
      </c>
      <c r="N59" s="38"/>
      <c r="O59" s="38"/>
      <c r="P59" s="38"/>
      <c r="Q59" s="38"/>
      <c r="R59" s="38"/>
      <c r="S59" s="38"/>
      <c r="T59" s="38"/>
      <c r="U59" s="38"/>
      <c r="V59" s="38"/>
    </row>
    <row r="60" spans="1:22">
      <c r="A60" s="3" t="s">
        <v>1</v>
      </c>
      <c r="B60" s="28">
        <v>59</v>
      </c>
      <c r="C60" s="2">
        <v>2193.5</v>
      </c>
      <c r="D60" s="7">
        <f t="shared" si="0"/>
        <v>7.6932537206062683</v>
      </c>
      <c r="E60" s="46">
        <v>23</v>
      </c>
      <c r="N60" s="38"/>
      <c r="O60" s="38"/>
      <c r="P60" s="38"/>
      <c r="Q60" s="38"/>
      <c r="R60" s="38"/>
      <c r="S60" s="38"/>
      <c r="T60" s="38"/>
      <c r="U60" s="38"/>
      <c r="V60" s="38"/>
    </row>
    <row r="61" spans="1:22" ht="16.5">
      <c r="A61" s="25" t="s">
        <v>0</v>
      </c>
      <c r="B61" s="29">
        <v>60</v>
      </c>
      <c r="C61" s="26">
        <v>2428</v>
      </c>
      <c r="D61" s="30">
        <f t="shared" si="0"/>
        <v>7.7948231521793891</v>
      </c>
      <c r="E61" s="46">
        <v>24</v>
      </c>
      <c r="F61" s="27" t="s">
        <v>110</v>
      </c>
      <c r="G61" s="27" t="s">
        <v>111</v>
      </c>
      <c r="H61" s="27" t="s">
        <v>102</v>
      </c>
      <c r="I61" s="27" t="s">
        <v>101</v>
      </c>
      <c r="J61" s="27" t="s">
        <v>100</v>
      </c>
      <c r="K61" s="27" t="s">
        <v>99</v>
      </c>
      <c r="N61" s="39"/>
      <c r="O61" s="39"/>
      <c r="P61" s="39"/>
      <c r="Q61" s="39"/>
      <c r="R61" s="39"/>
      <c r="S61" s="39"/>
      <c r="T61" s="39"/>
      <c r="U61" s="39"/>
      <c r="V61" s="39"/>
    </row>
    <row r="62" spans="1:22">
      <c r="A62" s="3" t="s">
        <v>98</v>
      </c>
      <c r="B62" s="28">
        <v>61</v>
      </c>
      <c r="C62" s="2">
        <v>2175</v>
      </c>
      <c r="D62" s="7">
        <f>LN(C62)</f>
        <v>7.6847839435227847</v>
      </c>
      <c r="E62" s="46">
        <v>25</v>
      </c>
      <c r="F62" s="2">
        <f>-20.328*B62+3273.6</f>
        <v>2033.5919999999999</v>
      </c>
      <c r="G62" s="2">
        <f t="shared" ref="G62:G97" si="1">C62-F62</f>
        <v>141.40800000000013</v>
      </c>
      <c r="H62" s="12">
        <f>AVERAGE(H68:H121)</f>
        <v>849.38200000000006</v>
      </c>
      <c r="I62" s="11">
        <f>SQRT(AVERAGE(I68:I121))</f>
        <v>884.23903524933041</v>
      </c>
      <c r="J62" s="10">
        <f>AVERAGE(J68:J121)</f>
        <v>0.34133821238080048</v>
      </c>
      <c r="K62" s="9">
        <f>AVERAGE(K68:K121)</f>
        <v>0.34133821238080048</v>
      </c>
      <c r="N62" s="32"/>
      <c r="O62" s="34"/>
      <c r="P62" s="34"/>
      <c r="Q62" s="34"/>
      <c r="R62" s="34"/>
      <c r="S62" s="34"/>
      <c r="T62" s="34"/>
      <c r="U62" s="34"/>
      <c r="V62" s="34"/>
    </row>
    <row r="63" spans="1:22">
      <c r="A63" s="3" t="s">
        <v>97</v>
      </c>
      <c r="B63" s="28">
        <v>62</v>
      </c>
      <c r="C63" s="2">
        <v>2250</v>
      </c>
      <c r="D63" s="7">
        <f t="shared" ref="D63:D97" si="2">LN(C63)</f>
        <v>7.718685495198466</v>
      </c>
      <c r="E63" s="46">
        <v>26</v>
      </c>
      <c r="F63" s="2">
        <f t="shared" ref="F63:F97" si="3">-20.328*B63+3273.6</f>
        <v>2013.2639999999999</v>
      </c>
      <c r="G63" s="2">
        <f t="shared" si="1"/>
        <v>236.7360000000001</v>
      </c>
      <c r="N63" s="32"/>
      <c r="O63" s="34"/>
      <c r="P63" s="34"/>
      <c r="Q63" s="34"/>
      <c r="R63" s="34"/>
      <c r="S63" s="34"/>
      <c r="T63" s="34"/>
      <c r="U63" s="34"/>
      <c r="V63" s="34"/>
    </row>
    <row r="64" spans="1:22">
      <c r="A64" s="3" t="s">
        <v>96</v>
      </c>
      <c r="B64" s="28">
        <v>63</v>
      </c>
      <c r="C64" s="2">
        <v>2286</v>
      </c>
      <c r="D64" s="7">
        <f t="shared" si="2"/>
        <v>7.7345588443547557</v>
      </c>
      <c r="E64" s="46">
        <v>27</v>
      </c>
      <c r="F64" s="2">
        <f t="shared" si="3"/>
        <v>1992.9359999999999</v>
      </c>
      <c r="G64" s="2">
        <f t="shared" si="1"/>
        <v>293.06400000000008</v>
      </c>
      <c r="H64" s="8"/>
      <c r="I64" s="2"/>
      <c r="J64" s="3"/>
      <c r="K64" s="7"/>
      <c r="N64" s="38"/>
      <c r="O64" s="40"/>
      <c r="P64" s="40"/>
      <c r="Q64" s="40"/>
      <c r="R64" s="40"/>
      <c r="S64" s="40"/>
      <c r="T64" s="40"/>
      <c r="U64" s="40"/>
      <c r="V64" s="40"/>
    </row>
    <row r="65" spans="1:22">
      <c r="A65" s="3" t="s">
        <v>95</v>
      </c>
      <c r="B65" s="28">
        <v>64</v>
      </c>
      <c r="C65" s="2">
        <v>2356</v>
      </c>
      <c r="D65" s="7">
        <f t="shared" si="2"/>
        <v>7.7647205447714773</v>
      </c>
      <c r="E65" s="46">
        <v>28</v>
      </c>
      <c r="F65" s="2">
        <f t="shared" si="3"/>
        <v>1972.6079999999999</v>
      </c>
      <c r="G65" s="2">
        <f t="shared" si="1"/>
        <v>383.39200000000005</v>
      </c>
      <c r="H65" s="8"/>
      <c r="I65" s="2"/>
      <c r="J65" s="3"/>
      <c r="K65" s="7"/>
      <c r="N65" s="38"/>
      <c r="O65" s="38"/>
      <c r="P65" s="38"/>
      <c r="Q65" s="38"/>
      <c r="R65" s="38"/>
      <c r="S65" s="38"/>
      <c r="T65" s="38"/>
      <c r="U65" s="38"/>
      <c r="V65" s="38"/>
    </row>
    <row r="66" spans="1:22">
      <c r="A66" s="3" t="s">
        <v>94</v>
      </c>
      <c r="B66" s="28">
        <v>65</v>
      </c>
      <c r="C66" s="2">
        <v>2407</v>
      </c>
      <c r="D66" s="7">
        <f t="shared" si="2"/>
        <v>7.786136437783072</v>
      </c>
      <c r="E66" s="46">
        <v>29</v>
      </c>
      <c r="F66" s="2">
        <f t="shared" si="3"/>
        <v>1952.28</v>
      </c>
      <c r="G66" s="2">
        <f t="shared" si="1"/>
        <v>454.72</v>
      </c>
      <c r="H66" s="8"/>
      <c r="I66" s="2"/>
      <c r="J66" s="3"/>
      <c r="K66" s="7"/>
    </row>
    <row r="67" spans="1:22">
      <c r="A67" s="3" t="s">
        <v>93</v>
      </c>
      <c r="B67" s="28">
        <v>66</v>
      </c>
      <c r="C67" s="2">
        <v>2436.5</v>
      </c>
      <c r="D67" s="7">
        <f t="shared" si="2"/>
        <v>7.7983178622835609</v>
      </c>
      <c r="E67" s="46">
        <v>30</v>
      </c>
      <c r="F67" s="2">
        <f t="shared" si="3"/>
        <v>1931.952</v>
      </c>
      <c r="G67" s="2">
        <f t="shared" si="1"/>
        <v>504.548</v>
      </c>
      <c r="H67" s="8"/>
      <c r="I67" s="2"/>
      <c r="J67" s="3"/>
      <c r="K67" s="7"/>
    </row>
    <row r="68" spans="1:22" ht="17">
      <c r="A68" s="3" t="s">
        <v>92</v>
      </c>
      <c r="B68" s="28">
        <v>67</v>
      </c>
      <c r="C68" s="2">
        <v>2339.5</v>
      </c>
      <c r="D68" s="7">
        <f t="shared" si="2"/>
        <v>7.7576925103062706</v>
      </c>
      <c r="E68" s="46">
        <v>31</v>
      </c>
      <c r="F68" s="2">
        <f t="shared" si="3"/>
        <v>1911.624</v>
      </c>
      <c r="G68" s="2">
        <f t="shared" si="1"/>
        <v>427.87599999999998</v>
      </c>
      <c r="H68" s="8">
        <f t="shared" ref="H68:H97" si="4">ABS(G68)</f>
        <v>427.87599999999998</v>
      </c>
      <c r="I68" s="2">
        <f t="shared" ref="I68:I97" si="5">G68^2</f>
        <v>183077.87137599997</v>
      </c>
      <c r="J68" s="3">
        <f>H68/C68</f>
        <v>0.18289207095533233</v>
      </c>
      <c r="K68" s="7">
        <f>G68/C68</f>
        <v>0.18289207095533233</v>
      </c>
      <c r="L68" s="1" t="s">
        <v>128</v>
      </c>
    </row>
    <row r="69" spans="1:22">
      <c r="A69" s="3" t="s">
        <v>91</v>
      </c>
      <c r="B69" s="28">
        <v>68</v>
      </c>
      <c r="C69" s="2">
        <v>2213.5</v>
      </c>
      <c r="D69" s="7">
        <f t="shared" si="2"/>
        <v>7.7023302521721959</v>
      </c>
      <c r="E69" s="46">
        <v>32</v>
      </c>
      <c r="F69" s="2">
        <f t="shared" si="3"/>
        <v>1891.296</v>
      </c>
      <c r="G69" s="2">
        <f t="shared" si="1"/>
        <v>322.20399999999995</v>
      </c>
      <c r="H69" s="8">
        <f t="shared" si="4"/>
        <v>322.20399999999995</v>
      </c>
      <c r="I69" s="2">
        <f t="shared" si="5"/>
        <v>103815.41761599996</v>
      </c>
      <c r="J69" s="3">
        <f t="shared" ref="J69:J97" si="6">H69/C69</f>
        <v>0.14556313530607634</v>
      </c>
      <c r="K69" s="7">
        <f t="shared" ref="K69:K97" si="7">G69/C69</f>
        <v>0.14556313530607634</v>
      </c>
    </row>
    <row r="70" spans="1:22">
      <c r="A70" s="3" t="s">
        <v>90</v>
      </c>
      <c r="B70" s="28">
        <v>69</v>
      </c>
      <c r="C70" s="2">
        <v>2451.5</v>
      </c>
      <c r="D70" s="7">
        <f t="shared" si="2"/>
        <v>7.8044553610912883</v>
      </c>
      <c r="E70" s="46">
        <v>33</v>
      </c>
      <c r="F70" s="2">
        <f t="shared" si="3"/>
        <v>1870.9679999999998</v>
      </c>
      <c r="G70" s="2">
        <f t="shared" si="1"/>
        <v>580.53200000000015</v>
      </c>
      <c r="H70" s="8">
        <f t="shared" si="4"/>
        <v>580.53200000000015</v>
      </c>
      <c r="I70" s="2">
        <f t="shared" si="5"/>
        <v>337017.40302400017</v>
      </c>
      <c r="J70" s="3">
        <f t="shared" si="6"/>
        <v>0.23680685294717527</v>
      </c>
      <c r="K70" s="7">
        <f t="shared" si="7"/>
        <v>0.23680685294717527</v>
      </c>
    </row>
    <row r="71" spans="1:22">
      <c r="A71" s="3" t="s">
        <v>89</v>
      </c>
      <c r="B71" s="28">
        <v>70</v>
      </c>
      <c r="C71" s="2">
        <v>2405</v>
      </c>
      <c r="D71" s="7">
        <f t="shared" si="2"/>
        <v>7.7853051825398616</v>
      </c>
      <c r="E71" s="46">
        <v>34</v>
      </c>
      <c r="F71" s="2">
        <f t="shared" si="3"/>
        <v>1850.6399999999999</v>
      </c>
      <c r="G71" s="2">
        <f t="shared" si="1"/>
        <v>554.36000000000013</v>
      </c>
      <c r="H71" s="8">
        <f t="shared" si="4"/>
        <v>554.36000000000013</v>
      </c>
      <c r="I71" s="2">
        <f t="shared" si="5"/>
        <v>307315.00960000016</v>
      </c>
      <c r="J71" s="3">
        <f t="shared" si="6"/>
        <v>0.23050311850311855</v>
      </c>
      <c r="K71" s="7">
        <f t="shared" si="7"/>
        <v>0.23050311850311855</v>
      </c>
    </row>
    <row r="72" spans="1:22">
      <c r="A72" s="3" t="s">
        <v>88</v>
      </c>
      <c r="B72" s="28">
        <v>71</v>
      </c>
      <c r="C72" s="2">
        <v>2555.5</v>
      </c>
      <c r="D72" s="7">
        <f t="shared" si="2"/>
        <v>7.8460031782083339</v>
      </c>
      <c r="E72" s="46">
        <v>35</v>
      </c>
      <c r="F72" s="2">
        <f t="shared" si="3"/>
        <v>1830.3119999999999</v>
      </c>
      <c r="G72" s="2">
        <f t="shared" si="1"/>
        <v>725.1880000000001</v>
      </c>
      <c r="H72" s="8">
        <f t="shared" si="4"/>
        <v>725.1880000000001</v>
      </c>
      <c r="I72" s="2">
        <f t="shared" si="5"/>
        <v>525897.63534400018</v>
      </c>
      <c r="J72" s="3">
        <f t="shared" si="6"/>
        <v>0.28377538642144401</v>
      </c>
      <c r="K72" s="7">
        <f t="shared" si="7"/>
        <v>0.28377538642144401</v>
      </c>
    </row>
    <row r="73" spans="1:22">
      <c r="A73" s="3" t="s">
        <v>87</v>
      </c>
      <c r="B73" s="28">
        <v>72</v>
      </c>
      <c r="C73" s="2">
        <v>2428</v>
      </c>
      <c r="D73" s="7">
        <f t="shared" si="2"/>
        <v>7.7948231521793891</v>
      </c>
      <c r="E73" s="46">
        <v>36</v>
      </c>
      <c r="F73" s="2">
        <f t="shared" si="3"/>
        <v>1809.9839999999999</v>
      </c>
      <c r="G73" s="2">
        <f t="shared" si="1"/>
        <v>618.01600000000008</v>
      </c>
      <c r="H73" s="8">
        <f t="shared" si="4"/>
        <v>618.01600000000008</v>
      </c>
      <c r="I73" s="2">
        <f t="shared" si="5"/>
        <v>381943.7762560001</v>
      </c>
      <c r="J73" s="3">
        <f t="shared" si="6"/>
        <v>0.25453706754530481</v>
      </c>
      <c r="K73" s="7">
        <f t="shared" si="7"/>
        <v>0.25453706754530481</v>
      </c>
    </row>
    <row r="74" spans="1:22">
      <c r="A74" s="3" t="s">
        <v>86</v>
      </c>
      <c r="B74" s="28">
        <v>73</v>
      </c>
      <c r="C74" s="2">
        <v>2765.5</v>
      </c>
      <c r="D74" s="7">
        <f t="shared" si="2"/>
        <v>7.9249767294347331</v>
      </c>
      <c r="E74" s="46">
        <v>37</v>
      </c>
      <c r="F74" s="2">
        <f t="shared" si="3"/>
        <v>1789.6559999999999</v>
      </c>
      <c r="G74" s="2">
        <f t="shared" si="1"/>
        <v>975.84400000000005</v>
      </c>
      <c r="H74" s="8">
        <f t="shared" si="4"/>
        <v>975.84400000000005</v>
      </c>
      <c r="I74" s="2">
        <f t="shared" si="5"/>
        <v>952271.5123360001</v>
      </c>
      <c r="J74" s="3">
        <f t="shared" si="6"/>
        <v>0.35286349665521605</v>
      </c>
      <c r="K74" s="7">
        <f t="shared" si="7"/>
        <v>0.35286349665521605</v>
      </c>
    </row>
    <row r="75" spans="1:22">
      <c r="A75" s="3" t="s">
        <v>85</v>
      </c>
      <c r="B75" s="28">
        <v>74</v>
      </c>
      <c r="C75" s="2">
        <v>2679</v>
      </c>
      <c r="D75" s="7">
        <f t="shared" si="2"/>
        <v>7.8931988695446087</v>
      </c>
      <c r="E75" s="46">
        <v>38</v>
      </c>
      <c r="F75" s="2">
        <f t="shared" si="3"/>
        <v>1769.328</v>
      </c>
      <c r="G75" s="2">
        <f t="shared" si="1"/>
        <v>909.67200000000003</v>
      </c>
      <c r="H75" s="8">
        <f t="shared" si="4"/>
        <v>909.67200000000003</v>
      </c>
      <c r="I75" s="2">
        <f t="shared" si="5"/>
        <v>827503.14758400002</v>
      </c>
      <c r="J75" s="3">
        <f t="shared" si="6"/>
        <v>0.33955655095184772</v>
      </c>
      <c r="K75" s="7">
        <f t="shared" si="7"/>
        <v>0.33955655095184772</v>
      </c>
    </row>
    <row r="76" spans="1:22">
      <c r="A76" s="3" t="s">
        <v>84</v>
      </c>
      <c r="B76" s="28">
        <v>75</v>
      </c>
      <c r="C76" s="2">
        <v>2245</v>
      </c>
      <c r="D76" s="7">
        <f t="shared" si="2"/>
        <v>7.7164608001763551</v>
      </c>
      <c r="E76" s="46">
        <v>39</v>
      </c>
      <c r="F76" s="2">
        <f t="shared" si="3"/>
        <v>1749</v>
      </c>
      <c r="G76" s="2">
        <f t="shared" si="1"/>
        <v>496</v>
      </c>
      <c r="H76" s="8">
        <f t="shared" si="4"/>
        <v>496</v>
      </c>
      <c r="I76" s="2">
        <f t="shared" si="5"/>
        <v>246016</v>
      </c>
      <c r="J76" s="3">
        <f t="shared" si="6"/>
        <v>0.22093541202672606</v>
      </c>
      <c r="K76" s="7">
        <f t="shared" si="7"/>
        <v>0.22093541202672606</v>
      </c>
    </row>
    <row r="77" spans="1:22">
      <c r="A77" s="3" t="s">
        <v>83</v>
      </c>
      <c r="B77" s="28">
        <v>76</v>
      </c>
      <c r="C77" s="2">
        <v>2404</v>
      </c>
      <c r="D77" s="7">
        <f t="shared" si="2"/>
        <v>7.7848892956550984</v>
      </c>
      <c r="E77" s="46">
        <v>40</v>
      </c>
      <c r="F77" s="2">
        <f t="shared" si="3"/>
        <v>1728.672</v>
      </c>
      <c r="G77" s="2">
        <f t="shared" si="1"/>
        <v>675.32799999999997</v>
      </c>
      <c r="H77" s="8">
        <f t="shared" si="4"/>
        <v>675.32799999999997</v>
      </c>
      <c r="I77" s="2">
        <f t="shared" si="5"/>
        <v>456067.90758399997</v>
      </c>
      <c r="J77" s="3">
        <f t="shared" si="6"/>
        <v>0.28091846921797003</v>
      </c>
      <c r="K77" s="7">
        <f t="shared" si="7"/>
        <v>0.28091846921797003</v>
      </c>
    </row>
    <row r="78" spans="1:22">
      <c r="A78" s="3" t="s">
        <v>82</v>
      </c>
      <c r="B78" s="28">
        <v>77</v>
      </c>
      <c r="C78" s="2">
        <v>2437</v>
      </c>
      <c r="D78" s="7">
        <f t="shared" si="2"/>
        <v>7.7985230536252059</v>
      </c>
      <c r="E78" s="46">
        <v>41</v>
      </c>
      <c r="F78" s="2">
        <f t="shared" si="3"/>
        <v>1708.3440000000001</v>
      </c>
      <c r="G78" s="2">
        <f t="shared" si="1"/>
        <v>728.65599999999995</v>
      </c>
      <c r="H78" s="8">
        <f t="shared" si="4"/>
        <v>728.65599999999995</v>
      </c>
      <c r="I78" s="2">
        <f t="shared" si="5"/>
        <v>530939.56633599987</v>
      </c>
      <c r="J78" s="3">
        <f t="shared" si="6"/>
        <v>0.29899712761592118</v>
      </c>
      <c r="K78" s="7">
        <f t="shared" si="7"/>
        <v>0.29899712761592118</v>
      </c>
    </row>
    <row r="79" spans="1:22">
      <c r="A79" s="3" t="s">
        <v>81</v>
      </c>
      <c r="B79" s="28">
        <v>78</v>
      </c>
      <c r="C79" s="2">
        <v>2181</v>
      </c>
      <c r="D79" s="7">
        <f t="shared" si="2"/>
        <v>7.6875387662016292</v>
      </c>
      <c r="E79" s="46">
        <v>42</v>
      </c>
      <c r="F79" s="2">
        <f t="shared" si="3"/>
        <v>1688.0159999999998</v>
      </c>
      <c r="G79" s="2">
        <f t="shared" si="1"/>
        <v>492.98400000000015</v>
      </c>
      <c r="H79" s="8">
        <f t="shared" si="4"/>
        <v>492.98400000000015</v>
      </c>
      <c r="I79" s="2">
        <f t="shared" si="5"/>
        <v>243033.22425600016</v>
      </c>
      <c r="J79" s="3">
        <f t="shared" si="6"/>
        <v>0.22603576341127929</v>
      </c>
      <c r="K79" s="7">
        <f t="shared" si="7"/>
        <v>0.22603576341127929</v>
      </c>
    </row>
    <row r="80" spans="1:22">
      <c r="A80" s="3" t="s">
        <v>80</v>
      </c>
      <c r="B80" s="28">
        <v>79</v>
      </c>
      <c r="C80" s="2">
        <v>2416</v>
      </c>
      <c r="D80" s="7">
        <f t="shared" si="2"/>
        <v>7.7898685590547059</v>
      </c>
      <c r="E80" s="46">
        <v>43</v>
      </c>
      <c r="F80" s="2">
        <f t="shared" si="3"/>
        <v>1667.6879999999999</v>
      </c>
      <c r="G80" s="2">
        <f t="shared" si="1"/>
        <v>748.31200000000013</v>
      </c>
      <c r="H80" s="8">
        <f t="shared" si="4"/>
        <v>748.31200000000013</v>
      </c>
      <c r="I80" s="2">
        <f t="shared" si="5"/>
        <v>559970.84934400022</v>
      </c>
      <c r="J80" s="3">
        <f t="shared" si="6"/>
        <v>0.30973178807947027</v>
      </c>
      <c r="K80" s="7">
        <f t="shared" si="7"/>
        <v>0.30973178807947027</v>
      </c>
    </row>
    <row r="81" spans="1:11">
      <c r="A81" s="3" t="s">
        <v>79</v>
      </c>
      <c r="B81" s="28">
        <v>80</v>
      </c>
      <c r="C81" s="2">
        <v>2655</v>
      </c>
      <c r="D81" s="7">
        <f t="shared" si="2"/>
        <v>7.8841999336760393</v>
      </c>
      <c r="E81" s="46">
        <v>44</v>
      </c>
      <c r="F81" s="2">
        <f t="shared" si="3"/>
        <v>1647.36</v>
      </c>
      <c r="G81" s="2">
        <f t="shared" si="1"/>
        <v>1007.6400000000001</v>
      </c>
      <c r="H81" s="8">
        <f t="shared" si="4"/>
        <v>1007.6400000000001</v>
      </c>
      <c r="I81" s="2">
        <f t="shared" si="5"/>
        <v>1015338.3696000002</v>
      </c>
      <c r="J81" s="3">
        <f t="shared" si="6"/>
        <v>0.37952542372881359</v>
      </c>
      <c r="K81" s="7">
        <f t="shared" si="7"/>
        <v>0.37952542372881359</v>
      </c>
    </row>
    <row r="82" spans="1:11">
      <c r="A82" s="3" t="s">
        <v>78</v>
      </c>
      <c r="B82" s="28">
        <v>81</v>
      </c>
      <c r="C82" s="2">
        <v>2537.5</v>
      </c>
      <c r="D82" s="7">
        <f t="shared" si="2"/>
        <v>7.8389346233500428</v>
      </c>
      <c r="E82" s="46">
        <v>45</v>
      </c>
      <c r="F82" s="2">
        <f t="shared" si="3"/>
        <v>1627.0319999999999</v>
      </c>
      <c r="G82" s="2">
        <f t="shared" si="1"/>
        <v>910.46800000000007</v>
      </c>
      <c r="H82" s="8">
        <f t="shared" si="4"/>
        <v>910.46800000000007</v>
      </c>
      <c r="I82" s="2">
        <f t="shared" si="5"/>
        <v>828951.97902400012</v>
      </c>
      <c r="J82" s="3">
        <f t="shared" si="6"/>
        <v>0.3588051231527094</v>
      </c>
      <c r="K82" s="7">
        <f t="shared" si="7"/>
        <v>0.3588051231527094</v>
      </c>
    </row>
    <row r="83" spans="1:11">
      <c r="A83" s="3" t="s">
        <v>77</v>
      </c>
      <c r="B83" s="28">
        <v>82</v>
      </c>
      <c r="C83" s="2">
        <v>2298.5</v>
      </c>
      <c r="D83" s="7">
        <f t="shared" si="2"/>
        <v>7.7400120152462826</v>
      </c>
      <c r="E83" s="46">
        <v>46</v>
      </c>
      <c r="F83" s="2">
        <f t="shared" si="3"/>
        <v>1606.704</v>
      </c>
      <c r="G83" s="2">
        <f t="shared" si="1"/>
        <v>691.79600000000005</v>
      </c>
      <c r="H83" s="8">
        <f t="shared" si="4"/>
        <v>691.79600000000005</v>
      </c>
      <c r="I83" s="2">
        <f t="shared" si="5"/>
        <v>478581.70561600005</v>
      </c>
      <c r="J83" s="3">
        <f t="shared" si="6"/>
        <v>0.3009771590167501</v>
      </c>
      <c r="K83" s="7">
        <f t="shared" si="7"/>
        <v>0.3009771590167501</v>
      </c>
    </row>
    <row r="84" spans="1:11">
      <c r="A84" s="3" t="s">
        <v>76</v>
      </c>
      <c r="B84" s="28">
        <v>83</v>
      </c>
      <c r="C84" s="2">
        <v>2751.5</v>
      </c>
      <c r="D84" s="7">
        <f t="shared" si="2"/>
        <v>7.9199014964998131</v>
      </c>
      <c r="E84" s="46">
        <v>47</v>
      </c>
      <c r="F84" s="2">
        <f t="shared" si="3"/>
        <v>1586.376</v>
      </c>
      <c r="G84" s="2">
        <f t="shared" si="1"/>
        <v>1165.124</v>
      </c>
      <c r="H84" s="8">
        <f t="shared" si="4"/>
        <v>1165.124</v>
      </c>
      <c r="I84" s="2">
        <f t="shared" si="5"/>
        <v>1357513.9353760001</v>
      </c>
      <c r="J84" s="3">
        <f t="shared" si="6"/>
        <v>0.42345048155551518</v>
      </c>
      <c r="K84" s="7">
        <f t="shared" si="7"/>
        <v>0.42345048155551518</v>
      </c>
    </row>
    <row r="85" spans="1:11">
      <c r="A85" s="3" t="s">
        <v>75</v>
      </c>
      <c r="B85" s="28">
        <v>84</v>
      </c>
      <c r="C85" s="2">
        <v>2595.5</v>
      </c>
      <c r="D85" s="7">
        <f t="shared" si="2"/>
        <v>7.8615344552672841</v>
      </c>
      <c r="E85" s="46">
        <v>48</v>
      </c>
      <c r="F85" s="2">
        <f t="shared" si="3"/>
        <v>1566.048</v>
      </c>
      <c r="G85" s="2">
        <f t="shared" si="1"/>
        <v>1029.452</v>
      </c>
      <c r="H85" s="8">
        <f t="shared" si="4"/>
        <v>1029.452</v>
      </c>
      <c r="I85" s="2">
        <f t="shared" si="5"/>
        <v>1059771.4203039999</v>
      </c>
      <c r="J85" s="3">
        <f t="shared" si="6"/>
        <v>0.39662955114621462</v>
      </c>
      <c r="K85" s="7">
        <f t="shared" si="7"/>
        <v>0.39662955114621462</v>
      </c>
    </row>
    <row r="86" spans="1:11">
      <c r="A86" s="3" t="s">
        <v>74</v>
      </c>
      <c r="B86" s="28">
        <v>85</v>
      </c>
      <c r="C86" s="2">
        <v>2525</v>
      </c>
      <c r="D86" s="7">
        <f t="shared" si="2"/>
        <v>7.8339963417094598</v>
      </c>
      <c r="E86" s="46">
        <v>49</v>
      </c>
      <c r="F86" s="2">
        <f t="shared" si="3"/>
        <v>1545.72</v>
      </c>
      <c r="G86" s="2">
        <f t="shared" si="1"/>
        <v>979.28</v>
      </c>
      <c r="H86" s="8">
        <f t="shared" si="4"/>
        <v>979.28</v>
      </c>
      <c r="I86" s="2">
        <f t="shared" si="5"/>
        <v>958989.31839999999</v>
      </c>
      <c r="J86" s="3">
        <f t="shared" si="6"/>
        <v>0.38783366336633662</v>
      </c>
      <c r="K86" s="7">
        <f t="shared" si="7"/>
        <v>0.38783366336633662</v>
      </c>
    </row>
    <row r="87" spans="1:11">
      <c r="A87" s="3" t="s">
        <v>73</v>
      </c>
      <c r="B87" s="28">
        <v>86</v>
      </c>
      <c r="C87" s="2">
        <v>2614.5</v>
      </c>
      <c r="D87" s="7">
        <f t="shared" si="2"/>
        <v>7.8688281536281854</v>
      </c>
      <c r="E87" s="46">
        <v>50</v>
      </c>
      <c r="F87" s="2">
        <f t="shared" si="3"/>
        <v>1525.3920000000001</v>
      </c>
      <c r="G87" s="2">
        <f t="shared" si="1"/>
        <v>1089.1079999999999</v>
      </c>
      <c r="H87" s="8">
        <f t="shared" si="4"/>
        <v>1089.1079999999999</v>
      </c>
      <c r="I87" s="2">
        <f t="shared" si="5"/>
        <v>1186156.2356639998</v>
      </c>
      <c r="J87" s="3">
        <f t="shared" si="6"/>
        <v>0.4165645438898451</v>
      </c>
      <c r="K87" s="7">
        <f t="shared" si="7"/>
        <v>0.4165645438898451</v>
      </c>
    </row>
    <row r="88" spans="1:11">
      <c r="A88" s="3" t="s">
        <v>72</v>
      </c>
      <c r="B88" s="28">
        <v>87</v>
      </c>
      <c r="C88" s="2">
        <v>2349.5</v>
      </c>
      <c r="D88" s="7">
        <f t="shared" si="2"/>
        <v>7.7619578185428706</v>
      </c>
      <c r="E88" s="46">
        <v>51</v>
      </c>
      <c r="F88" s="2">
        <f t="shared" si="3"/>
        <v>1505.0639999999999</v>
      </c>
      <c r="G88" s="2">
        <f t="shared" si="1"/>
        <v>844.43600000000015</v>
      </c>
      <c r="H88" s="8">
        <f t="shared" si="4"/>
        <v>844.43600000000015</v>
      </c>
      <c r="I88" s="2">
        <f t="shared" si="5"/>
        <v>713072.1580960002</v>
      </c>
      <c r="J88" s="3">
        <f t="shared" si="6"/>
        <v>0.35941093849755273</v>
      </c>
      <c r="K88" s="7">
        <f t="shared" si="7"/>
        <v>0.35941093849755273</v>
      </c>
    </row>
    <row r="89" spans="1:11">
      <c r="A89" s="3" t="s">
        <v>71</v>
      </c>
      <c r="B89" s="28">
        <v>88</v>
      </c>
      <c r="C89" s="2">
        <v>2382.5</v>
      </c>
      <c r="D89" s="7">
        <f t="shared" si="2"/>
        <v>7.7759056355283569</v>
      </c>
      <c r="E89" s="46">
        <v>52</v>
      </c>
      <c r="F89" s="2">
        <f t="shared" si="3"/>
        <v>1484.7359999999999</v>
      </c>
      <c r="G89" s="2">
        <f t="shared" si="1"/>
        <v>897.76400000000012</v>
      </c>
      <c r="H89" s="8">
        <f t="shared" si="4"/>
        <v>897.76400000000012</v>
      </c>
      <c r="I89" s="2">
        <f t="shared" si="5"/>
        <v>805980.1996960002</v>
      </c>
      <c r="J89" s="3">
        <f t="shared" si="6"/>
        <v>0.37681594963273879</v>
      </c>
      <c r="K89" s="7">
        <f t="shared" si="7"/>
        <v>0.37681594963273879</v>
      </c>
    </row>
    <row r="90" spans="1:11">
      <c r="A90" s="3" t="s">
        <v>70</v>
      </c>
      <c r="B90" s="28">
        <v>89</v>
      </c>
      <c r="C90" s="2">
        <v>2409.5</v>
      </c>
      <c r="D90" s="7">
        <f t="shared" si="2"/>
        <v>7.7871745360803875</v>
      </c>
      <c r="E90" s="46">
        <v>53</v>
      </c>
      <c r="F90" s="2">
        <f t="shared" si="3"/>
        <v>1464.4079999999999</v>
      </c>
      <c r="G90" s="2">
        <f t="shared" si="1"/>
        <v>945.0920000000001</v>
      </c>
      <c r="H90" s="8">
        <f t="shared" si="4"/>
        <v>945.0920000000001</v>
      </c>
      <c r="I90" s="2">
        <f t="shared" si="5"/>
        <v>893198.88846400019</v>
      </c>
      <c r="J90" s="3">
        <f t="shared" si="6"/>
        <v>0.39223573355467944</v>
      </c>
      <c r="K90" s="7">
        <f t="shared" si="7"/>
        <v>0.39223573355467944</v>
      </c>
    </row>
    <row r="91" spans="1:11">
      <c r="A91" s="3" t="s">
        <v>69</v>
      </c>
      <c r="B91" s="28">
        <v>90</v>
      </c>
      <c r="C91" s="2">
        <v>2387</v>
      </c>
      <c r="D91" s="7">
        <f t="shared" si="2"/>
        <v>7.7777926263388304</v>
      </c>
      <c r="E91" s="46">
        <v>54</v>
      </c>
      <c r="F91" s="2">
        <f t="shared" si="3"/>
        <v>1444.08</v>
      </c>
      <c r="G91" s="2">
        <f t="shared" si="1"/>
        <v>942.92000000000007</v>
      </c>
      <c r="H91" s="8">
        <f t="shared" si="4"/>
        <v>942.92000000000007</v>
      </c>
      <c r="I91" s="2">
        <f t="shared" si="5"/>
        <v>889098.12640000018</v>
      </c>
      <c r="J91" s="3">
        <f t="shared" si="6"/>
        <v>0.39502304147465439</v>
      </c>
      <c r="K91" s="7">
        <f t="shared" si="7"/>
        <v>0.39502304147465439</v>
      </c>
    </row>
    <row r="92" spans="1:11">
      <c r="A92" s="3" t="s">
        <v>68</v>
      </c>
      <c r="B92" s="28">
        <v>91</v>
      </c>
      <c r="C92" s="2">
        <v>2361</v>
      </c>
      <c r="D92" s="7">
        <f t="shared" si="2"/>
        <v>7.7668405370855131</v>
      </c>
      <c r="E92" s="46">
        <v>55</v>
      </c>
      <c r="F92" s="2">
        <f t="shared" si="3"/>
        <v>1423.752</v>
      </c>
      <c r="G92" s="2">
        <f t="shared" si="1"/>
        <v>937.24800000000005</v>
      </c>
      <c r="H92" s="8">
        <f t="shared" si="4"/>
        <v>937.24800000000005</v>
      </c>
      <c r="I92" s="2">
        <f t="shared" si="5"/>
        <v>878433.81350400008</v>
      </c>
      <c r="J92" s="3">
        <f t="shared" si="6"/>
        <v>0.3969707750952986</v>
      </c>
      <c r="K92" s="7">
        <f t="shared" si="7"/>
        <v>0.3969707750952986</v>
      </c>
    </row>
    <row r="93" spans="1:11">
      <c r="A93" s="3" t="s">
        <v>67</v>
      </c>
      <c r="B93" s="28">
        <v>92</v>
      </c>
      <c r="C93" s="2">
        <v>2536.5</v>
      </c>
      <c r="D93" s="7">
        <f t="shared" si="2"/>
        <v>7.8385404570067445</v>
      </c>
      <c r="E93" s="46">
        <v>56</v>
      </c>
      <c r="F93" s="2">
        <f t="shared" si="3"/>
        <v>1403.424</v>
      </c>
      <c r="G93" s="2">
        <f t="shared" si="1"/>
        <v>1133.076</v>
      </c>
      <c r="H93" s="8">
        <f t="shared" si="4"/>
        <v>1133.076</v>
      </c>
      <c r="I93" s="2">
        <f t="shared" si="5"/>
        <v>1283861.221776</v>
      </c>
      <c r="J93" s="3">
        <f t="shared" si="6"/>
        <v>0.4467084565345949</v>
      </c>
      <c r="K93" s="7">
        <f t="shared" si="7"/>
        <v>0.4467084565345949</v>
      </c>
    </row>
    <row r="94" spans="1:11">
      <c r="A94" s="3" t="s">
        <v>66</v>
      </c>
      <c r="B94" s="28">
        <v>93</v>
      </c>
      <c r="C94" s="2">
        <v>2639.5</v>
      </c>
      <c r="D94" s="7">
        <f t="shared" si="2"/>
        <v>7.8783447842636711</v>
      </c>
      <c r="E94" s="46">
        <v>57</v>
      </c>
      <c r="F94" s="2">
        <f t="shared" si="3"/>
        <v>1383.096</v>
      </c>
      <c r="G94" s="2">
        <f t="shared" si="1"/>
        <v>1256.404</v>
      </c>
      <c r="H94" s="8">
        <f t="shared" si="4"/>
        <v>1256.404</v>
      </c>
      <c r="I94" s="2">
        <f t="shared" si="5"/>
        <v>1578551.011216</v>
      </c>
      <c r="J94" s="3">
        <f t="shared" si="6"/>
        <v>0.47600075771926503</v>
      </c>
      <c r="K94" s="7">
        <f t="shared" si="7"/>
        <v>0.47600075771926503</v>
      </c>
    </row>
    <row r="95" spans="1:11">
      <c r="A95" s="3" t="s">
        <v>65</v>
      </c>
      <c r="B95" s="28">
        <v>94</v>
      </c>
      <c r="C95" s="2">
        <v>2549.5</v>
      </c>
      <c r="D95" s="7">
        <f t="shared" si="2"/>
        <v>7.84365254049521</v>
      </c>
      <c r="E95" s="46">
        <v>58</v>
      </c>
      <c r="F95" s="2">
        <f t="shared" si="3"/>
        <v>1362.768</v>
      </c>
      <c r="G95" s="2">
        <f t="shared" si="1"/>
        <v>1186.732</v>
      </c>
      <c r="H95" s="8">
        <f t="shared" si="4"/>
        <v>1186.732</v>
      </c>
      <c r="I95" s="2">
        <f t="shared" si="5"/>
        <v>1408332.8398239999</v>
      </c>
      <c r="J95" s="3">
        <f t="shared" si="6"/>
        <v>0.46547636791527747</v>
      </c>
      <c r="K95" s="7">
        <f t="shared" si="7"/>
        <v>0.46547636791527747</v>
      </c>
    </row>
    <row r="96" spans="1:11">
      <c r="A96" s="3" t="s">
        <v>64</v>
      </c>
      <c r="B96" s="28">
        <v>95</v>
      </c>
      <c r="C96" s="2">
        <v>2338.5</v>
      </c>
      <c r="D96" s="7">
        <f t="shared" si="2"/>
        <v>7.7572649771659412</v>
      </c>
      <c r="E96" s="46">
        <v>59</v>
      </c>
      <c r="F96" s="2">
        <f t="shared" si="3"/>
        <v>1342.44</v>
      </c>
      <c r="G96" s="2">
        <f t="shared" si="1"/>
        <v>996.06</v>
      </c>
      <c r="H96" s="8">
        <f t="shared" si="4"/>
        <v>996.06</v>
      </c>
      <c r="I96" s="2">
        <f t="shared" si="5"/>
        <v>992135.52359999984</v>
      </c>
      <c r="J96" s="3">
        <f t="shared" si="6"/>
        <v>0.42593970493906347</v>
      </c>
      <c r="K96" s="7">
        <f t="shared" si="7"/>
        <v>0.42593970493906347</v>
      </c>
    </row>
    <row r="97" spans="1:11">
      <c r="A97" s="3" t="s">
        <v>63</v>
      </c>
      <c r="B97" s="28">
        <v>96</v>
      </c>
      <c r="C97" s="2">
        <v>2536</v>
      </c>
      <c r="D97" s="7">
        <f t="shared" si="2"/>
        <v>7.8383433155571165</v>
      </c>
      <c r="E97" s="46">
        <v>60</v>
      </c>
      <c r="F97" s="2">
        <f t="shared" si="3"/>
        <v>1322.1120000000001</v>
      </c>
      <c r="G97" s="2">
        <f t="shared" si="1"/>
        <v>1213.8879999999999</v>
      </c>
      <c r="H97" s="8">
        <f t="shared" si="4"/>
        <v>1213.8879999999999</v>
      </c>
      <c r="I97" s="2">
        <f t="shared" si="5"/>
        <v>1473524.0765439998</v>
      </c>
      <c r="J97" s="3">
        <f t="shared" si="6"/>
        <v>0.4786624605678233</v>
      </c>
      <c r="K97" s="7">
        <f t="shared" si="7"/>
        <v>0.4786624605678233</v>
      </c>
    </row>
    <row r="98" spans="1:11">
      <c r="C98" s="2"/>
      <c r="H98" s="8"/>
      <c r="I98" s="2"/>
      <c r="J98" s="3"/>
      <c r="K98" s="7"/>
    </row>
    <row r="99" spans="1:11">
      <c r="H99" s="8"/>
      <c r="I99" s="2"/>
      <c r="J99" s="3"/>
      <c r="K99" s="7"/>
    </row>
    <row r="100" spans="1:11">
      <c r="H100" s="8"/>
      <c r="I100" s="2"/>
      <c r="J100" s="3"/>
      <c r="K100" s="7"/>
    </row>
    <row r="101" spans="1:11">
      <c r="H101" s="8"/>
      <c r="I101" s="2"/>
      <c r="J101" s="3"/>
      <c r="K101" s="7"/>
    </row>
    <row r="102" spans="1:11">
      <c r="H102" s="8"/>
      <c r="I102" s="2"/>
      <c r="J102" s="3"/>
      <c r="K102" s="7"/>
    </row>
    <row r="103" spans="1:11">
      <c r="H103" s="8"/>
      <c r="I103" s="2"/>
      <c r="J103" s="3"/>
      <c r="K103" s="7"/>
    </row>
    <row r="104" spans="1:11">
      <c r="H104" s="8"/>
      <c r="I104" s="2"/>
      <c r="J104" s="3"/>
      <c r="K104" s="7"/>
    </row>
    <row r="105" spans="1:11">
      <c r="H105" s="8"/>
      <c r="I105" s="2"/>
      <c r="J105" s="3"/>
      <c r="K105" s="7"/>
    </row>
    <row r="106" spans="1:11">
      <c r="H106" s="8"/>
      <c r="I106" s="2"/>
      <c r="J106" s="3"/>
      <c r="K106" s="7"/>
    </row>
    <row r="107" spans="1:11">
      <c r="H107" s="8"/>
      <c r="I107" s="2"/>
      <c r="J107" s="3"/>
      <c r="K107" s="7"/>
    </row>
    <row r="108" spans="1:11">
      <c r="H108" s="8"/>
      <c r="I108" s="2"/>
      <c r="J108" s="3"/>
      <c r="K108" s="7"/>
    </row>
    <row r="109" spans="1:11">
      <c r="H109" s="8"/>
      <c r="I109" s="2"/>
      <c r="J109" s="3"/>
      <c r="K109" s="7"/>
    </row>
    <row r="110" spans="1:11">
      <c r="H110" s="8"/>
      <c r="I110" s="2"/>
      <c r="J110" s="3"/>
      <c r="K110" s="7"/>
    </row>
    <row r="111" spans="1:11">
      <c r="H111" s="8"/>
      <c r="I111" s="2"/>
      <c r="J111" s="3"/>
      <c r="K111" s="7"/>
    </row>
    <row r="112" spans="1:11">
      <c r="H112" s="8"/>
      <c r="I112" s="2"/>
      <c r="J112" s="3"/>
      <c r="K112" s="7"/>
    </row>
    <row r="113" spans="8:11">
      <c r="H113" s="8"/>
      <c r="I113" s="2"/>
      <c r="J113" s="3"/>
      <c r="K113" s="7"/>
    </row>
    <row r="114" spans="8:11">
      <c r="H114" s="8"/>
      <c r="I114" s="2"/>
      <c r="J114" s="3"/>
      <c r="K114" s="7"/>
    </row>
    <row r="115" spans="8:11">
      <c r="H115" s="8"/>
      <c r="I115" s="2"/>
      <c r="J115" s="3"/>
      <c r="K115" s="7"/>
    </row>
    <row r="116" spans="8:11">
      <c r="H116" s="8"/>
      <c r="I116" s="2"/>
      <c r="J116" s="3"/>
      <c r="K116" s="7"/>
    </row>
    <row r="117" spans="8:11">
      <c r="H117" s="8"/>
      <c r="I117" s="2"/>
      <c r="J117" s="3"/>
      <c r="K117" s="7"/>
    </row>
    <row r="118" spans="8:11">
      <c r="H118" s="8"/>
      <c r="I118" s="2"/>
      <c r="J118" s="3"/>
      <c r="K118" s="7"/>
    </row>
    <row r="119" spans="8:11">
      <c r="H119" s="8"/>
      <c r="I119" s="2"/>
      <c r="J119" s="3"/>
      <c r="K119" s="7"/>
    </row>
    <row r="120" spans="8:11">
      <c r="H120" s="8"/>
      <c r="I120" s="2"/>
      <c r="J120" s="3"/>
      <c r="K120" s="7"/>
    </row>
    <row r="121" spans="8:11">
      <c r="H121" s="8"/>
      <c r="I121" s="2"/>
      <c r="J121" s="3"/>
      <c r="K121" s="7"/>
    </row>
  </sheetData>
  <phoneticPr fontId="2" type="noConversion"/>
  <pageMargins left="0.7" right="0.7" top="0.75" bottom="0.75" header="0.3" footer="0.3"/>
  <ignoredErrors>
    <ignoredError sqref="I62" formula="1"/>
  </ignoredErrors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AFC-1FF8-4ED1-B067-136BE8B748FD}">
  <dimension ref="A1:U121"/>
  <sheetViews>
    <sheetView topLeftCell="A51" zoomScale="82" workbookViewId="0">
      <selection activeCell="H74" sqref="H74"/>
    </sheetView>
  </sheetViews>
  <sheetFormatPr defaultRowHeight="15.5"/>
  <cols>
    <col min="1" max="2" width="8.7265625" style="1"/>
    <col min="3" max="3" width="19.08984375" style="1" customWidth="1"/>
    <col min="4" max="4" width="9.453125" style="1" hidden="1" customWidth="1"/>
    <col min="5" max="5" width="12.36328125" style="1" customWidth="1"/>
    <col min="6" max="6" width="11.08984375" style="1" customWidth="1"/>
    <col min="7" max="7" width="8.7265625" style="1"/>
    <col min="8" max="8" width="14.6328125" style="1" customWidth="1"/>
    <col min="9" max="9" width="12.6328125" style="1" customWidth="1"/>
    <col min="10" max="10" width="12.81640625" style="1" customWidth="1"/>
    <col min="11" max="11" width="14.08984375" style="1" customWidth="1"/>
    <col min="12" max="12" width="14.1796875" style="1" customWidth="1"/>
    <col min="13" max="13" width="12.08984375" style="1" customWidth="1"/>
    <col min="14" max="14" width="12.7265625" style="1" customWidth="1"/>
    <col min="15" max="15" width="13.08984375" style="1" customWidth="1"/>
    <col min="16" max="16" width="11" style="1" customWidth="1"/>
    <col min="17" max="17" width="11.453125" style="1" customWidth="1"/>
    <col min="18" max="18" width="10.6328125" style="1" customWidth="1"/>
    <col min="19" max="19" width="13.7265625" style="1" customWidth="1"/>
    <col min="20" max="20" width="12.1796875" style="1" customWidth="1"/>
    <col min="21" max="21" width="12.36328125" style="1" customWidth="1"/>
    <col min="22" max="16384" width="8.7265625" style="1"/>
  </cols>
  <sheetData>
    <row r="1" spans="1:4" ht="37.5" customHeight="1">
      <c r="A1" s="5" t="s">
        <v>62</v>
      </c>
      <c r="B1" s="5" t="s">
        <v>122</v>
      </c>
      <c r="C1" s="4" t="s">
        <v>61</v>
      </c>
      <c r="D1" s="13" t="s">
        <v>121</v>
      </c>
    </row>
    <row r="2" spans="1:4">
      <c r="A2" s="3" t="s">
        <v>60</v>
      </c>
      <c r="B2" s="28">
        <v>1</v>
      </c>
      <c r="C2" s="2">
        <v>2912</v>
      </c>
      <c r="D2" s="7">
        <f>LN(C2)</f>
        <v>7.9765954093165767</v>
      </c>
    </row>
    <row r="3" spans="1:4">
      <c r="A3" s="3" t="s">
        <v>58</v>
      </c>
      <c r="B3" s="28">
        <v>2</v>
      </c>
      <c r="C3" s="2">
        <v>2955</v>
      </c>
      <c r="D3" s="7">
        <f t="shared" ref="D3:D61" si="0">LN(C3)</f>
        <v>7.991253929840199</v>
      </c>
    </row>
    <row r="4" spans="1:4">
      <c r="A4" s="3" t="s">
        <v>57</v>
      </c>
      <c r="B4" s="28">
        <v>3</v>
      </c>
      <c r="C4" s="2">
        <v>2955</v>
      </c>
      <c r="D4" s="7">
        <f t="shared" si="0"/>
        <v>7.991253929840199</v>
      </c>
    </row>
    <row r="5" spans="1:4">
      <c r="A5" s="3" t="s">
        <v>56</v>
      </c>
      <c r="B5" s="28">
        <v>4</v>
      </c>
      <c r="C5" s="2">
        <v>2951</v>
      </c>
      <c r="D5" s="7">
        <f t="shared" si="0"/>
        <v>7.9898993749429392</v>
      </c>
    </row>
    <row r="6" spans="1:4">
      <c r="A6" s="3" t="s">
        <v>55</v>
      </c>
      <c r="B6" s="28">
        <v>5</v>
      </c>
      <c r="C6" s="2">
        <v>3071</v>
      </c>
      <c r="D6" s="7">
        <f t="shared" si="0"/>
        <v>8.0297585204408222</v>
      </c>
    </row>
    <row r="7" spans="1:4">
      <c r="A7" s="3" t="s">
        <v>54</v>
      </c>
      <c r="B7" s="28">
        <v>6</v>
      </c>
      <c r="C7" s="2">
        <v>3135</v>
      </c>
      <c r="D7" s="7">
        <f t="shared" si="0"/>
        <v>8.0503844530670214</v>
      </c>
    </row>
    <row r="8" spans="1:4">
      <c r="A8" s="3" t="s">
        <v>53</v>
      </c>
      <c r="B8" s="28">
        <v>7</v>
      </c>
      <c r="C8" s="2">
        <v>3219</v>
      </c>
      <c r="D8" s="7">
        <f t="shared" si="0"/>
        <v>8.0768260312988076</v>
      </c>
    </row>
    <row r="9" spans="1:4">
      <c r="A9" s="3" t="s">
        <v>52</v>
      </c>
      <c r="B9" s="28">
        <v>8</v>
      </c>
      <c r="C9" s="2">
        <v>3228</v>
      </c>
      <c r="D9" s="7">
        <f t="shared" si="0"/>
        <v>8.0796180293898399</v>
      </c>
    </row>
    <row r="10" spans="1:4">
      <c r="A10" s="3" t="s">
        <v>51</v>
      </c>
      <c r="B10" s="28">
        <v>9</v>
      </c>
      <c r="C10" s="2">
        <v>3320</v>
      </c>
      <c r="D10" s="7">
        <f t="shared" si="0"/>
        <v>8.1077200619105341</v>
      </c>
    </row>
    <row r="11" spans="1:4">
      <c r="A11" s="3" t="s">
        <v>50</v>
      </c>
      <c r="B11" s="28">
        <v>10</v>
      </c>
      <c r="C11" s="2">
        <v>2946</v>
      </c>
      <c r="D11" s="7">
        <f t="shared" si="0"/>
        <v>7.9882035970225758</v>
      </c>
    </row>
    <row r="12" spans="1:4">
      <c r="A12" s="3" t="s">
        <v>49</v>
      </c>
      <c r="B12" s="28">
        <v>11</v>
      </c>
      <c r="C12" s="2">
        <v>2871</v>
      </c>
      <c r="D12" s="7">
        <f t="shared" si="0"/>
        <v>7.9624156801210644</v>
      </c>
    </row>
    <row r="13" spans="1:4">
      <c r="A13" s="3" t="s">
        <v>48</v>
      </c>
      <c r="B13" s="28">
        <v>12</v>
      </c>
      <c r="C13" s="2">
        <v>2972</v>
      </c>
      <c r="D13" s="7">
        <f t="shared" si="0"/>
        <v>7.99699040583765</v>
      </c>
    </row>
    <row r="14" spans="1:4">
      <c r="A14" s="3" t="s">
        <v>47</v>
      </c>
      <c r="B14" s="28">
        <v>13</v>
      </c>
      <c r="C14" s="2">
        <v>2693</v>
      </c>
      <c r="D14" s="7">
        <f t="shared" si="0"/>
        <v>7.8984110928115987</v>
      </c>
    </row>
    <row r="15" spans="1:4">
      <c r="A15" s="3" t="s">
        <v>46</v>
      </c>
      <c r="B15" s="28">
        <v>14</v>
      </c>
      <c r="C15" s="2">
        <v>3016</v>
      </c>
      <c r="D15" s="7">
        <f t="shared" si="0"/>
        <v>8.0116867291278471</v>
      </c>
    </row>
    <row r="16" spans="1:4">
      <c r="A16" s="3" t="s">
        <v>45</v>
      </c>
      <c r="B16" s="28">
        <v>15</v>
      </c>
      <c r="C16" s="2">
        <v>2695</v>
      </c>
      <c r="D16" s="7">
        <f t="shared" si="0"/>
        <v>7.8991534833430972</v>
      </c>
    </row>
    <row r="17" spans="1:4">
      <c r="A17" s="3" t="s">
        <v>44</v>
      </c>
      <c r="B17" s="28">
        <v>16</v>
      </c>
      <c r="C17" s="2">
        <v>2941</v>
      </c>
      <c r="D17" s="7">
        <f t="shared" si="0"/>
        <v>7.9865049385539955</v>
      </c>
    </row>
    <row r="18" spans="1:4">
      <c r="A18" s="3" t="s">
        <v>43</v>
      </c>
      <c r="B18" s="28">
        <v>17</v>
      </c>
      <c r="C18" s="2">
        <v>3118</v>
      </c>
      <c r="D18" s="7">
        <f t="shared" si="0"/>
        <v>8.044947049617722</v>
      </c>
    </row>
    <row r="19" spans="1:4">
      <c r="A19" s="3" t="s">
        <v>42</v>
      </c>
      <c r="B19" s="28">
        <v>18</v>
      </c>
      <c r="C19" s="2">
        <v>3331</v>
      </c>
      <c r="D19" s="7">
        <f t="shared" si="0"/>
        <v>8.1110278381936798</v>
      </c>
    </row>
    <row r="20" spans="1:4">
      <c r="A20" s="3" t="s">
        <v>41</v>
      </c>
      <c r="B20" s="28">
        <v>19</v>
      </c>
      <c r="C20" s="2">
        <v>3221</v>
      </c>
      <c r="D20" s="7">
        <f t="shared" si="0"/>
        <v>8.0774471493311992</v>
      </c>
    </row>
    <row r="21" spans="1:4">
      <c r="A21" s="3" t="s">
        <v>40</v>
      </c>
      <c r="B21" s="28">
        <v>20</v>
      </c>
      <c r="C21" s="2">
        <v>3112</v>
      </c>
      <c r="D21" s="7">
        <f t="shared" si="0"/>
        <v>8.043020885298283</v>
      </c>
    </row>
    <row r="22" spans="1:4">
      <c r="A22" s="3" t="s">
        <v>39</v>
      </c>
      <c r="B22" s="28">
        <v>21</v>
      </c>
      <c r="C22" s="2">
        <v>3182</v>
      </c>
      <c r="D22" s="7">
        <f t="shared" si="0"/>
        <v>8.065265208897733</v>
      </c>
    </row>
    <row r="23" spans="1:4">
      <c r="A23" s="3" t="s">
        <v>38</v>
      </c>
      <c r="B23" s="28">
        <v>22</v>
      </c>
      <c r="C23" s="2">
        <v>3215</v>
      </c>
      <c r="D23" s="7">
        <f t="shared" si="0"/>
        <v>8.0755826366717205</v>
      </c>
    </row>
    <row r="24" spans="1:4">
      <c r="A24" s="3" t="s">
        <v>37</v>
      </c>
      <c r="B24" s="28">
        <v>23</v>
      </c>
      <c r="C24" s="2">
        <v>3339</v>
      </c>
      <c r="D24" s="7">
        <f t="shared" si="0"/>
        <v>8.1134266399436541</v>
      </c>
    </row>
    <row r="25" spans="1:4">
      <c r="A25" s="3" t="s">
        <v>36</v>
      </c>
      <c r="B25" s="28">
        <v>24</v>
      </c>
      <c r="C25" s="2">
        <v>3229</v>
      </c>
      <c r="D25" s="7">
        <f t="shared" si="0"/>
        <v>8.0799277707582746</v>
      </c>
    </row>
    <row r="26" spans="1:4">
      <c r="A26" s="3" t="s">
        <v>35</v>
      </c>
      <c r="B26" s="28">
        <v>25</v>
      </c>
      <c r="C26" s="2">
        <v>2791</v>
      </c>
      <c r="D26" s="7">
        <f t="shared" si="0"/>
        <v>7.9341552335363223</v>
      </c>
    </row>
    <row r="27" spans="1:4">
      <c r="A27" s="3" t="s">
        <v>34</v>
      </c>
      <c r="B27" s="28">
        <v>26</v>
      </c>
      <c r="C27" s="2">
        <v>2955</v>
      </c>
      <c r="D27" s="7">
        <f t="shared" si="0"/>
        <v>7.991253929840199</v>
      </c>
    </row>
    <row r="28" spans="1:4">
      <c r="A28" s="3" t="s">
        <v>33</v>
      </c>
      <c r="B28" s="28">
        <v>27</v>
      </c>
      <c r="C28" s="2">
        <v>2974</v>
      </c>
      <c r="D28" s="7">
        <f t="shared" si="0"/>
        <v>7.9976631270201004</v>
      </c>
    </row>
    <row r="29" spans="1:4">
      <c r="A29" s="3" t="s">
        <v>32</v>
      </c>
      <c r="B29" s="28">
        <v>28</v>
      </c>
      <c r="C29" s="2">
        <v>3182</v>
      </c>
      <c r="D29" s="7">
        <f t="shared" si="0"/>
        <v>8.065265208897733</v>
      </c>
    </row>
    <row r="30" spans="1:4">
      <c r="A30" s="3" t="s">
        <v>31</v>
      </c>
      <c r="B30" s="28">
        <v>29</v>
      </c>
      <c r="C30" s="2">
        <v>3059</v>
      </c>
      <c r="D30" s="7">
        <f t="shared" si="0"/>
        <v>8.0258433441509034</v>
      </c>
    </row>
    <row r="31" spans="1:4">
      <c r="A31" s="3" t="s">
        <v>30</v>
      </c>
      <c r="B31" s="28">
        <v>30</v>
      </c>
      <c r="C31" s="2">
        <v>3034</v>
      </c>
      <c r="D31" s="7">
        <f t="shared" si="0"/>
        <v>8.0176371599084781</v>
      </c>
    </row>
    <row r="32" spans="1:4">
      <c r="A32" s="3" t="s">
        <v>29</v>
      </c>
      <c r="B32" s="28">
        <v>31</v>
      </c>
      <c r="C32" s="2">
        <v>2850</v>
      </c>
      <c r="D32" s="7">
        <f t="shared" si="0"/>
        <v>7.9550742732626958</v>
      </c>
    </row>
    <row r="33" spans="1:4">
      <c r="A33" s="3" t="s">
        <v>28</v>
      </c>
      <c r="B33" s="28">
        <v>32</v>
      </c>
      <c r="C33" s="2">
        <v>2890</v>
      </c>
      <c r="D33" s="7">
        <f t="shared" si="0"/>
        <v>7.9690117811064782</v>
      </c>
    </row>
    <row r="34" spans="1:4">
      <c r="A34" s="3" t="s">
        <v>27</v>
      </c>
      <c r="B34" s="28">
        <v>33</v>
      </c>
      <c r="C34" s="2">
        <v>2728</v>
      </c>
      <c r="D34" s="7">
        <f t="shared" si="0"/>
        <v>7.9113240189633531</v>
      </c>
    </row>
    <row r="35" spans="1:4">
      <c r="A35" s="3" t="s">
        <v>26</v>
      </c>
      <c r="B35" s="28">
        <v>34</v>
      </c>
      <c r="C35" s="2">
        <v>2643</v>
      </c>
      <c r="D35" s="7">
        <f t="shared" si="0"/>
        <v>7.879669914604289</v>
      </c>
    </row>
    <row r="36" spans="1:4">
      <c r="A36" s="3" t="s">
        <v>25</v>
      </c>
      <c r="B36" s="28">
        <v>35</v>
      </c>
      <c r="C36" s="2">
        <v>2415</v>
      </c>
      <c r="D36" s="7">
        <f t="shared" si="0"/>
        <v>7.7894545660866727</v>
      </c>
    </row>
    <row r="37" spans="1:4">
      <c r="A37" s="3" t="s">
        <v>24</v>
      </c>
      <c r="B37" s="28">
        <v>36</v>
      </c>
      <c r="C37" s="2">
        <v>2165</v>
      </c>
      <c r="D37" s="7">
        <f t="shared" si="0"/>
        <v>7.6801756404365902</v>
      </c>
    </row>
    <row r="38" spans="1:4">
      <c r="A38" s="3" t="s">
        <v>23</v>
      </c>
      <c r="B38" s="28">
        <v>37</v>
      </c>
      <c r="C38" s="2">
        <v>2078</v>
      </c>
      <c r="D38" s="7">
        <f t="shared" si="0"/>
        <v>7.6391611716591727</v>
      </c>
    </row>
    <row r="39" spans="1:4">
      <c r="A39" s="3" t="s">
        <v>22</v>
      </c>
      <c r="B39" s="28">
        <v>38</v>
      </c>
      <c r="C39" s="2">
        <v>1982</v>
      </c>
      <c r="D39" s="7">
        <f t="shared" si="0"/>
        <v>7.5918617148899337</v>
      </c>
    </row>
    <row r="40" spans="1:4">
      <c r="A40" s="3" t="s">
        <v>21</v>
      </c>
      <c r="B40" s="28">
        <v>39</v>
      </c>
      <c r="C40" s="2">
        <v>2096</v>
      </c>
      <c r="D40" s="7">
        <f t="shared" si="0"/>
        <v>7.6477860454409328</v>
      </c>
    </row>
    <row r="41" spans="1:4">
      <c r="A41" s="3" t="s">
        <v>20</v>
      </c>
      <c r="B41" s="28">
        <v>40</v>
      </c>
      <c r="C41" s="2">
        <v>1868</v>
      </c>
      <c r="D41" s="7">
        <f t="shared" si="0"/>
        <v>7.5326236187887883</v>
      </c>
    </row>
    <row r="42" spans="1:4">
      <c r="A42" s="3" t="s">
        <v>19</v>
      </c>
      <c r="B42" s="28">
        <v>41</v>
      </c>
      <c r="C42" s="2">
        <v>2037</v>
      </c>
      <c r="D42" s="7">
        <f t="shared" si="0"/>
        <v>7.6192334162268054</v>
      </c>
    </row>
    <row r="43" spans="1:4">
      <c r="A43" s="3" t="s">
        <v>18</v>
      </c>
      <c r="B43" s="28">
        <v>42</v>
      </c>
      <c r="C43" s="2">
        <v>1861</v>
      </c>
      <c r="D43" s="7">
        <f t="shared" si="0"/>
        <v>7.5288692566422508</v>
      </c>
    </row>
    <row r="44" spans="1:4">
      <c r="A44" s="3" t="s">
        <v>17</v>
      </c>
      <c r="B44" s="28">
        <v>43</v>
      </c>
      <c r="C44" s="2">
        <v>2066</v>
      </c>
      <c r="D44" s="7">
        <f t="shared" si="0"/>
        <v>7.633369649679584</v>
      </c>
    </row>
    <row r="45" spans="1:4">
      <c r="A45" s="3" t="s">
        <v>16</v>
      </c>
      <c r="B45" s="28">
        <v>44</v>
      </c>
      <c r="C45" s="2">
        <v>1924</v>
      </c>
      <c r="D45" s="7">
        <f t="shared" si="0"/>
        <v>7.5621616312256519</v>
      </c>
    </row>
    <row r="46" spans="1:4">
      <c r="A46" s="3" t="s">
        <v>15</v>
      </c>
      <c r="B46" s="28">
        <v>45</v>
      </c>
      <c r="C46" s="2">
        <v>1980</v>
      </c>
      <c r="D46" s="7">
        <f t="shared" si="0"/>
        <v>7.5908521236885811</v>
      </c>
    </row>
    <row r="47" spans="1:4">
      <c r="A47" s="3" t="s">
        <v>14</v>
      </c>
      <c r="B47" s="28">
        <v>46</v>
      </c>
      <c r="C47" s="2">
        <v>2111</v>
      </c>
      <c r="D47" s="7">
        <f t="shared" si="0"/>
        <v>7.6549170478483202</v>
      </c>
    </row>
    <row r="48" spans="1:4">
      <c r="A48" s="3" t="s">
        <v>13</v>
      </c>
      <c r="B48" s="28">
        <v>47</v>
      </c>
      <c r="C48" s="2">
        <v>2049</v>
      </c>
      <c r="D48" s="7">
        <f t="shared" si="0"/>
        <v>7.6251071482389001</v>
      </c>
    </row>
    <row r="49" spans="1:21">
      <c r="A49" s="3" t="s">
        <v>12</v>
      </c>
      <c r="B49" s="28">
        <v>48</v>
      </c>
      <c r="C49" s="2">
        <v>1911</v>
      </c>
      <c r="D49" s="7">
        <f t="shared" si="0"/>
        <v>7.5553819442402732</v>
      </c>
    </row>
    <row r="50" spans="1:21">
      <c r="A50" s="3" t="s">
        <v>11</v>
      </c>
      <c r="B50" s="28">
        <v>49</v>
      </c>
      <c r="C50" s="2">
        <v>1970</v>
      </c>
      <c r="D50" s="7">
        <f t="shared" si="0"/>
        <v>7.5857888217320344</v>
      </c>
    </row>
    <row r="51" spans="1:21">
      <c r="A51" s="3" t="s">
        <v>10</v>
      </c>
      <c r="B51" s="28">
        <v>50</v>
      </c>
      <c r="C51" s="2">
        <v>2218</v>
      </c>
      <c r="D51" s="7">
        <f t="shared" si="0"/>
        <v>7.7043611679103128</v>
      </c>
    </row>
    <row r="52" spans="1:21">
      <c r="A52" s="3" t="s">
        <v>9</v>
      </c>
      <c r="B52" s="28">
        <v>51</v>
      </c>
      <c r="C52" s="2">
        <v>2556</v>
      </c>
      <c r="D52" s="7">
        <f t="shared" si="0"/>
        <v>7.8461988154974254</v>
      </c>
    </row>
    <row r="53" spans="1:21">
      <c r="A53" s="3" t="s">
        <v>8</v>
      </c>
      <c r="B53" s="28">
        <v>52</v>
      </c>
      <c r="C53" s="2">
        <v>2825</v>
      </c>
      <c r="D53" s="7">
        <f t="shared" si="0"/>
        <v>7.9462636435805409</v>
      </c>
    </row>
    <row r="54" spans="1:21">
      <c r="A54" s="3" t="s">
        <v>7</v>
      </c>
      <c r="B54" s="28">
        <v>53</v>
      </c>
      <c r="C54" s="2">
        <v>2454</v>
      </c>
      <c r="D54" s="7">
        <f t="shared" si="0"/>
        <v>7.8054746252708567</v>
      </c>
    </row>
    <row r="55" spans="1:21">
      <c r="A55" s="3" t="s">
        <v>6</v>
      </c>
      <c r="B55" s="28">
        <v>54</v>
      </c>
      <c r="C55" s="2">
        <v>2512</v>
      </c>
      <c r="D55" s="7">
        <f t="shared" si="0"/>
        <v>7.8288345275880893</v>
      </c>
      <c r="M55" s="38"/>
      <c r="N55" s="38"/>
      <c r="O55" s="38"/>
      <c r="P55" s="38"/>
      <c r="Q55" s="38"/>
      <c r="R55" s="38"/>
      <c r="S55" s="38"/>
      <c r="T55" s="38"/>
      <c r="U55" s="38"/>
    </row>
    <row r="56" spans="1:21">
      <c r="A56" s="3" t="s">
        <v>5</v>
      </c>
      <c r="B56" s="28">
        <v>55</v>
      </c>
      <c r="C56" s="2">
        <v>2156</v>
      </c>
      <c r="D56" s="7">
        <f t="shared" si="0"/>
        <v>7.6760099320288875</v>
      </c>
      <c r="M56" s="38"/>
      <c r="N56" s="38"/>
      <c r="O56" s="38"/>
      <c r="P56" s="38"/>
      <c r="Q56" s="38"/>
      <c r="R56" s="38"/>
      <c r="S56" s="38"/>
      <c r="T56" s="38"/>
      <c r="U56" s="38"/>
    </row>
    <row r="57" spans="1:21">
      <c r="A57" s="3" t="s">
        <v>4</v>
      </c>
      <c r="B57" s="28">
        <v>56</v>
      </c>
      <c r="C57" s="2">
        <v>2333</v>
      </c>
      <c r="D57" s="7">
        <f t="shared" si="0"/>
        <v>7.75491027202143</v>
      </c>
      <c r="M57" s="38"/>
      <c r="N57" s="38"/>
      <c r="O57" s="38"/>
      <c r="P57" s="38"/>
      <c r="Q57" s="38"/>
      <c r="R57" s="38"/>
      <c r="S57" s="38"/>
      <c r="T57" s="38"/>
      <c r="U57" s="38"/>
    </row>
    <row r="58" spans="1:21">
      <c r="A58" s="3" t="s">
        <v>3</v>
      </c>
      <c r="B58" s="28">
        <v>57</v>
      </c>
      <c r="C58" s="2">
        <v>2065</v>
      </c>
      <c r="D58" s="7">
        <f t="shared" si="0"/>
        <v>7.6328855053951328</v>
      </c>
      <c r="M58" s="38"/>
      <c r="N58" s="38"/>
      <c r="O58" s="38"/>
      <c r="P58" s="38"/>
      <c r="Q58" s="38"/>
      <c r="R58" s="38"/>
      <c r="S58" s="38"/>
      <c r="T58" s="38"/>
      <c r="U58" s="38"/>
    </row>
    <row r="59" spans="1:21" ht="17">
      <c r="A59" s="3" t="s">
        <v>2</v>
      </c>
      <c r="B59" s="28">
        <v>58</v>
      </c>
      <c r="C59" s="2">
        <v>2229.5</v>
      </c>
      <c r="D59" s="7">
        <f t="shared" si="0"/>
        <v>7.7095326240675313</v>
      </c>
      <c r="F59" s="45" t="s">
        <v>140</v>
      </c>
      <c r="M59" s="38"/>
      <c r="N59" s="38"/>
      <c r="O59" s="38"/>
      <c r="P59" s="38"/>
      <c r="Q59" s="38"/>
      <c r="R59" s="38"/>
      <c r="S59" s="38"/>
      <c r="T59" s="38"/>
      <c r="U59" s="38"/>
    </row>
    <row r="60" spans="1:21">
      <c r="A60" s="3" t="s">
        <v>1</v>
      </c>
      <c r="B60" s="28">
        <v>59</v>
      </c>
      <c r="C60" s="2">
        <v>2193.5</v>
      </c>
      <c r="D60" s="7">
        <f t="shared" si="0"/>
        <v>7.6932537206062683</v>
      </c>
      <c r="M60" s="38"/>
      <c r="N60" s="38"/>
      <c r="O60" s="38"/>
      <c r="P60" s="38"/>
      <c r="Q60" s="38"/>
      <c r="R60" s="38"/>
      <c r="S60" s="38"/>
      <c r="T60" s="38"/>
      <c r="U60" s="38"/>
    </row>
    <row r="61" spans="1:21" ht="16.5">
      <c r="A61" s="25" t="s">
        <v>0</v>
      </c>
      <c r="B61" s="29">
        <v>60</v>
      </c>
      <c r="C61" s="26">
        <v>2428</v>
      </c>
      <c r="D61" s="30">
        <f t="shared" si="0"/>
        <v>7.7948231521793891</v>
      </c>
      <c r="E61" s="27" t="s">
        <v>110</v>
      </c>
      <c r="F61" s="27" t="s">
        <v>111</v>
      </c>
      <c r="G61" s="27" t="s">
        <v>102</v>
      </c>
      <c r="H61" s="27" t="s">
        <v>101</v>
      </c>
      <c r="I61" s="27" t="s">
        <v>100</v>
      </c>
      <c r="J61" s="27" t="s">
        <v>99</v>
      </c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" t="s">
        <v>98</v>
      </c>
      <c r="B62" s="28">
        <v>61</v>
      </c>
      <c r="C62" s="2">
        <v>2175</v>
      </c>
      <c r="D62" s="7">
        <f>LN(C62)</f>
        <v>7.6847839435227847</v>
      </c>
      <c r="E62" s="2">
        <f>-319.4*LN(B62)+3657.6</f>
        <v>2344.5868877830444</v>
      </c>
      <c r="F62" s="2">
        <f>C62-E62</f>
        <v>-169.5868877830444</v>
      </c>
      <c r="G62" s="12">
        <f>AVERAGE(G68:G121)</f>
        <v>226.71953849472411</v>
      </c>
      <c r="H62" s="11">
        <f>SQRT(AVERAGE(H68:H121))</f>
        <v>264.32078480965322</v>
      </c>
      <c r="I62" s="10">
        <f>AVERAGE(I68:I121)</f>
        <v>8.9163760010492879E-2</v>
      </c>
      <c r="J62" s="9">
        <f>AVERAGE(J68:J121)</f>
        <v>8.2662834151706194E-2</v>
      </c>
      <c r="M62" s="32"/>
      <c r="N62" s="34"/>
      <c r="O62" s="34"/>
      <c r="P62" s="34"/>
      <c r="Q62" s="34"/>
      <c r="R62" s="34"/>
      <c r="S62" s="34"/>
      <c r="T62" s="34"/>
      <c r="U62" s="34"/>
    </row>
    <row r="63" spans="1:21">
      <c r="A63" s="3" t="s">
        <v>97</v>
      </c>
      <c r="B63" s="28">
        <v>62</v>
      </c>
      <c r="C63" s="2">
        <v>2250</v>
      </c>
      <c r="D63" s="7">
        <f t="shared" ref="D63:D97" si="1">LN(C63)</f>
        <v>7.718685495198466</v>
      </c>
      <c r="E63" s="2">
        <f t="shared" ref="E63:E97" si="2">-319.4*LN(B63)+3657.6</f>
        <v>2339.3932774165978</v>
      </c>
      <c r="F63" s="2">
        <f t="shared" ref="F63:F97" si="3">C63-E63</f>
        <v>-89.393277416597812</v>
      </c>
      <c r="M63" s="32"/>
      <c r="N63" s="34"/>
      <c r="O63" s="34"/>
      <c r="P63" s="34"/>
      <c r="Q63" s="34"/>
      <c r="R63" s="34"/>
      <c r="S63" s="34"/>
      <c r="T63" s="34"/>
      <c r="U63" s="34"/>
    </row>
    <row r="64" spans="1:21">
      <c r="A64" s="3" t="s">
        <v>96</v>
      </c>
      <c r="B64" s="28">
        <v>63</v>
      </c>
      <c r="C64" s="2">
        <v>2286</v>
      </c>
      <c r="D64" s="7">
        <f t="shared" si="1"/>
        <v>7.7345588443547557</v>
      </c>
      <c r="E64" s="2">
        <f t="shared" si="2"/>
        <v>2334.2827683905443</v>
      </c>
      <c r="F64" s="2">
        <f t="shared" si="3"/>
        <v>-48.282768390544334</v>
      </c>
      <c r="G64" s="8"/>
      <c r="H64" s="2"/>
      <c r="I64" s="3"/>
      <c r="J64" s="7"/>
      <c r="M64" s="38"/>
      <c r="N64" s="40"/>
      <c r="O64" s="40"/>
      <c r="P64" s="40"/>
      <c r="Q64" s="40"/>
      <c r="R64" s="40"/>
      <c r="S64" s="40"/>
      <c r="T64" s="40"/>
      <c r="U64" s="40"/>
    </row>
    <row r="65" spans="1:11">
      <c r="A65" s="3" t="s">
        <v>95</v>
      </c>
      <c r="B65" s="28">
        <v>64</v>
      </c>
      <c r="C65" s="2">
        <v>2356</v>
      </c>
      <c r="D65" s="7">
        <f t="shared" si="1"/>
        <v>7.7647205447714773</v>
      </c>
      <c r="E65" s="2">
        <f t="shared" si="2"/>
        <v>2329.2527431749209</v>
      </c>
      <c r="F65" s="2">
        <f t="shared" si="3"/>
        <v>26.747256825079148</v>
      </c>
      <c r="G65" s="8"/>
      <c r="H65" s="2"/>
      <c r="I65" s="3"/>
      <c r="J65" s="7"/>
    </row>
    <row r="66" spans="1:11">
      <c r="A66" s="3" t="s">
        <v>94</v>
      </c>
      <c r="B66" s="28">
        <v>65</v>
      </c>
      <c r="C66" s="2">
        <v>2407</v>
      </c>
      <c r="D66" s="7">
        <f t="shared" si="1"/>
        <v>7.786136437783072</v>
      </c>
      <c r="E66" s="2">
        <f t="shared" si="2"/>
        <v>2324.3007059953334</v>
      </c>
      <c r="F66" s="2">
        <f t="shared" si="3"/>
        <v>82.699294004666626</v>
      </c>
      <c r="G66" s="8"/>
      <c r="H66" s="2"/>
      <c r="I66" s="3"/>
      <c r="J66" s="7"/>
    </row>
    <row r="67" spans="1:11">
      <c r="A67" s="3" t="s">
        <v>93</v>
      </c>
      <c r="B67" s="28">
        <v>66</v>
      </c>
      <c r="C67" s="2">
        <v>2436.5</v>
      </c>
      <c r="D67" s="7">
        <f t="shared" si="1"/>
        <v>7.7983178622835609</v>
      </c>
      <c r="E67" s="2">
        <f t="shared" si="2"/>
        <v>2319.4242753967601</v>
      </c>
      <c r="F67" s="2">
        <f t="shared" si="3"/>
        <v>117.07572460323991</v>
      </c>
      <c r="G67" s="8"/>
      <c r="H67" s="2"/>
      <c r="I67" s="3"/>
      <c r="J67" s="7"/>
    </row>
    <row r="68" spans="1:11" ht="17">
      <c r="A68" s="3" t="s">
        <v>92</v>
      </c>
      <c r="B68" s="28">
        <v>67</v>
      </c>
      <c r="C68" s="2">
        <v>2339.5</v>
      </c>
      <c r="D68" s="7">
        <f t="shared" si="1"/>
        <v>7.7576925103062706</v>
      </c>
      <c r="E68" s="2">
        <f t="shared" si="2"/>
        <v>2314.6211773665254</v>
      </c>
      <c r="F68" s="2">
        <f t="shared" si="3"/>
        <v>24.878822633474556</v>
      </c>
      <c r="G68" s="8">
        <f t="shared" ref="G68:G97" si="4">ABS(F68)</f>
        <v>24.878822633474556</v>
      </c>
      <c r="H68" s="2">
        <f t="shared" ref="H68:H97" si="5">F68^2</f>
        <v>618.95581562788584</v>
      </c>
      <c r="I68" s="3">
        <f>G68/C68</f>
        <v>1.0634247759553133E-2</v>
      </c>
      <c r="J68" s="7">
        <f>F68/C68</f>
        <v>1.0634247759553133E-2</v>
      </c>
      <c r="K68" s="1" t="s">
        <v>128</v>
      </c>
    </row>
    <row r="69" spans="1:11">
      <c r="A69" s="3" t="s">
        <v>91</v>
      </c>
      <c r="B69" s="28">
        <v>68</v>
      </c>
      <c r="C69" s="2">
        <v>2213.5</v>
      </c>
      <c r="D69" s="7">
        <f t="shared" si="1"/>
        <v>7.7023302521721959</v>
      </c>
      <c r="E69" s="2">
        <f t="shared" si="2"/>
        <v>2309.8892389667517</v>
      </c>
      <c r="F69" s="2">
        <f t="shared" si="3"/>
        <v>-96.389238966751691</v>
      </c>
      <c r="G69" s="8">
        <f t="shared" si="4"/>
        <v>96.389238966751691</v>
      </c>
      <c r="H69" s="2">
        <f t="shared" si="5"/>
        <v>9290.8853885895624</v>
      </c>
      <c r="I69" s="3">
        <f t="shared" ref="I69:I97" si="6">G69/C69</f>
        <v>4.3546075882878559E-2</v>
      </c>
      <c r="J69" s="7">
        <f t="shared" ref="J69:J97" si="7">F69/C69</f>
        <v>-4.3546075882878559E-2</v>
      </c>
    </row>
    <row r="70" spans="1:11">
      <c r="A70" s="3" t="s">
        <v>90</v>
      </c>
      <c r="B70" s="28">
        <v>69</v>
      </c>
      <c r="C70" s="2">
        <v>2451.5</v>
      </c>
      <c r="D70" s="7">
        <f t="shared" si="1"/>
        <v>7.8044553610912883</v>
      </c>
      <c r="E70" s="2">
        <f t="shared" si="2"/>
        <v>2305.2263824316351</v>
      </c>
      <c r="F70" s="2">
        <f t="shared" si="3"/>
        <v>146.2736175683649</v>
      </c>
      <c r="G70" s="8">
        <f t="shared" si="4"/>
        <v>146.2736175683649</v>
      </c>
      <c r="H70" s="2">
        <f t="shared" si="5"/>
        <v>21395.971196536269</v>
      </c>
      <c r="I70" s="3">
        <f t="shared" si="6"/>
        <v>5.9666986566740729E-2</v>
      </c>
      <c r="J70" s="7">
        <f t="shared" si="7"/>
        <v>5.9666986566740729E-2</v>
      </c>
    </row>
    <row r="71" spans="1:11">
      <c r="A71" s="3" t="s">
        <v>89</v>
      </c>
      <c r="B71" s="28">
        <v>70</v>
      </c>
      <c r="C71" s="2">
        <v>2405</v>
      </c>
      <c r="D71" s="7">
        <f t="shared" si="1"/>
        <v>7.7853051825398616</v>
      </c>
      <c r="E71" s="2">
        <f t="shared" si="2"/>
        <v>2300.6306196894348</v>
      </c>
      <c r="F71" s="2">
        <f t="shared" si="3"/>
        <v>104.36938031056525</v>
      </c>
      <c r="G71" s="8">
        <f t="shared" si="4"/>
        <v>104.36938031056525</v>
      </c>
      <c r="H71" s="2">
        <f t="shared" si="5"/>
        <v>10892.967546411404</v>
      </c>
      <c r="I71" s="3">
        <f t="shared" si="6"/>
        <v>4.3396831729964759E-2</v>
      </c>
      <c r="J71" s="7">
        <f t="shared" si="7"/>
        <v>4.3396831729964759E-2</v>
      </c>
    </row>
    <row r="72" spans="1:11">
      <c r="A72" s="3" t="s">
        <v>88</v>
      </c>
      <c r="B72" s="28">
        <v>71</v>
      </c>
      <c r="C72" s="2">
        <v>2555.5</v>
      </c>
      <c r="D72" s="7">
        <f t="shared" si="1"/>
        <v>7.8460031782083339</v>
      </c>
      <c r="E72" s="2">
        <f t="shared" si="2"/>
        <v>2296.1000472730038</v>
      </c>
      <c r="F72" s="2">
        <f t="shared" si="3"/>
        <v>259.39995272699616</v>
      </c>
      <c r="G72" s="8">
        <f t="shared" si="4"/>
        <v>259.39995272699616</v>
      </c>
      <c r="H72" s="2">
        <f t="shared" si="5"/>
        <v>67288.335474767839</v>
      </c>
      <c r="I72" s="3">
        <f t="shared" si="6"/>
        <v>0.10150653599178093</v>
      </c>
      <c r="J72" s="7">
        <f t="shared" si="7"/>
        <v>0.10150653599178093</v>
      </c>
    </row>
    <row r="73" spans="1:11">
      <c r="A73" s="3" t="s">
        <v>87</v>
      </c>
      <c r="B73" s="28">
        <v>72</v>
      </c>
      <c r="C73" s="2">
        <v>2428</v>
      </c>
      <c r="D73" s="7">
        <f t="shared" si="1"/>
        <v>7.7948231521793891</v>
      </c>
      <c r="E73" s="2">
        <f t="shared" si="2"/>
        <v>2291.6328415862718</v>
      </c>
      <c r="F73" s="2">
        <f t="shared" si="3"/>
        <v>136.36715841372825</v>
      </c>
      <c r="G73" s="8">
        <f t="shared" si="4"/>
        <v>136.36715841372825</v>
      </c>
      <c r="H73" s="2">
        <f t="shared" si="5"/>
        <v>18596.001893834855</v>
      </c>
      <c r="I73" s="3">
        <f t="shared" si="6"/>
        <v>5.6164398028718386E-2</v>
      </c>
      <c r="J73" s="7">
        <f t="shared" si="7"/>
        <v>5.6164398028718386E-2</v>
      </c>
    </row>
    <row r="74" spans="1:11">
      <c r="A74" s="3" t="s">
        <v>86</v>
      </c>
      <c r="B74" s="28">
        <v>73</v>
      </c>
      <c r="C74" s="2">
        <v>2765.5</v>
      </c>
      <c r="D74" s="7">
        <f t="shared" si="1"/>
        <v>7.9249767294347331</v>
      </c>
      <c r="E74" s="2">
        <f t="shared" si="2"/>
        <v>2287.2272544972038</v>
      </c>
      <c r="F74" s="2">
        <f t="shared" si="3"/>
        <v>478.27274550279617</v>
      </c>
      <c r="G74" s="8">
        <f t="shared" si="4"/>
        <v>478.27274550279617</v>
      </c>
      <c r="H74" s="2">
        <f t="shared" si="5"/>
        <v>228744.81909078243</v>
      </c>
      <c r="I74" s="3">
        <f t="shared" si="6"/>
        <v>0.17294259464935677</v>
      </c>
      <c r="J74" s="7">
        <f t="shared" si="7"/>
        <v>0.17294259464935677</v>
      </c>
    </row>
    <row r="75" spans="1:11">
      <c r="A75" s="3" t="s">
        <v>85</v>
      </c>
      <c r="B75" s="28">
        <v>74</v>
      </c>
      <c r="C75" s="2">
        <v>2679</v>
      </c>
      <c r="D75" s="7">
        <f t="shared" si="1"/>
        <v>7.8931988695446087</v>
      </c>
      <c r="E75" s="2">
        <f t="shared" si="2"/>
        <v>2282.8816092305879</v>
      </c>
      <c r="F75" s="2">
        <f t="shared" si="3"/>
        <v>396.11839076941214</v>
      </c>
      <c r="G75" s="8">
        <f t="shared" si="4"/>
        <v>396.11839076941214</v>
      </c>
      <c r="H75" s="2">
        <f t="shared" si="5"/>
        <v>156909.77950574871</v>
      </c>
      <c r="I75" s="3">
        <f t="shared" si="6"/>
        <v>0.1478605415339351</v>
      </c>
      <c r="J75" s="7">
        <f t="shared" si="7"/>
        <v>0.1478605415339351</v>
      </c>
    </row>
    <row r="76" spans="1:11">
      <c r="A76" s="3" t="s">
        <v>84</v>
      </c>
      <c r="B76" s="28">
        <v>75</v>
      </c>
      <c r="C76" s="2">
        <v>2245</v>
      </c>
      <c r="D76" s="7">
        <f t="shared" si="1"/>
        <v>7.7164608001763551</v>
      </c>
      <c r="E76" s="2">
        <f t="shared" si="2"/>
        <v>2278.5942965365025</v>
      </c>
      <c r="F76" s="2">
        <f t="shared" si="3"/>
        <v>-33.594296536502497</v>
      </c>
      <c r="G76" s="8">
        <f t="shared" si="4"/>
        <v>33.594296536502497</v>
      </c>
      <c r="H76" s="2">
        <f t="shared" si="5"/>
        <v>1128.5767597824638</v>
      </c>
      <c r="I76" s="3">
        <f t="shared" si="6"/>
        <v>1.4964051909355233E-2</v>
      </c>
      <c r="J76" s="7">
        <f t="shared" si="7"/>
        <v>-1.4964051909355233E-2</v>
      </c>
    </row>
    <row r="77" spans="1:11">
      <c r="A77" s="3" t="s">
        <v>83</v>
      </c>
      <c r="B77" s="28">
        <v>76</v>
      </c>
      <c r="C77" s="2">
        <v>2404</v>
      </c>
      <c r="D77" s="7">
        <f t="shared" si="1"/>
        <v>7.7848892956550984</v>
      </c>
      <c r="E77" s="2">
        <f t="shared" si="2"/>
        <v>2274.3637711125457</v>
      </c>
      <c r="F77" s="2">
        <f t="shared" si="3"/>
        <v>129.63622888745431</v>
      </c>
      <c r="G77" s="8">
        <f t="shared" si="4"/>
        <v>129.63622888745431</v>
      </c>
      <c r="H77" s="2">
        <f t="shared" si="5"/>
        <v>16805.551840160442</v>
      </c>
      <c r="I77" s="3">
        <f t="shared" si="6"/>
        <v>5.3925220003100793E-2</v>
      </c>
      <c r="J77" s="7">
        <f t="shared" si="7"/>
        <v>5.3925220003100793E-2</v>
      </c>
    </row>
    <row r="78" spans="1:11">
      <c r="A78" s="3" t="s">
        <v>82</v>
      </c>
      <c r="B78" s="28">
        <v>77</v>
      </c>
      <c r="C78" s="2">
        <v>2437</v>
      </c>
      <c r="D78" s="7">
        <f t="shared" si="1"/>
        <v>7.7985230536252059</v>
      </c>
      <c r="E78" s="2">
        <f t="shared" si="2"/>
        <v>2270.1885482599332</v>
      </c>
      <c r="F78" s="2">
        <f t="shared" si="3"/>
        <v>166.81145174006679</v>
      </c>
      <c r="G78" s="8">
        <f t="shared" si="4"/>
        <v>166.81145174006679</v>
      </c>
      <c r="H78" s="2">
        <f t="shared" si="5"/>
        <v>27826.06043162863</v>
      </c>
      <c r="I78" s="3">
        <f t="shared" si="6"/>
        <v>6.8449508305320803E-2</v>
      </c>
      <c r="J78" s="7">
        <f t="shared" si="7"/>
        <v>6.8449508305320803E-2</v>
      </c>
    </row>
    <row r="79" spans="1:11">
      <c r="A79" s="3" t="s">
        <v>81</v>
      </c>
      <c r="B79" s="28">
        <v>78</v>
      </c>
      <c r="C79" s="2">
        <v>2181</v>
      </c>
      <c r="D79" s="7">
        <f t="shared" si="1"/>
        <v>7.6875387662016292</v>
      </c>
      <c r="E79" s="2">
        <f t="shared" si="2"/>
        <v>2266.0672007553444</v>
      </c>
      <c r="F79" s="2">
        <f t="shared" si="3"/>
        <v>-85.067200755344402</v>
      </c>
      <c r="G79" s="8">
        <f t="shared" si="4"/>
        <v>85.067200755344402</v>
      </c>
      <c r="H79" s="2">
        <f t="shared" si="5"/>
        <v>7236.4286443500669</v>
      </c>
      <c r="I79" s="3">
        <f t="shared" si="6"/>
        <v>3.9003760089566436E-2</v>
      </c>
      <c r="J79" s="7">
        <f t="shared" si="7"/>
        <v>-3.9003760089566436E-2</v>
      </c>
    </row>
    <row r="80" spans="1:11">
      <c r="A80" s="3" t="s">
        <v>80</v>
      </c>
      <c r="B80" s="28">
        <v>79</v>
      </c>
      <c r="C80" s="2">
        <v>2416</v>
      </c>
      <c r="D80" s="7">
        <f t="shared" si="1"/>
        <v>7.7898685590547059</v>
      </c>
      <c r="E80" s="2">
        <f t="shared" si="2"/>
        <v>2261.9983559220336</v>
      </c>
      <c r="F80" s="2">
        <f t="shared" si="3"/>
        <v>154.00164407796638</v>
      </c>
      <c r="G80" s="8">
        <f t="shared" si="4"/>
        <v>154.00164407796638</v>
      </c>
      <c r="H80" s="2">
        <f t="shared" si="5"/>
        <v>23716.506378716636</v>
      </c>
      <c r="I80" s="3">
        <f t="shared" si="6"/>
        <v>6.3742402350151647E-2</v>
      </c>
      <c r="J80" s="7">
        <f t="shared" si="7"/>
        <v>6.3742402350151647E-2</v>
      </c>
    </row>
    <row r="81" spans="1:10">
      <c r="A81" s="3" t="s">
        <v>79</v>
      </c>
      <c r="B81" s="28">
        <v>80</v>
      </c>
      <c r="C81" s="2">
        <v>2655</v>
      </c>
      <c r="D81" s="7">
        <f t="shared" si="1"/>
        <v>7.8841999336760393</v>
      </c>
      <c r="E81" s="2">
        <f t="shared" si="2"/>
        <v>2257.9806928851622</v>
      </c>
      <c r="F81" s="2">
        <f t="shared" si="3"/>
        <v>397.01930711483783</v>
      </c>
      <c r="G81" s="8">
        <f t="shared" si="4"/>
        <v>397.01930711483783</v>
      </c>
      <c r="H81" s="2">
        <f t="shared" si="5"/>
        <v>157624.33022194591</v>
      </c>
      <c r="I81" s="3">
        <f t="shared" si="6"/>
        <v>0.14953646219014607</v>
      </c>
      <c r="J81" s="7">
        <f t="shared" si="7"/>
        <v>0.14953646219014607</v>
      </c>
    </row>
    <row r="82" spans="1:10">
      <c r="A82" s="3" t="s">
        <v>78</v>
      </c>
      <c r="B82" s="28">
        <v>81</v>
      </c>
      <c r="C82" s="2">
        <v>2537.5</v>
      </c>
      <c r="D82" s="7">
        <f t="shared" si="1"/>
        <v>7.8389346233500428</v>
      </c>
      <c r="E82" s="2">
        <f t="shared" si="2"/>
        <v>2254.0129399976231</v>
      </c>
      <c r="F82" s="2">
        <f t="shared" si="3"/>
        <v>283.48706000237689</v>
      </c>
      <c r="G82" s="8">
        <f t="shared" si="4"/>
        <v>283.48706000237689</v>
      </c>
      <c r="H82" s="2">
        <f t="shared" si="5"/>
        <v>80364.913188791237</v>
      </c>
      <c r="I82" s="3">
        <f t="shared" si="6"/>
        <v>0.11171903842458203</v>
      </c>
      <c r="J82" s="7">
        <f t="shared" si="7"/>
        <v>0.11171903842458203</v>
      </c>
    </row>
    <row r="83" spans="1:10">
      <c r="A83" s="3" t="s">
        <v>77</v>
      </c>
      <c r="B83" s="28">
        <v>82</v>
      </c>
      <c r="C83" s="2">
        <v>2298.5</v>
      </c>
      <c r="D83" s="7">
        <f t="shared" si="1"/>
        <v>7.7400120152462826</v>
      </c>
      <c r="E83" s="2">
        <f t="shared" si="2"/>
        <v>2250.0938724237976</v>
      </c>
      <c r="F83" s="2">
        <f t="shared" si="3"/>
        <v>48.40612757620238</v>
      </c>
      <c r="G83" s="8">
        <f t="shared" si="4"/>
        <v>48.40612757620238</v>
      </c>
      <c r="H83" s="2">
        <f t="shared" si="5"/>
        <v>2343.1531869235805</v>
      </c>
      <c r="I83" s="3">
        <f t="shared" si="6"/>
        <v>2.105987712690989E-2</v>
      </c>
      <c r="J83" s="7">
        <f t="shared" si="7"/>
        <v>2.105987712690989E-2</v>
      </c>
    </row>
    <row r="84" spans="1:10">
      <c r="A84" s="3" t="s">
        <v>76</v>
      </c>
      <c r="B84" s="28">
        <v>83</v>
      </c>
      <c r="C84" s="2">
        <v>2751.5</v>
      </c>
      <c r="D84" s="7">
        <f t="shared" si="1"/>
        <v>7.9199014964998131</v>
      </c>
      <c r="E84" s="2">
        <f t="shared" si="2"/>
        <v>2246.2223098697668</v>
      </c>
      <c r="F84" s="2">
        <f t="shared" si="3"/>
        <v>505.27769013023317</v>
      </c>
      <c r="G84" s="8">
        <f t="shared" si="4"/>
        <v>505.27769013023317</v>
      </c>
      <c r="H84" s="2">
        <f t="shared" si="5"/>
        <v>255305.54414334393</v>
      </c>
      <c r="I84" s="3">
        <f t="shared" si="6"/>
        <v>0.1836371761331031</v>
      </c>
      <c r="J84" s="7">
        <f t="shared" si="7"/>
        <v>0.1836371761331031</v>
      </c>
    </row>
    <row r="85" spans="1:10">
      <c r="A85" s="3" t="s">
        <v>75</v>
      </c>
      <c r="B85" s="28">
        <v>84</v>
      </c>
      <c r="C85" s="2">
        <v>2595.5</v>
      </c>
      <c r="D85" s="7">
        <f t="shared" si="1"/>
        <v>7.8615344552672841</v>
      </c>
      <c r="E85" s="2">
        <f t="shared" si="2"/>
        <v>2242.3971144494458</v>
      </c>
      <c r="F85" s="2">
        <f t="shared" si="3"/>
        <v>353.10288555055422</v>
      </c>
      <c r="G85" s="8">
        <f t="shared" si="4"/>
        <v>353.10288555055422</v>
      </c>
      <c r="H85" s="2">
        <f t="shared" si="5"/>
        <v>124681.6477841278</v>
      </c>
      <c r="I85" s="3">
        <f t="shared" si="6"/>
        <v>0.13604426335987449</v>
      </c>
      <c r="J85" s="7">
        <f t="shared" si="7"/>
        <v>0.13604426335987449</v>
      </c>
    </row>
    <row r="86" spans="1:10">
      <c r="A86" s="3" t="s">
        <v>74</v>
      </c>
      <c r="B86" s="28">
        <v>85</v>
      </c>
      <c r="C86" s="2">
        <v>2525</v>
      </c>
      <c r="D86" s="7">
        <f t="shared" si="1"/>
        <v>7.8339963417094598</v>
      </c>
      <c r="E86" s="2">
        <f t="shared" si="2"/>
        <v>2238.6171886769926</v>
      </c>
      <c r="F86" s="2">
        <f t="shared" si="3"/>
        <v>286.38281132300745</v>
      </c>
      <c r="G86" s="8">
        <f t="shared" si="4"/>
        <v>286.38281132300745</v>
      </c>
      <c r="H86" s="2">
        <f t="shared" si="5"/>
        <v>82015.114621269284</v>
      </c>
      <c r="I86" s="3">
        <f t="shared" si="6"/>
        <v>0.1134189351774287</v>
      </c>
      <c r="J86" s="7">
        <f t="shared" si="7"/>
        <v>0.1134189351774287</v>
      </c>
    </row>
    <row r="87" spans="1:10">
      <c r="A87" s="3" t="s">
        <v>73</v>
      </c>
      <c r="B87" s="28">
        <v>86</v>
      </c>
      <c r="C87" s="2">
        <v>2614.5</v>
      </c>
      <c r="D87" s="7">
        <f t="shared" si="1"/>
        <v>7.8688281536281854</v>
      </c>
      <c r="E87" s="2">
        <f t="shared" si="2"/>
        <v>2234.88147357663</v>
      </c>
      <c r="F87" s="2">
        <f t="shared" si="3"/>
        <v>379.61852642336999</v>
      </c>
      <c r="G87" s="8">
        <f t="shared" si="4"/>
        <v>379.61852642336999</v>
      </c>
      <c r="H87" s="2">
        <f t="shared" si="5"/>
        <v>144110.22560385085</v>
      </c>
      <c r="I87" s="3">
        <f t="shared" si="6"/>
        <v>0.14519737097853128</v>
      </c>
      <c r="J87" s="7">
        <f t="shared" si="7"/>
        <v>0.14519737097853128</v>
      </c>
    </row>
    <row r="88" spans="1:10">
      <c r="A88" s="3" t="s">
        <v>72</v>
      </c>
      <c r="B88" s="28">
        <v>87</v>
      </c>
      <c r="C88" s="2">
        <v>2349.5</v>
      </c>
      <c r="D88" s="7">
        <f t="shared" si="1"/>
        <v>7.7619578185428706</v>
      </c>
      <c r="E88" s="2">
        <f t="shared" si="2"/>
        <v>2231.188946901726</v>
      </c>
      <c r="F88" s="2">
        <f t="shared" si="3"/>
        <v>118.31105309827399</v>
      </c>
      <c r="G88" s="8">
        <f t="shared" si="4"/>
        <v>118.31105309827399</v>
      </c>
      <c r="H88" s="2">
        <f t="shared" si="5"/>
        <v>13997.505285222607</v>
      </c>
      <c r="I88" s="3">
        <f t="shared" si="6"/>
        <v>5.0355842987135128E-2</v>
      </c>
      <c r="J88" s="7">
        <f t="shared" si="7"/>
        <v>5.0355842987135128E-2</v>
      </c>
    </row>
    <row r="89" spans="1:10">
      <c r="A89" s="3" t="s">
        <v>71</v>
      </c>
      <c r="B89" s="28">
        <v>88</v>
      </c>
      <c r="C89" s="2">
        <v>2382.5</v>
      </c>
      <c r="D89" s="7">
        <f t="shared" si="1"/>
        <v>7.7759056355283569</v>
      </c>
      <c r="E89" s="2">
        <f t="shared" si="2"/>
        <v>2227.5386214556606</v>
      </c>
      <c r="F89" s="2">
        <f t="shared" si="3"/>
        <v>154.96137854433937</v>
      </c>
      <c r="G89" s="8">
        <f t="shared" si="4"/>
        <v>154.96137854433937</v>
      </c>
      <c r="H89" s="2">
        <f t="shared" si="5"/>
        <v>24013.02884036204</v>
      </c>
      <c r="I89" s="3">
        <f t="shared" si="6"/>
        <v>6.5041502012314525E-2</v>
      </c>
      <c r="J89" s="7">
        <f t="shared" si="7"/>
        <v>6.5041502012314525E-2</v>
      </c>
    </row>
    <row r="90" spans="1:10">
      <c r="A90" s="3" t="s">
        <v>70</v>
      </c>
      <c r="B90" s="28">
        <v>89</v>
      </c>
      <c r="C90" s="2">
        <v>2409.5</v>
      </c>
      <c r="D90" s="7">
        <f t="shared" si="1"/>
        <v>7.7871745360803875</v>
      </c>
      <c r="E90" s="2">
        <f t="shared" si="2"/>
        <v>2223.9295435075546</v>
      </c>
      <c r="F90" s="2">
        <f t="shared" si="3"/>
        <v>185.57045649244537</v>
      </c>
      <c r="G90" s="8">
        <f t="shared" si="4"/>
        <v>185.57045649244537</v>
      </c>
      <c r="H90" s="2">
        <f t="shared" si="5"/>
        <v>34436.394322814558</v>
      </c>
      <c r="I90" s="3">
        <f t="shared" si="6"/>
        <v>7.7016167874017591E-2</v>
      </c>
      <c r="J90" s="7">
        <f t="shared" si="7"/>
        <v>7.7016167874017591E-2</v>
      </c>
    </row>
    <row r="91" spans="1:10">
      <c r="A91" s="3" t="s">
        <v>69</v>
      </c>
      <c r="B91" s="28">
        <v>90</v>
      </c>
      <c r="C91" s="2">
        <v>2387</v>
      </c>
      <c r="D91" s="7">
        <f t="shared" si="1"/>
        <v>7.7777926263388304</v>
      </c>
      <c r="E91" s="2">
        <f t="shared" si="2"/>
        <v>2220.3607912965135</v>
      </c>
      <c r="F91" s="2">
        <f t="shared" si="3"/>
        <v>166.63920870348647</v>
      </c>
      <c r="G91" s="8">
        <f t="shared" si="4"/>
        <v>166.63920870348647</v>
      </c>
      <c r="H91" s="2">
        <f t="shared" si="5"/>
        <v>27768.625877324121</v>
      </c>
      <c r="I91" s="3">
        <f t="shared" si="6"/>
        <v>6.9811147341217628E-2</v>
      </c>
      <c r="J91" s="7">
        <f t="shared" si="7"/>
        <v>6.9811147341217628E-2</v>
      </c>
    </row>
    <row r="92" spans="1:10">
      <c r="A92" s="3" t="s">
        <v>68</v>
      </c>
      <c r="B92" s="28">
        <v>91</v>
      </c>
      <c r="C92" s="2">
        <v>2361</v>
      </c>
      <c r="D92" s="7">
        <f t="shared" si="1"/>
        <v>7.7668405370855131</v>
      </c>
      <c r="E92" s="2">
        <f t="shared" si="2"/>
        <v>2216.8314736185184</v>
      </c>
      <c r="F92" s="2">
        <f t="shared" si="3"/>
        <v>144.16852638148157</v>
      </c>
      <c r="G92" s="8">
        <f t="shared" si="4"/>
        <v>144.16852638148157</v>
      </c>
      <c r="H92" s="2">
        <f t="shared" si="5"/>
        <v>20784.563999007947</v>
      </c>
      <c r="I92" s="3">
        <f t="shared" si="6"/>
        <v>6.106248470202523E-2</v>
      </c>
      <c r="J92" s="7">
        <f t="shared" si="7"/>
        <v>6.106248470202523E-2</v>
      </c>
    </row>
    <row r="93" spans="1:10">
      <c r="A93" s="3" t="s">
        <v>67</v>
      </c>
      <c r="B93" s="28">
        <v>92</v>
      </c>
      <c r="C93" s="2">
        <v>2536.5</v>
      </c>
      <c r="D93" s="7">
        <f t="shared" si="1"/>
        <v>7.8385404570067445</v>
      </c>
      <c r="E93" s="2">
        <f t="shared" si="2"/>
        <v>2213.3407284905365</v>
      </c>
      <c r="F93" s="2">
        <f t="shared" si="3"/>
        <v>323.15927150946345</v>
      </c>
      <c r="G93" s="8">
        <f t="shared" si="4"/>
        <v>323.15927150946345</v>
      </c>
      <c r="H93" s="2">
        <f t="shared" si="5"/>
        <v>104431.91476252711</v>
      </c>
      <c r="I93" s="3">
        <f t="shared" si="6"/>
        <v>0.12740361581291679</v>
      </c>
      <c r="J93" s="7">
        <f t="shared" si="7"/>
        <v>0.12740361581291679</v>
      </c>
    </row>
    <row r="94" spans="1:10">
      <c r="A94" s="3" t="s">
        <v>66</v>
      </c>
      <c r="B94" s="28">
        <v>93</v>
      </c>
      <c r="C94" s="2">
        <v>2639.5</v>
      </c>
      <c r="D94" s="7">
        <f t="shared" si="1"/>
        <v>7.8783447842636711</v>
      </c>
      <c r="E94" s="2">
        <f t="shared" si="2"/>
        <v>2209.8877218868502</v>
      </c>
      <c r="F94" s="2">
        <f t="shared" si="3"/>
        <v>429.61227811314984</v>
      </c>
      <c r="G94" s="8">
        <f t="shared" si="4"/>
        <v>429.61227811314984</v>
      </c>
      <c r="H94" s="2">
        <f t="shared" si="5"/>
        <v>184566.70950557041</v>
      </c>
      <c r="I94" s="3">
        <f t="shared" si="6"/>
        <v>0.16276274980608063</v>
      </c>
      <c r="J94" s="7">
        <f t="shared" si="7"/>
        <v>0.16276274980608063</v>
      </c>
    </row>
    <row r="95" spans="1:10">
      <c r="A95" s="3" t="s">
        <v>65</v>
      </c>
      <c r="B95" s="28">
        <v>94</v>
      </c>
      <c r="C95" s="2">
        <v>2549.5</v>
      </c>
      <c r="D95" s="7">
        <f t="shared" si="1"/>
        <v>7.84365254049521</v>
      </c>
      <c r="E95" s="2">
        <f t="shared" si="2"/>
        <v>2206.471646542961</v>
      </c>
      <c r="F95" s="2">
        <f t="shared" si="3"/>
        <v>343.02835345703897</v>
      </c>
      <c r="G95" s="8">
        <f t="shared" si="4"/>
        <v>343.02835345703897</v>
      </c>
      <c r="H95" s="2">
        <f t="shared" si="5"/>
        <v>117668.45127544727</v>
      </c>
      <c r="I95" s="3">
        <f t="shared" si="6"/>
        <v>0.13454730474878956</v>
      </c>
      <c r="J95" s="7">
        <f t="shared" si="7"/>
        <v>0.13454730474878956</v>
      </c>
    </row>
    <row r="96" spans="1:10">
      <c r="A96" s="3" t="s">
        <v>64</v>
      </c>
      <c r="B96" s="28">
        <v>95</v>
      </c>
      <c r="C96" s="2">
        <v>2338.5</v>
      </c>
      <c r="D96" s="7">
        <f t="shared" si="1"/>
        <v>7.7572649771659412</v>
      </c>
      <c r="E96" s="2">
        <f t="shared" si="2"/>
        <v>2203.0917208227875</v>
      </c>
      <c r="F96" s="2">
        <f t="shared" si="3"/>
        <v>135.40827917721253</v>
      </c>
      <c r="G96" s="8">
        <f t="shared" si="4"/>
        <v>135.40827917721253</v>
      </c>
      <c r="H96" s="2">
        <f t="shared" si="5"/>
        <v>18335.402069733929</v>
      </c>
      <c r="I96" s="3">
        <f t="shared" si="6"/>
        <v>5.7903903860257656E-2</v>
      </c>
      <c r="J96" s="7">
        <f t="shared" si="7"/>
        <v>5.7903903860257656E-2</v>
      </c>
    </row>
    <row r="97" spans="1:10">
      <c r="A97" s="3" t="s">
        <v>63</v>
      </c>
      <c r="B97" s="28">
        <v>96</v>
      </c>
      <c r="C97" s="2">
        <v>2536</v>
      </c>
      <c r="D97" s="7">
        <f t="shared" si="1"/>
        <v>7.8383433155571165</v>
      </c>
      <c r="E97" s="2">
        <f t="shared" si="2"/>
        <v>2199.7471876451732</v>
      </c>
      <c r="F97" s="2">
        <f t="shared" si="3"/>
        <v>336.2528123548268</v>
      </c>
      <c r="G97" s="8">
        <f t="shared" si="4"/>
        <v>336.2528123548268</v>
      </c>
      <c r="H97" s="2">
        <f t="shared" si="5"/>
        <v>113065.95381653037</v>
      </c>
      <c r="I97" s="3">
        <f t="shared" si="6"/>
        <v>0.13259180297903264</v>
      </c>
      <c r="J97" s="7">
        <f t="shared" si="7"/>
        <v>0.13259180297903264</v>
      </c>
    </row>
    <row r="98" spans="1:10">
      <c r="C98" s="2"/>
      <c r="G98" s="8"/>
      <c r="H98" s="2"/>
      <c r="I98" s="3"/>
      <c r="J98" s="7"/>
    </row>
    <row r="99" spans="1:10">
      <c r="G99" s="8"/>
      <c r="H99" s="2"/>
      <c r="I99" s="3"/>
      <c r="J99" s="7"/>
    </row>
    <row r="100" spans="1:10">
      <c r="G100" s="8"/>
      <c r="H100" s="2"/>
      <c r="I100" s="3"/>
      <c r="J100" s="7"/>
    </row>
    <row r="101" spans="1:10">
      <c r="G101" s="8"/>
      <c r="H101" s="2"/>
      <c r="I101" s="3"/>
      <c r="J101" s="7"/>
    </row>
    <row r="102" spans="1:10">
      <c r="G102" s="8"/>
      <c r="H102" s="2"/>
      <c r="I102" s="3"/>
      <c r="J102" s="7"/>
    </row>
    <row r="103" spans="1:10">
      <c r="G103" s="8"/>
      <c r="H103" s="2"/>
      <c r="I103" s="3"/>
      <c r="J103" s="7"/>
    </row>
    <row r="104" spans="1:10">
      <c r="G104" s="8"/>
      <c r="H104" s="2"/>
      <c r="I104" s="3"/>
      <c r="J104" s="7"/>
    </row>
    <row r="105" spans="1:10">
      <c r="G105" s="8"/>
      <c r="H105" s="2"/>
      <c r="I105" s="3"/>
      <c r="J105" s="7"/>
    </row>
    <row r="106" spans="1:10">
      <c r="G106" s="8"/>
      <c r="H106" s="2"/>
      <c r="I106" s="3"/>
      <c r="J106" s="7"/>
    </row>
    <row r="107" spans="1:10">
      <c r="G107" s="8"/>
      <c r="H107" s="2"/>
      <c r="I107" s="3"/>
      <c r="J107" s="7"/>
    </row>
    <row r="108" spans="1:10">
      <c r="G108" s="8"/>
      <c r="H108" s="2"/>
      <c r="I108" s="3"/>
      <c r="J108" s="7"/>
    </row>
    <row r="109" spans="1:10">
      <c r="G109" s="8"/>
      <c r="H109" s="2"/>
      <c r="I109" s="3"/>
      <c r="J109" s="7"/>
    </row>
    <row r="110" spans="1:10">
      <c r="G110" s="8"/>
      <c r="H110" s="2"/>
      <c r="I110" s="3"/>
      <c r="J110" s="7"/>
    </row>
    <row r="111" spans="1:10">
      <c r="G111" s="8"/>
      <c r="H111" s="2"/>
      <c r="I111" s="3"/>
      <c r="J111" s="7"/>
    </row>
    <row r="112" spans="1:10">
      <c r="G112" s="8"/>
      <c r="H112" s="2"/>
      <c r="I112" s="3"/>
      <c r="J112" s="7"/>
    </row>
    <row r="113" spans="7:10">
      <c r="G113" s="8"/>
      <c r="H113" s="2"/>
      <c r="I113" s="3"/>
      <c r="J113" s="7"/>
    </row>
    <row r="114" spans="7:10">
      <c r="G114" s="8"/>
      <c r="H114" s="2"/>
      <c r="I114" s="3"/>
      <c r="J114" s="7"/>
    </row>
    <row r="115" spans="7:10">
      <c r="G115" s="8"/>
      <c r="H115" s="2"/>
      <c r="I115" s="3"/>
      <c r="J115" s="7"/>
    </row>
    <row r="116" spans="7:10">
      <c r="G116" s="8"/>
      <c r="H116" s="2"/>
      <c r="I116" s="3"/>
      <c r="J116" s="7"/>
    </row>
    <row r="117" spans="7:10">
      <c r="G117" s="8"/>
      <c r="H117" s="2"/>
      <c r="I117" s="3"/>
      <c r="J117" s="7"/>
    </row>
    <row r="118" spans="7:10">
      <c r="G118" s="8"/>
      <c r="H118" s="2"/>
      <c r="I118" s="3"/>
      <c r="J118" s="7"/>
    </row>
    <row r="119" spans="7:10">
      <c r="G119" s="8"/>
      <c r="H119" s="2"/>
      <c r="I119" s="3"/>
      <c r="J119" s="7"/>
    </row>
    <row r="120" spans="7:10">
      <c r="G120" s="8"/>
      <c r="H120" s="2"/>
      <c r="I120" s="3"/>
      <c r="J120" s="7"/>
    </row>
    <row r="121" spans="7:10">
      <c r="G121" s="8"/>
      <c r="H121" s="2"/>
      <c r="I121" s="3"/>
      <c r="J121" s="7"/>
    </row>
  </sheetData>
  <phoneticPr fontId="2" type="noConversion"/>
  <pageMargins left="0.7" right="0.7" top="0.75" bottom="0.75" header="0.3" footer="0.3"/>
  <ignoredErrors>
    <ignoredError sqref="H62" formula="1"/>
  </ignoredErrors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AFDA-25C4-4AF7-9F6C-5A11211AA02D}">
  <dimension ref="A1:U121"/>
  <sheetViews>
    <sheetView topLeftCell="A52" zoomScale="82" workbookViewId="0">
      <selection activeCell="J70" sqref="J70"/>
    </sheetView>
  </sheetViews>
  <sheetFormatPr defaultRowHeight="15.5"/>
  <cols>
    <col min="1" max="2" width="8.7265625" style="1"/>
    <col min="3" max="3" width="19.08984375" style="1" customWidth="1"/>
    <col min="4" max="4" width="9.453125" style="1" hidden="1" customWidth="1"/>
    <col min="5" max="5" width="12.36328125" style="1" customWidth="1"/>
    <col min="6" max="6" width="11.08984375" style="1" customWidth="1"/>
    <col min="7" max="7" width="8.7265625" style="1"/>
    <col min="8" max="8" width="14.6328125" style="1" customWidth="1"/>
    <col min="9" max="9" width="12.6328125" style="1" customWidth="1"/>
    <col min="10" max="10" width="12.81640625" style="1" customWidth="1"/>
    <col min="11" max="11" width="14.08984375" style="1" customWidth="1"/>
    <col min="12" max="12" width="14.1796875" style="1" customWidth="1"/>
    <col min="13" max="13" width="12.08984375" style="1" customWidth="1"/>
    <col min="14" max="14" width="12.7265625" style="1" customWidth="1"/>
    <col min="15" max="15" width="13.08984375" style="1" customWidth="1"/>
    <col min="16" max="16" width="11" style="1" customWidth="1"/>
    <col min="17" max="17" width="11.453125" style="1" customWidth="1"/>
    <col min="18" max="18" width="10.6328125" style="1" customWidth="1"/>
    <col min="19" max="19" width="13.7265625" style="1" customWidth="1"/>
    <col min="20" max="20" width="12.1796875" style="1" customWidth="1"/>
    <col min="21" max="21" width="12.36328125" style="1" customWidth="1"/>
    <col min="22" max="16384" width="8.7265625" style="1"/>
  </cols>
  <sheetData>
    <row r="1" spans="1:4" ht="37.5" customHeight="1">
      <c r="A1" s="5" t="s">
        <v>62</v>
      </c>
      <c r="B1" s="5" t="s">
        <v>122</v>
      </c>
      <c r="C1" s="4" t="s">
        <v>61</v>
      </c>
      <c r="D1" s="13" t="s">
        <v>121</v>
      </c>
    </row>
    <row r="2" spans="1:4">
      <c r="A2" s="3" t="s">
        <v>60</v>
      </c>
      <c r="B2" s="28">
        <v>1</v>
      </c>
      <c r="C2" s="2">
        <v>2912</v>
      </c>
      <c r="D2" s="7">
        <f>LN(C2)</f>
        <v>7.9765954093165767</v>
      </c>
    </row>
    <row r="3" spans="1:4">
      <c r="A3" s="3" t="s">
        <v>58</v>
      </c>
      <c r="B3" s="28">
        <v>2</v>
      </c>
      <c r="C3" s="2">
        <v>2955</v>
      </c>
      <c r="D3" s="7">
        <f t="shared" ref="D3:D61" si="0">LN(C3)</f>
        <v>7.991253929840199</v>
      </c>
    </row>
    <row r="4" spans="1:4">
      <c r="A4" s="3" t="s">
        <v>57</v>
      </c>
      <c r="B4" s="28">
        <v>3</v>
      </c>
      <c r="C4" s="2">
        <v>2955</v>
      </c>
      <c r="D4" s="7">
        <f t="shared" si="0"/>
        <v>7.991253929840199</v>
      </c>
    </row>
    <row r="5" spans="1:4">
      <c r="A5" s="3" t="s">
        <v>56</v>
      </c>
      <c r="B5" s="28">
        <v>4</v>
      </c>
      <c r="C5" s="2">
        <v>2951</v>
      </c>
      <c r="D5" s="7">
        <f t="shared" si="0"/>
        <v>7.9898993749429392</v>
      </c>
    </row>
    <row r="6" spans="1:4">
      <c r="A6" s="3" t="s">
        <v>55</v>
      </c>
      <c r="B6" s="28">
        <v>5</v>
      </c>
      <c r="C6" s="2">
        <v>3071</v>
      </c>
      <c r="D6" s="7">
        <f t="shared" si="0"/>
        <v>8.0297585204408222</v>
      </c>
    </row>
    <row r="7" spans="1:4">
      <c r="A7" s="3" t="s">
        <v>54</v>
      </c>
      <c r="B7" s="28">
        <v>6</v>
      </c>
      <c r="C7" s="2">
        <v>3135</v>
      </c>
      <c r="D7" s="7">
        <f t="shared" si="0"/>
        <v>8.0503844530670214</v>
      </c>
    </row>
    <row r="8" spans="1:4">
      <c r="A8" s="3" t="s">
        <v>53</v>
      </c>
      <c r="B8" s="28">
        <v>7</v>
      </c>
      <c r="C8" s="2">
        <v>3219</v>
      </c>
      <c r="D8" s="7">
        <f t="shared" si="0"/>
        <v>8.0768260312988076</v>
      </c>
    </row>
    <row r="9" spans="1:4">
      <c r="A9" s="3" t="s">
        <v>52</v>
      </c>
      <c r="B9" s="28">
        <v>8</v>
      </c>
      <c r="C9" s="2">
        <v>3228</v>
      </c>
      <c r="D9" s="7">
        <f t="shared" si="0"/>
        <v>8.0796180293898399</v>
      </c>
    </row>
    <row r="10" spans="1:4">
      <c r="A10" s="3" t="s">
        <v>51</v>
      </c>
      <c r="B10" s="28">
        <v>9</v>
      </c>
      <c r="C10" s="2">
        <v>3320</v>
      </c>
      <c r="D10" s="7">
        <f t="shared" si="0"/>
        <v>8.1077200619105341</v>
      </c>
    </row>
    <row r="11" spans="1:4">
      <c r="A11" s="3" t="s">
        <v>50</v>
      </c>
      <c r="B11" s="28">
        <v>10</v>
      </c>
      <c r="C11" s="2">
        <v>2946</v>
      </c>
      <c r="D11" s="7">
        <f t="shared" si="0"/>
        <v>7.9882035970225758</v>
      </c>
    </row>
    <row r="12" spans="1:4">
      <c r="A12" s="3" t="s">
        <v>49</v>
      </c>
      <c r="B12" s="28">
        <v>11</v>
      </c>
      <c r="C12" s="2">
        <v>2871</v>
      </c>
      <c r="D12" s="7">
        <f t="shared" si="0"/>
        <v>7.9624156801210644</v>
      </c>
    </row>
    <row r="13" spans="1:4">
      <c r="A13" s="3" t="s">
        <v>48</v>
      </c>
      <c r="B13" s="28">
        <v>12</v>
      </c>
      <c r="C13" s="2">
        <v>2972</v>
      </c>
      <c r="D13" s="7">
        <f t="shared" si="0"/>
        <v>7.99699040583765</v>
      </c>
    </row>
    <row r="14" spans="1:4">
      <c r="A14" s="3" t="s">
        <v>47</v>
      </c>
      <c r="B14" s="28">
        <v>13</v>
      </c>
      <c r="C14" s="2">
        <v>2693</v>
      </c>
      <c r="D14" s="7">
        <f t="shared" si="0"/>
        <v>7.8984110928115987</v>
      </c>
    </row>
    <row r="15" spans="1:4">
      <c r="A15" s="3" t="s">
        <v>46</v>
      </c>
      <c r="B15" s="28">
        <v>14</v>
      </c>
      <c r="C15" s="2">
        <v>3016</v>
      </c>
      <c r="D15" s="7">
        <f t="shared" si="0"/>
        <v>8.0116867291278471</v>
      </c>
    </row>
    <row r="16" spans="1:4">
      <c r="A16" s="3" t="s">
        <v>45</v>
      </c>
      <c r="B16" s="28">
        <v>15</v>
      </c>
      <c r="C16" s="2">
        <v>2695</v>
      </c>
      <c r="D16" s="7">
        <f t="shared" si="0"/>
        <v>7.8991534833430972</v>
      </c>
    </row>
    <row r="17" spans="1:4">
      <c r="A17" s="3" t="s">
        <v>44</v>
      </c>
      <c r="B17" s="28">
        <v>16</v>
      </c>
      <c r="C17" s="2">
        <v>2941</v>
      </c>
      <c r="D17" s="7">
        <f t="shared" si="0"/>
        <v>7.9865049385539955</v>
      </c>
    </row>
    <row r="18" spans="1:4">
      <c r="A18" s="3" t="s">
        <v>43</v>
      </c>
      <c r="B18" s="28">
        <v>17</v>
      </c>
      <c r="C18" s="2">
        <v>3118</v>
      </c>
      <c r="D18" s="7">
        <f t="shared" si="0"/>
        <v>8.044947049617722</v>
      </c>
    </row>
    <row r="19" spans="1:4">
      <c r="A19" s="3" t="s">
        <v>42</v>
      </c>
      <c r="B19" s="28">
        <v>18</v>
      </c>
      <c r="C19" s="2">
        <v>3331</v>
      </c>
      <c r="D19" s="7">
        <f t="shared" si="0"/>
        <v>8.1110278381936798</v>
      </c>
    </row>
    <row r="20" spans="1:4">
      <c r="A20" s="3" t="s">
        <v>41</v>
      </c>
      <c r="B20" s="28">
        <v>19</v>
      </c>
      <c r="C20" s="2">
        <v>3221</v>
      </c>
      <c r="D20" s="7">
        <f t="shared" si="0"/>
        <v>8.0774471493311992</v>
      </c>
    </row>
    <row r="21" spans="1:4">
      <c r="A21" s="3" t="s">
        <v>40</v>
      </c>
      <c r="B21" s="28">
        <v>20</v>
      </c>
      <c r="C21" s="2">
        <v>3112</v>
      </c>
      <c r="D21" s="7">
        <f t="shared" si="0"/>
        <v>8.043020885298283</v>
      </c>
    </row>
    <row r="22" spans="1:4">
      <c r="A22" s="3" t="s">
        <v>39</v>
      </c>
      <c r="B22" s="28">
        <v>21</v>
      </c>
      <c r="C22" s="2">
        <v>3182</v>
      </c>
      <c r="D22" s="7">
        <f t="shared" si="0"/>
        <v>8.065265208897733</v>
      </c>
    </row>
    <row r="23" spans="1:4">
      <c r="A23" s="3" t="s">
        <v>38</v>
      </c>
      <c r="B23" s="28">
        <v>22</v>
      </c>
      <c r="C23" s="2">
        <v>3215</v>
      </c>
      <c r="D23" s="7">
        <f t="shared" si="0"/>
        <v>8.0755826366717205</v>
      </c>
    </row>
    <row r="24" spans="1:4">
      <c r="A24" s="3" t="s">
        <v>37</v>
      </c>
      <c r="B24" s="28">
        <v>23</v>
      </c>
      <c r="C24" s="2">
        <v>3339</v>
      </c>
      <c r="D24" s="7">
        <f t="shared" si="0"/>
        <v>8.1134266399436541</v>
      </c>
    </row>
    <row r="25" spans="1:4">
      <c r="A25" s="3" t="s">
        <v>36</v>
      </c>
      <c r="B25" s="28">
        <v>24</v>
      </c>
      <c r="C25" s="2">
        <v>3229</v>
      </c>
      <c r="D25" s="7">
        <f t="shared" si="0"/>
        <v>8.0799277707582746</v>
      </c>
    </row>
    <row r="26" spans="1:4">
      <c r="A26" s="3" t="s">
        <v>35</v>
      </c>
      <c r="B26" s="28">
        <v>25</v>
      </c>
      <c r="C26" s="2">
        <v>2791</v>
      </c>
      <c r="D26" s="7">
        <f t="shared" si="0"/>
        <v>7.9341552335363223</v>
      </c>
    </row>
    <row r="27" spans="1:4">
      <c r="A27" s="3" t="s">
        <v>34</v>
      </c>
      <c r="B27" s="28">
        <v>26</v>
      </c>
      <c r="C27" s="2">
        <v>2955</v>
      </c>
      <c r="D27" s="7">
        <f t="shared" si="0"/>
        <v>7.991253929840199</v>
      </c>
    </row>
    <row r="28" spans="1:4">
      <c r="A28" s="3" t="s">
        <v>33</v>
      </c>
      <c r="B28" s="28">
        <v>27</v>
      </c>
      <c r="C28" s="2">
        <v>2974</v>
      </c>
      <c r="D28" s="7">
        <f t="shared" si="0"/>
        <v>7.9976631270201004</v>
      </c>
    </row>
    <row r="29" spans="1:4">
      <c r="A29" s="3" t="s">
        <v>32</v>
      </c>
      <c r="B29" s="28">
        <v>28</v>
      </c>
      <c r="C29" s="2">
        <v>3182</v>
      </c>
      <c r="D29" s="7">
        <f t="shared" si="0"/>
        <v>8.065265208897733</v>
      </c>
    </row>
    <row r="30" spans="1:4">
      <c r="A30" s="3" t="s">
        <v>31</v>
      </c>
      <c r="B30" s="28">
        <v>29</v>
      </c>
      <c r="C30" s="2">
        <v>3059</v>
      </c>
      <c r="D30" s="7">
        <f t="shared" si="0"/>
        <v>8.0258433441509034</v>
      </c>
    </row>
    <row r="31" spans="1:4">
      <c r="A31" s="3" t="s">
        <v>30</v>
      </c>
      <c r="B31" s="28">
        <v>30</v>
      </c>
      <c r="C31" s="2">
        <v>3034</v>
      </c>
      <c r="D31" s="7">
        <f t="shared" si="0"/>
        <v>8.0176371599084781</v>
      </c>
    </row>
    <row r="32" spans="1:4">
      <c r="A32" s="3" t="s">
        <v>29</v>
      </c>
      <c r="B32" s="28">
        <v>31</v>
      </c>
      <c r="C32" s="2">
        <v>2850</v>
      </c>
      <c r="D32" s="7">
        <f t="shared" si="0"/>
        <v>7.9550742732626958</v>
      </c>
    </row>
    <row r="33" spans="1:4">
      <c r="A33" s="3" t="s">
        <v>28</v>
      </c>
      <c r="B33" s="28">
        <v>32</v>
      </c>
      <c r="C33" s="2">
        <v>2890</v>
      </c>
      <c r="D33" s="7">
        <f t="shared" si="0"/>
        <v>7.9690117811064782</v>
      </c>
    </row>
    <row r="34" spans="1:4">
      <c r="A34" s="3" t="s">
        <v>27</v>
      </c>
      <c r="B34" s="28">
        <v>33</v>
      </c>
      <c r="C34" s="2">
        <v>2728</v>
      </c>
      <c r="D34" s="7">
        <f t="shared" si="0"/>
        <v>7.9113240189633531</v>
      </c>
    </row>
    <row r="35" spans="1:4">
      <c r="A35" s="3" t="s">
        <v>26</v>
      </c>
      <c r="B35" s="28">
        <v>34</v>
      </c>
      <c r="C35" s="2">
        <v>2643</v>
      </c>
      <c r="D35" s="7">
        <f t="shared" si="0"/>
        <v>7.879669914604289</v>
      </c>
    </row>
    <row r="36" spans="1:4">
      <c r="A36" s="3" t="s">
        <v>25</v>
      </c>
      <c r="B36" s="28">
        <v>35</v>
      </c>
      <c r="C36" s="2">
        <v>2415</v>
      </c>
      <c r="D36" s="7">
        <f t="shared" si="0"/>
        <v>7.7894545660866727</v>
      </c>
    </row>
    <row r="37" spans="1:4">
      <c r="A37" s="3" t="s">
        <v>24</v>
      </c>
      <c r="B37" s="28">
        <v>36</v>
      </c>
      <c r="C37" s="2">
        <v>2165</v>
      </c>
      <c r="D37" s="7">
        <f t="shared" si="0"/>
        <v>7.6801756404365902</v>
      </c>
    </row>
    <row r="38" spans="1:4">
      <c r="A38" s="3" t="s">
        <v>23</v>
      </c>
      <c r="B38" s="28">
        <v>37</v>
      </c>
      <c r="C38" s="2">
        <v>2078</v>
      </c>
      <c r="D38" s="7">
        <f t="shared" si="0"/>
        <v>7.6391611716591727</v>
      </c>
    </row>
    <row r="39" spans="1:4">
      <c r="A39" s="3" t="s">
        <v>22</v>
      </c>
      <c r="B39" s="28">
        <v>38</v>
      </c>
      <c r="C39" s="2">
        <v>1982</v>
      </c>
      <c r="D39" s="7">
        <f t="shared" si="0"/>
        <v>7.5918617148899337</v>
      </c>
    </row>
    <row r="40" spans="1:4">
      <c r="A40" s="3" t="s">
        <v>21</v>
      </c>
      <c r="B40" s="28">
        <v>39</v>
      </c>
      <c r="C40" s="2">
        <v>2096</v>
      </c>
      <c r="D40" s="7">
        <f t="shared" si="0"/>
        <v>7.6477860454409328</v>
      </c>
    </row>
    <row r="41" spans="1:4">
      <c r="A41" s="3" t="s">
        <v>20</v>
      </c>
      <c r="B41" s="28">
        <v>40</v>
      </c>
      <c r="C41" s="2">
        <v>1868</v>
      </c>
      <c r="D41" s="7">
        <f t="shared" si="0"/>
        <v>7.5326236187887883</v>
      </c>
    </row>
    <row r="42" spans="1:4">
      <c r="A42" s="3" t="s">
        <v>19</v>
      </c>
      <c r="B42" s="28">
        <v>41</v>
      </c>
      <c r="C42" s="2">
        <v>2037</v>
      </c>
      <c r="D42" s="7">
        <f t="shared" si="0"/>
        <v>7.6192334162268054</v>
      </c>
    </row>
    <row r="43" spans="1:4">
      <c r="A43" s="3" t="s">
        <v>18</v>
      </c>
      <c r="B43" s="28">
        <v>42</v>
      </c>
      <c r="C43" s="2">
        <v>1861</v>
      </c>
      <c r="D43" s="7">
        <f t="shared" si="0"/>
        <v>7.5288692566422508</v>
      </c>
    </row>
    <row r="44" spans="1:4">
      <c r="A44" s="3" t="s">
        <v>17</v>
      </c>
      <c r="B44" s="28">
        <v>43</v>
      </c>
      <c r="C44" s="2">
        <v>2066</v>
      </c>
      <c r="D44" s="7">
        <f t="shared" si="0"/>
        <v>7.633369649679584</v>
      </c>
    </row>
    <row r="45" spans="1:4">
      <c r="A45" s="3" t="s">
        <v>16</v>
      </c>
      <c r="B45" s="28">
        <v>44</v>
      </c>
      <c r="C45" s="2">
        <v>1924</v>
      </c>
      <c r="D45" s="7">
        <f t="shared" si="0"/>
        <v>7.5621616312256519</v>
      </c>
    </row>
    <row r="46" spans="1:4">
      <c r="A46" s="3" t="s">
        <v>15</v>
      </c>
      <c r="B46" s="28">
        <v>45</v>
      </c>
      <c r="C46" s="2">
        <v>1980</v>
      </c>
      <c r="D46" s="7">
        <f t="shared" si="0"/>
        <v>7.5908521236885811</v>
      </c>
    </row>
    <row r="47" spans="1:4">
      <c r="A47" s="3" t="s">
        <v>14</v>
      </c>
      <c r="B47" s="28">
        <v>46</v>
      </c>
      <c r="C47" s="2">
        <v>2111</v>
      </c>
      <c r="D47" s="7">
        <f t="shared" si="0"/>
        <v>7.6549170478483202</v>
      </c>
    </row>
    <row r="48" spans="1:4">
      <c r="A48" s="3" t="s">
        <v>13</v>
      </c>
      <c r="B48" s="28">
        <v>47</v>
      </c>
      <c r="C48" s="2">
        <v>2049</v>
      </c>
      <c r="D48" s="7">
        <f t="shared" si="0"/>
        <v>7.6251071482389001</v>
      </c>
    </row>
    <row r="49" spans="1:21">
      <c r="A49" s="3" t="s">
        <v>12</v>
      </c>
      <c r="B49" s="28">
        <v>48</v>
      </c>
      <c r="C49" s="2">
        <v>1911</v>
      </c>
      <c r="D49" s="7">
        <f t="shared" si="0"/>
        <v>7.5553819442402732</v>
      </c>
    </row>
    <row r="50" spans="1:21">
      <c r="A50" s="3" t="s">
        <v>11</v>
      </c>
      <c r="B50" s="28">
        <v>49</v>
      </c>
      <c r="C50" s="2">
        <v>1970</v>
      </c>
      <c r="D50" s="7">
        <f t="shared" si="0"/>
        <v>7.5857888217320344</v>
      </c>
    </row>
    <row r="51" spans="1:21">
      <c r="A51" s="3" t="s">
        <v>10</v>
      </c>
      <c r="B51" s="28">
        <v>50</v>
      </c>
      <c r="C51" s="2">
        <v>2218</v>
      </c>
      <c r="D51" s="7">
        <f t="shared" si="0"/>
        <v>7.7043611679103128</v>
      </c>
    </row>
    <row r="52" spans="1:21">
      <c r="A52" s="3" t="s">
        <v>9</v>
      </c>
      <c r="B52" s="28">
        <v>51</v>
      </c>
      <c r="C52" s="2">
        <v>2556</v>
      </c>
      <c r="D52" s="7">
        <f t="shared" si="0"/>
        <v>7.8461988154974254</v>
      </c>
    </row>
    <row r="53" spans="1:21">
      <c r="A53" s="3" t="s">
        <v>8</v>
      </c>
      <c r="B53" s="28">
        <v>52</v>
      </c>
      <c r="C53" s="2">
        <v>2825</v>
      </c>
      <c r="D53" s="7">
        <f t="shared" si="0"/>
        <v>7.9462636435805409</v>
      </c>
    </row>
    <row r="54" spans="1:21">
      <c r="A54" s="3" t="s">
        <v>7</v>
      </c>
      <c r="B54" s="28">
        <v>53</v>
      </c>
      <c r="C54" s="2">
        <v>2454</v>
      </c>
      <c r="D54" s="7">
        <f t="shared" si="0"/>
        <v>7.8054746252708567</v>
      </c>
    </row>
    <row r="55" spans="1:21">
      <c r="A55" s="3" t="s">
        <v>6</v>
      </c>
      <c r="B55" s="28">
        <v>54</v>
      </c>
      <c r="C55" s="2">
        <v>2512</v>
      </c>
      <c r="D55" s="7">
        <f t="shared" si="0"/>
        <v>7.8288345275880893</v>
      </c>
    </row>
    <row r="56" spans="1:21">
      <c r="A56" s="3" t="s">
        <v>5</v>
      </c>
      <c r="B56" s="28">
        <v>55</v>
      </c>
      <c r="C56" s="2">
        <v>2156</v>
      </c>
      <c r="D56" s="7">
        <f t="shared" si="0"/>
        <v>7.6760099320288875</v>
      </c>
    </row>
    <row r="57" spans="1:21">
      <c r="A57" s="3" t="s">
        <v>4</v>
      </c>
      <c r="B57" s="28">
        <v>56</v>
      </c>
      <c r="C57" s="2">
        <v>2333</v>
      </c>
      <c r="D57" s="7">
        <f t="shared" si="0"/>
        <v>7.75491027202143</v>
      </c>
    </row>
    <row r="58" spans="1:21">
      <c r="A58" s="3" t="s">
        <v>3</v>
      </c>
      <c r="B58" s="28">
        <v>57</v>
      </c>
      <c r="C58" s="2">
        <v>2065</v>
      </c>
      <c r="D58" s="7">
        <f t="shared" si="0"/>
        <v>7.6328855053951328</v>
      </c>
    </row>
    <row r="59" spans="1:21" ht="17">
      <c r="A59" s="3" t="s">
        <v>2</v>
      </c>
      <c r="B59" s="28">
        <v>58</v>
      </c>
      <c r="C59" s="2">
        <v>2229.5</v>
      </c>
      <c r="D59" s="7">
        <f t="shared" si="0"/>
        <v>7.7095326240675313</v>
      </c>
      <c r="F59" s="42" t="s">
        <v>141</v>
      </c>
      <c r="M59" s="38"/>
      <c r="N59" s="38"/>
      <c r="O59" s="38"/>
      <c r="P59" s="38"/>
      <c r="Q59" s="38"/>
      <c r="R59" s="38"/>
      <c r="S59" s="38"/>
      <c r="T59" s="38"/>
      <c r="U59" s="38"/>
    </row>
    <row r="60" spans="1:21">
      <c r="A60" s="3" t="s">
        <v>1</v>
      </c>
      <c r="B60" s="28">
        <v>59</v>
      </c>
      <c r="C60" s="2">
        <v>2193.5</v>
      </c>
      <c r="D60" s="7">
        <f t="shared" si="0"/>
        <v>7.6932537206062683</v>
      </c>
      <c r="M60" s="38"/>
      <c r="N60" s="38"/>
      <c r="O60" s="38"/>
      <c r="P60" s="38"/>
      <c r="Q60" s="38"/>
      <c r="R60" s="38"/>
      <c r="S60" s="38"/>
      <c r="T60" s="38"/>
      <c r="U60" s="38"/>
    </row>
    <row r="61" spans="1:21" ht="16.5">
      <c r="A61" s="25" t="s">
        <v>0</v>
      </c>
      <c r="B61" s="29">
        <v>60</v>
      </c>
      <c r="C61" s="26">
        <v>2428</v>
      </c>
      <c r="D61" s="30">
        <f t="shared" si="0"/>
        <v>7.7948231521793891</v>
      </c>
      <c r="E61" s="27" t="s">
        <v>110</v>
      </c>
      <c r="F61" s="27" t="s">
        <v>111</v>
      </c>
      <c r="G61" s="27" t="s">
        <v>102</v>
      </c>
      <c r="H61" s="27" t="s">
        <v>101</v>
      </c>
      <c r="I61" s="27" t="s">
        <v>100</v>
      </c>
      <c r="J61" s="27" t="s">
        <v>99</v>
      </c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" t="s">
        <v>98</v>
      </c>
      <c r="B62" s="28">
        <v>61</v>
      </c>
      <c r="C62" s="2">
        <v>2175</v>
      </c>
      <c r="D62" s="7">
        <f>LN(C62)</f>
        <v>7.6847839435227847</v>
      </c>
      <c r="E62" s="2">
        <f t="shared" ref="E62:E97" si="1">3320.6*EXP(-0.008*B62)</f>
        <v>2038.3598502259783</v>
      </c>
      <c r="F62" s="2">
        <f t="shared" ref="F62:F97" si="2">C62-E62</f>
        <v>136.64014977402167</v>
      </c>
      <c r="G62" s="12">
        <f>AVERAGE(G68:G121)</f>
        <v>732.05787339319443</v>
      </c>
      <c r="H62" s="11">
        <f>SQRT(AVERAGE(H68:H121))</f>
        <v>759.99896836029973</v>
      </c>
      <c r="I62" s="10">
        <f>AVERAGE(I68:I121)</f>
        <v>0.29379974013502885</v>
      </c>
      <c r="J62" s="9">
        <f>AVERAGE(J68:J121)</f>
        <v>0.29379974013502885</v>
      </c>
      <c r="M62" s="32"/>
      <c r="N62" s="34"/>
      <c r="O62" s="34"/>
      <c r="P62" s="34"/>
      <c r="Q62" s="34"/>
      <c r="R62" s="34"/>
      <c r="S62" s="34"/>
      <c r="T62" s="34"/>
      <c r="U62" s="34"/>
    </row>
    <row r="63" spans="1:21">
      <c r="A63" s="3" t="s">
        <v>97</v>
      </c>
      <c r="B63" s="28">
        <v>62</v>
      </c>
      <c r="C63" s="2">
        <v>2250</v>
      </c>
      <c r="D63" s="7">
        <f t="shared" ref="D63:D97" si="3">LN(C63)</f>
        <v>7.718685495198466</v>
      </c>
      <c r="E63" s="2">
        <f t="shared" si="1"/>
        <v>2022.1180253466612</v>
      </c>
      <c r="F63" s="2">
        <f t="shared" si="2"/>
        <v>227.88197465333883</v>
      </c>
      <c r="M63" s="32"/>
      <c r="N63" s="34"/>
      <c r="O63" s="34"/>
      <c r="P63" s="34"/>
      <c r="Q63" s="34"/>
      <c r="R63" s="34"/>
      <c r="S63" s="34"/>
      <c r="T63" s="34"/>
      <c r="U63" s="34"/>
    </row>
    <row r="64" spans="1:21">
      <c r="A64" s="3" t="s">
        <v>96</v>
      </c>
      <c r="B64" s="28">
        <v>63</v>
      </c>
      <c r="C64" s="2">
        <v>2286</v>
      </c>
      <c r="D64" s="7">
        <f t="shared" si="3"/>
        <v>7.7345588443547557</v>
      </c>
      <c r="E64" s="2">
        <f t="shared" si="1"/>
        <v>2006.0056167111843</v>
      </c>
      <c r="F64" s="2">
        <f t="shared" si="2"/>
        <v>279.9943832888157</v>
      </c>
      <c r="G64" s="8"/>
      <c r="H64" s="2"/>
      <c r="I64" s="3"/>
      <c r="J64" s="7"/>
      <c r="M64" s="38"/>
      <c r="N64" s="40"/>
      <c r="O64" s="40"/>
      <c r="P64" s="40"/>
      <c r="Q64" s="40"/>
      <c r="R64" s="40"/>
      <c r="S64" s="40"/>
      <c r="T64" s="40"/>
      <c r="U64" s="40"/>
    </row>
    <row r="65" spans="1:11">
      <c r="A65" s="3" t="s">
        <v>95</v>
      </c>
      <c r="B65" s="28">
        <v>64</v>
      </c>
      <c r="C65" s="2">
        <v>2356</v>
      </c>
      <c r="D65" s="7">
        <f t="shared" si="3"/>
        <v>7.7647205447714773</v>
      </c>
      <c r="E65" s="2">
        <f t="shared" si="1"/>
        <v>1990.0215931198948</v>
      </c>
      <c r="F65" s="2">
        <f t="shared" si="2"/>
        <v>365.97840688010524</v>
      </c>
      <c r="G65" s="8"/>
      <c r="H65" s="2"/>
      <c r="I65" s="3"/>
      <c r="J65" s="7"/>
    </row>
    <row r="66" spans="1:11">
      <c r="A66" s="3" t="s">
        <v>94</v>
      </c>
      <c r="B66" s="28">
        <v>65</v>
      </c>
      <c r="C66" s="2">
        <v>2407</v>
      </c>
      <c r="D66" s="7">
        <f t="shared" si="3"/>
        <v>7.786136437783072</v>
      </c>
      <c r="E66" s="2">
        <f t="shared" si="1"/>
        <v>1974.1649315898273</v>
      </c>
      <c r="F66" s="2">
        <f t="shared" si="2"/>
        <v>432.83506841017265</v>
      </c>
      <c r="G66" s="8"/>
      <c r="H66" s="2"/>
      <c r="I66" s="3"/>
      <c r="J66" s="7"/>
    </row>
    <row r="67" spans="1:11">
      <c r="A67" s="3" t="s">
        <v>93</v>
      </c>
      <c r="B67" s="28">
        <v>66</v>
      </c>
      <c r="C67" s="2">
        <v>2436.5</v>
      </c>
      <c r="D67" s="7">
        <f t="shared" si="3"/>
        <v>7.7983178622835609</v>
      </c>
      <c r="E67" s="2">
        <f t="shared" si="1"/>
        <v>1958.434617289231</v>
      </c>
      <c r="F67" s="2">
        <f t="shared" si="2"/>
        <v>478.06538271076897</v>
      </c>
      <c r="G67" s="8"/>
      <c r="H67" s="2"/>
      <c r="I67" s="3"/>
      <c r="J67" s="7"/>
    </row>
    <row r="68" spans="1:11" ht="17">
      <c r="A68" s="3" t="s">
        <v>92</v>
      </c>
      <c r="B68" s="28">
        <v>67</v>
      </c>
      <c r="C68" s="2">
        <v>2339.5</v>
      </c>
      <c r="D68" s="7">
        <f t="shared" si="3"/>
        <v>7.7576925103062706</v>
      </c>
      <c r="E68" s="2">
        <f t="shared" si="1"/>
        <v>1942.8296434726217</v>
      </c>
      <c r="F68" s="2">
        <f t="shared" si="2"/>
        <v>396.67035652737832</v>
      </c>
      <c r="G68" s="8">
        <f t="shared" ref="G68:G97" si="4">ABS(F68)</f>
        <v>396.67035652737832</v>
      </c>
      <c r="H68" s="2">
        <f t="shared" ref="H68:H97" si="5">F68^2</f>
        <v>157347.37174755742</v>
      </c>
      <c r="I68" s="3">
        <f t="shared" ref="I68:I97" si="6">G68/C68</f>
        <v>0.1695534757543827</v>
      </c>
      <c r="J68" s="7">
        <f t="shared" ref="J68:J97" si="7">F68/C68</f>
        <v>0.1695534757543827</v>
      </c>
      <c r="K68" s="1" t="s">
        <v>128</v>
      </c>
    </row>
    <row r="69" spans="1:11">
      <c r="A69" s="3" t="s">
        <v>91</v>
      </c>
      <c r="B69" s="28">
        <v>68</v>
      </c>
      <c r="C69" s="2">
        <v>2213.5</v>
      </c>
      <c r="D69" s="7">
        <f t="shared" si="3"/>
        <v>7.7023302521721959</v>
      </c>
      <c r="E69" s="2">
        <f t="shared" si="1"/>
        <v>1927.349011416349</v>
      </c>
      <c r="F69" s="2">
        <f t="shared" si="2"/>
        <v>286.15098858365104</v>
      </c>
      <c r="G69" s="8">
        <f t="shared" si="4"/>
        <v>286.15098858365104</v>
      </c>
      <c r="H69" s="2">
        <f t="shared" si="5"/>
        <v>81882.388267400791</v>
      </c>
      <c r="I69" s="3">
        <f t="shared" si="6"/>
        <v>0.12927535061380213</v>
      </c>
      <c r="J69" s="7">
        <f t="shared" si="7"/>
        <v>0.12927535061380213</v>
      </c>
    </row>
    <row r="70" spans="1:11">
      <c r="A70" s="3" t="s">
        <v>90</v>
      </c>
      <c r="B70" s="28">
        <v>69</v>
      </c>
      <c r="C70" s="2">
        <v>2451.5</v>
      </c>
      <c r="D70" s="7">
        <f t="shared" si="3"/>
        <v>7.8044553610912883</v>
      </c>
      <c r="E70" s="2">
        <f t="shared" si="1"/>
        <v>1911.9917303546763</v>
      </c>
      <c r="F70" s="2">
        <f t="shared" si="2"/>
        <v>539.50826964532371</v>
      </c>
      <c r="G70" s="8">
        <f t="shared" si="4"/>
        <v>539.50826964532371</v>
      </c>
      <c r="H70" s="2">
        <f t="shared" si="5"/>
        <v>291069.17301569134</v>
      </c>
      <c r="I70" s="3">
        <f t="shared" si="6"/>
        <v>0.22007271859894909</v>
      </c>
      <c r="J70" s="7">
        <f t="shared" si="7"/>
        <v>0.22007271859894909</v>
      </c>
    </row>
    <row r="71" spans="1:11">
      <c r="A71" s="3" t="s">
        <v>89</v>
      </c>
      <c r="B71" s="28">
        <v>70</v>
      </c>
      <c r="C71" s="2">
        <v>2405</v>
      </c>
      <c r="D71" s="7">
        <f t="shared" si="3"/>
        <v>7.7853051825398616</v>
      </c>
      <c r="E71" s="2">
        <f t="shared" si="1"/>
        <v>1896.7568174163746</v>
      </c>
      <c r="F71" s="2">
        <f t="shared" si="2"/>
        <v>508.24318258362541</v>
      </c>
      <c r="G71" s="8">
        <f t="shared" si="4"/>
        <v>508.24318258362541</v>
      </c>
      <c r="H71" s="2">
        <f t="shared" si="5"/>
        <v>258311.13264273241</v>
      </c>
      <c r="I71" s="3">
        <f t="shared" si="6"/>
        <v>0.21132772664599808</v>
      </c>
      <c r="J71" s="7">
        <f t="shared" si="7"/>
        <v>0.21132772664599808</v>
      </c>
    </row>
    <row r="72" spans="1:11">
      <c r="A72" s="3" t="s">
        <v>88</v>
      </c>
      <c r="B72" s="28">
        <v>71</v>
      </c>
      <c r="C72" s="2">
        <v>2555.5</v>
      </c>
      <c r="D72" s="7">
        <f t="shared" si="3"/>
        <v>7.8460031782083339</v>
      </c>
      <c r="E72" s="2">
        <f t="shared" si="1"/>
        <v>1881.6432975618152</v>
      </c>
      <c r="F72" s="2">
        <f t="shared" si="2"/>
        <v>673.85670243818481</v>
      </c>
      <c r="G72" s="8">
        <f t="shared" si="4"/>
        <v>673.85670243818481</v>
      </c>
      <c r="H72" s="2">
        <f t="shared" si="5"/>
        <v>454082.85542086436</v>
      </c>
      <c r="I72" s="3">
        <f t="shared" si="6"/>
        <v>0.26368878984080801</v>
      </c>
      <c r="J72" s="7">
        <f t="shared" si="7"/>
        <v>0.26368878984080801</v>
      </c>
    </row>
    <row r="73" spans="1:11">
      <c r="A73" s="3" t="s">
        <v>87</v>
      </c>
      <c r="B73" s="28">
        <v>72</v>
      </c>
      <c r="C73" s="2">
        <v>2428</v>
      </c>
      <c r="D73" s="7">
        <f t="shared" si="3"/>
        <v>7.7948231521793891</v>
      </c>
      <c r="E73" s="2">
        <f t="shared" si="1"/>
        <v>1866.6502035205685</v>
      </c>
      <c r="F73" s="2">
        <f t="shared" si="2"/>
        <v>561.34979647943146</v>
      </c>
      <c r="G73" s="8">
        <f t="shared" si="4"/>
        <v>561.34979647943146</v>
      </c>
      <c r="H73" s="2">
        <f t="shared" si="5"/>
        <v>315113.59400749911</v>
      </c>
      <c r="I73" s="3">
        <f t="shared" si="6"/>
        <v>0.23119843347587787</v>
      </c>
      <c r="J73" s="7">
        <f t="shared" si="7"/>
        <v>0.23119843347587787</v>
      </c>
    </row>
    <row r="74" spans="1:11">
      <c r="A74" s="3" t="s">
        <v>86</v>
      </c>
      <c r="B74" s="28">
        <v>73</v>
      </c>
      <c r="C74" s="2">
        <v>2765.5</v>
      </c>
      <c r="D74" s="7">
        <f t="shared" si="3"/>
        <v>7.9249767294347331</v>
      </c>
      <c r="E74" s="2">
        <f t="shared" si="1"/>
        <v>1851.7765757294987</v>
      </c>
      <c r="F74" s="2">
        <f t="shared" si="2"/>
        <v>913.72342427050125</v>
      </c>
      <c r="G74" s="8">
        <f t="shared" si="4"/>
        <v>913.72342427050125</v>
      </c>
      <c r="H74" s="2">
        <f t="shared" si="5"/>
        <v>834890.4960606104</v>
      </c>
      <c r="I74" s="3">
        <f t="shared" si="6"/>
        <v>0.33040080429235263</v>
      </c>
      <c r="J74" s="7">
        <f t="shared" si="7"/>
        <v>0.33040080429235263</v>
      </c>
    </row>
    <row r="75" spans="1:11">
      <c r="A75" s="3" t="s">
        <v>85</v>
      </c>
      <c r="B75" s="28">
        <v>74</v>
      </c>
      <c r="C75" s="2">
        <v>2679</v>
      </c>
      <c r="D75" s="7">
        <f t="shared" si="3"/>
        <v>7.8931988695446087</v>
      </c>
      <c r="E75" s="2">
        <f t="shared" si="1"/>
        <v>1837.0214622713497</v>
      </c>
      <c r="F75" s="2">
        <f t="shared" si="2"/>
        <v>841.97853772865028</v>
      </c>
      <c r="G75" s="8">
        <f t="shared" si="4"/>
        <v>841.97853772865028</v>
      </c>
      <c r="H75" s="2">
        <f t="shared" si="5"/>
        <v>708927.85799567611</v>
      </c>
      <c r="I75" s="3">
        <f t="shared" si="6"/>
        <v>0.31428836794649134</v>
      </c>
      <c r="J75" s="7">
        <f t="shared" si="7"/>
        <v>0.31428836794649134</v>
      </c>
    </row>
    <row r="76" spans="1:11">
      <c r="A76" s="3" t="s">
        <v>84</v>
      </c>
      <c r="B76" s="28">
        <v>75</v>
      </c>
      <c r="C76" s="2">
        <v>2245</v>
      </c>
      <c r="D76" s="7">
        <f t="shared" si="3"/>
        <v>7.7164608001763551</v>
      </c>
      <c r="E76" s="2">
        <f t="shared" si="1"/>
        <v>1822.383918813824</v>
      </c>
      <c r="F76" s="2">
        <f t="shared" si="2"/>
        <v>422.61608118617596</v>
      </c>
      <c r="G76" s="8">
        <f t="shared" si="4"/>
        <v>422.61608118617596</v>
      </c>
      <c r="H76" s="2">
        <f t="shared" si="5"/>
        <v>178604.35207716047</v>
      </c>
      <c r="I76" s="3">
        <f t="shared" si="6"/>
        <v>0.18824769763304053</v>
      </c>
      <c r="J76" s="7">
        <f t="shared" si="7"/>
        <v>0.18824769763304053</v>
      </c>
    </row>
    <row r="77" spans="1:11">
      <c r="A77" s="3" t="s">
        <v>83</v>
      </c>
      <c r="B77" s="28">
        <v>76</v>
      </c>
      <c r="C77" s="2">
        <v>2404</v>
      </c>
      <c r="D77" s="7">
        <f t="shared" si="3"/>
        <v>7.7848892956550984</v>
      </c>
      <c r="E77" s="2">
        <f t="shared" si="1"/>
        <v>1807.8630085491443</v>
      </c>
      <c r="F77" s="2">
        <f t="shared" si="2"/>
        <v>596.1369914508557</v>
      </c>
      <c r="G77" s="8">
        <f t="shared" si="4"/>
        <v>596.1369914508557</v>
      </c>
      <c r="H77" s="2">
        <f t="shared" si="5"/>
        <v>355379.31257607759</v>
      </c>
      <c r="I77" s="3">
        <f t="shared" si="6"/>
        <v>0.24797711790800986</v>
      </c>
      <c r="J77" s="7">
        <f t="shared" si="7"/>
        <v>0.24797711790800986</v>
      </c>
    </row>
    <row r="78" spans="1:11">
      <c r="A78" s="3" t="s">
        <v>82</v>
      </c>
      <c r="B78" s="28">
        <v>77</v>
      </c>
      <c r="C78" s="2">
        <v>2437</v>
      </c>
      <c r="D78" s="7">
        <f t="shared" si="3"/>
        <v>7.7985230536252059</v>
      </c>
      <c r="E78" s="2">
        <f t="shared" si="1"/>
        <v>1793.4578021340972</v>
      </c>
      <c r="F78" s="2">
        <f t="shared" si="2"/>
        <v>643.54219786590284</v>
      </c>
      <c r="G78" s="8">
        <f t="shared" si="4"/>
        <v>643.54219786590284</v>
      </c>
      <c r="H78" s="2">
        <f t="shared" si="5"/>
        <v>414146.56043407682</v>
      </c>
      <c r="I78" s="3">
        <f t="shared" si="6"/>
        <v>0.2640714804537968</v>
      </c>
      <c r="J78" s="7">
        <f t="shared" si="7"/>
        <v>0.2640714804537968</v>
      </c>
    </row>
    <row r="79" spans="1:11">
      <c r="A79" s="3" t="s">
        <v>81</v>
      </c>
      <c r="B79" s="28">
        <v>78</v>
      </c>
      <c r="C79" s="2">
        <v>2181</v>
      </c>
      <c r="D79" s="7">
        <f t="shared" si="3"/>
        <v>7.6875387662016292</v>
      </c>
      <c r="E79" s="2">
        <f t="shared" si="1"/>
        <v>1779.1673776305545</v>
      </c>
      <c r="F79" s="2">
        <f t="shared" si="2"/>
        <v>401.83262236944552</v>
      </c>
      <c r="G79" s="8">
        <f t="shared" si="4"/>
        <v>401.83262236944552</v>
      </c>
      <c r="H79" s="2">
        <f t="shared" si="5"/>
        <v>161469.45640030541</v>
      </c>
      <c r="I79" s="3">
        <f t="shared" si="6"/>
        <v>0.18424237614371641</v>
      </c>
      <c r="J79" s="7">
        <f t="shared" si="7"/>
        <v>0.18424237614371641</v>
      </c>
    </row>
    <row r="80" spans="1:11">
      <c r="A80" s="3" t="s">
        <v>80</v>
      </c>
      <c r="B80" s="28">
        <v>79</v>
      </c>
      <c r="C80" s="2">
        <v>2416</v>
      </c>
      <c r="D80" s="7">
        <f t="shared" si="3"/>
        <v>7.7898685590547059</v>
      </c>
      <c r="E80" s="2">
        <f t="shared" si="1"/>
        <v>1764.9908204464707</v>
      </c>
      <c r="F80" s="2">
        <f t="shared" si="2"/>
        <v>651.00917955352929</v>
      </c>
      <c r="G80" s="8">
        <f t="shared" si="4"/>
        <v>651.00917955352929</v>
      </c>
      <c r="H80" s="2">
        <f t="shared" si="5"/>
        <v>423812.95186295937</v>
      </c>
      <c r="I80" s="3">
        <f t="shared" si="6"/>
        <v>0.26945744186818266</v>
      </c>
      <c r="J80" s="7">
        <f t="shared" si="7"/>
        <v>0.26945744186818266</v>
      </c>
    </row>
    <row r="81" spans="1:10">
      <c r="A81" s="3" t="s">
        <v>79</v>
      </c>
      <c r="B81" s="28">
        <v>80</v>
      </c>
      <c r="C81" s="2">
        <v>2655</v>
      </c>
      <c r="D81" s="7">
        <f t="shared" si="3"/>
        <v>7.8841999336760393</v>
      </c>
      <c r="E81" s="2">
        <f t="shared" si="1"/>
        <v>1750.9272232773469</v>
      </c>
      <c r="F81" s="2">
        <f t="shared" si="2"/>
        <v>904.07277672265309</v>
      </c>
      <c r="G81" s="8">
        <f t="shared" si="4"/>
        <v>904.07277672265309</v>
      </c>
      <c r="H81" s="2">
        <f t="shared" si="5"/>
        <v>817347.58561100811</v>
      </c>
      <c r="I81" s="3">
        <f t="shared" si="6"/>
        <v>0.34051705337953037</v>
      </c>
      <c r="J81" s="7">
        <f t="shared" si="7"/>
        <v>0.34051705337953037</v>
      </c>
    </row>
    <row r="82" spans="1:10">
      <c r="A82" s="3" t="s">
        <v>78</v>
      </c>
      <c r="B82" s="28">
        <v>81</v>
      </c>
      <c r="C82" s="2">
        <v>2537.5</v>
      </c>
      <c r="D82" s="7">
        <f t="shared" si="3"/>
        <v>7.8389346233500428</v>
      </c>
      <c r="E82" s="2">
        <f t="shared" si="1"/>
        <v>1736.9756860481641</v>
      </c>
      <c r="F82" s="2">
        <f t="shared" si="2"/>
        <v>800.52431395183589</v>
      </c>
      <c r="G82" s="8">
        <f t="shared" si="4"/>
        <v>800.52431395183589</v>
      </c>
      <c r="H82" s="2">
        <f t="shared" si="5"/>
        <v>640839.17722805752</v>
      </c>
      <c r="I82" s="3">
        <f t="shared" si="6"/>
        <v>0.31547756214850675</v>
      </c>
      <c r="J82" s="7">
        <f t="shared" si="7"/>
        <v>0.31547756214850675</v>
      </c>
    </row>
    <row r="83" spans="1:10">
      <c r="A83" s="3" t="s">
        <v>77</v>
      </c>
      <c r="B83" s="28">
        <v>82</v>
      </c>
      <c r="C83" s="2">
        <v>2298.5</v>
      </c>
      <c r="D83" s="7">
        <f t="shared" si="3"/>
        <v>7.7400120152462826</v>
      </c>
      <c r="E83" s="2">
        <f t="shared" si="1"/>
        <v>1723.1353158557774</v>
      </c>
      <c r="F83" s="2">
        <f t="shared" si="2"/>
        <v>575.36468414422257</v>
      </c>
      <c r="G83" s="8">
        <f t="shared" si="4"/>
        <v>575.36468414422257</v>
      </c>
      <c r="H83" s="2">
        <f t="shared" si="5"/>
        <v>331044.51976038102</v>
      </c>
      <c r="I83" s="3">
        <f t="shared" si="6"/>
        <v>0.25032181167901785</v>
      </c>
      <c r="J83" s="7">
        <f t="shared" si="7"/>
        <v>0.25032181167901785</v>
      </c>
    </row>
    <row r="84" spans="1:10">
      <c r="A84" s="3" t="s">
        <v>76</v>
      </c>
      <c r="B84" s="28">
        <v>83</v>
      </c>
      <c r="C84" s="2">
        <v>2751.5</v>
      </c>
      <c r="D84" s="7">
        <f t="shared" si="3"/>
        <v>7.9199014964998131</v>
      </c>
      <c r="E84" s="2">
        <f t="shared" si="1"/>
        <v>1709.4052269117701</v>
      </c>
      <c r="F84" s="2">
        <f t="shared" si="2"/>
        <v>1042.0947730882299</v>
      </c>
      <c r="G84" s="8">
        <f t="shared" si="4"/>
        <v>1042.0947730882299</v>
      </c>
      <c r="H84" s="2">
        <f t="shared" si="5"/>
        <v>1085961.5160978094</v>
      </c>
      <c r="I84" s="3">
        <f t="shared" si="6"/>
        <v>0.37873697004842083</v>
      </c>
      <c r="J84" s="7">
        <f t="shared" si="7"/>
        <v>0.37873697004842083</v>
      </c>
    </row>
    <row r="85" spans="1:10">
      <c r="A85" s="3" t="s">
        <v>75</v>
      </c>
      <c r="B85" s="28">
        <v>84</v>
      </c>
      <c r="C85" s="2">
        <v>2595.5</v>
      </c>
      <c r="D85" s="7">
        <f t="shared" si="3"/>
        <v>7.8615344552672841</v>
      </c>
      <c r="E85" s="2">
        <f t="shared" si="1"/>
        <v>1695.7845404857635</v>
      </c>
      <c r="F85" s="2">
        <f t="shared" si="2"/>
        <v>899.7154595142365</v>
      </c>
      <c r="G85" s="8">
        <f t="shared" si="4"/>
        <v>899.7154595142365</v>
      </c>
      <c r="H85" s="2">
        <f t="shared" si="5"/>
        <v>809487.90808891377</v>
      </c>
      <c r="I85" s="3">
        <f t="shared" si="6"/>
        <v>0.34664436891320999</v>
      </c>
      <c r="J85" s="7">
        <f t="shared" si="7"/>
        <v>0.34664436891320999</v>
      </c>
    </row>
    <row r="86" spans="1:10">
      <c r="A86" s="3" t="s">
        <v>74</v>
      </c>
      <c r="B86" s="28">
        <v>85</v>
      </c>
      <c r="C86" s="2">
        <v>2525</v>
      </c>
      <c r="D86" s="7">
        <f t="shared" si="3"/>
        <v>7.8339963417094598</v>
      </c>
      <c r="E86" s="2">
        <f t="shared" si="1"/>
        <v>1682.2723848491767</v>
      </c>
      <c r="F86" s="2">
        <f t="shared" si="2"/>
        <v>842.72761515082334</v>
      </c>
      <c r="G86" s="8">
        <f t="shared" si="4"/>
        <v>842.72761515082334</v>
      </c>
      <c r="H86" s="2">
        <f t="shared" si="5"/>
        <v>710189.83333779417</v>
      </c>
      <c r="I86" s="3">
        <f t="shared" si="6"/>
        <v>0.33375351095082112</v>
      </c>
      <c r="J86" s="7">
        <f t="shared" si="7"/>
        <v>0.33375351095082112</v>
      </c>
    </row>
    <row r="87" spans="1:10">
      <c r="A87" s="3" t="s">
        <v>73</v>
      </c>
      <c r="B87" s="28">
        <v>86</v>
      </c>
      <c r="C87" s="2">
        <v>2614.5</v>
      </c>
      <c r="D87" s="7">
        <f t="shared" si="3"/>
        <v>7.8688281536281854</v>
      </c>
      <c r="E87" s="2">
        <f t="shared" si="1"/>
        <v>1668.8678952194373</v>
      </c>
      <c r="F87" s="2">
        <f t="shared" si="2"/>
        <v>945.63210478056271</v>
      </c>
      <c r="G87" s="8">
        <f t="shared" si="4"/>
        <v>945.63210478056271</v>
      </c>
      <c r="H87" s="2">
        <f t="shared" si="5"/>
        <v>894220.07759171713</v>
      </c>
      <c r="I87" s="3">
        <f t="shared" si="6"/>
        <v>0.36168755202928388</v>
      </c>
      <c r="J87" s="7">
        <f t="shared" si="7"/>
        <v>0.36168755202928388</v>
      </c>
    </row>
    <row r="88" spans="1:10">
      <c r="A88" s="3" t="s">
        <v>72</v>
      </c>
      <c r="B88" s="28">
        <v>87</v>
      </c>
      <c r="C88" s="2">
        <v>2349.5</v>
      </c>
      <c r="D88" s="7">
        <f t="shared" si="3"/>
        <v>7.7619578185428706</v>
      </c>
      <c r="E88" s="2">
        <f t="shared" si="1"/>
        <v>1655.5702137046335</v>
      </c>
      <c r="F88" s="2">
        <f t="shared" si="2"/>
        <v>693.92978629536651</v>
      </c>
      <c r="G88" s="8">
        <f t="shared" si="4"/>
        <v>693.92978629536651</v>
      </c>
      <c r="H88" s="2">
        <f t="shared" si="5"/>
        <v>481538.54830793303</v>
      </c>
      <c r="I88" s="3">
        <f t="shared" si="6"/>
        <v>0.29535211163880254</v>
      </c>
      <c r="J88" s="7">
        <f t="shared" si="7"/>
        <v>0.29535211163880254</v>
      </c>
    </row>
    <row r="89" spans="1:10">
      <c r="A89" s="3" t="s">
        <v>71</v>
      </c>
      <c r="B89" s="28">
        <v>88</v>
      </c>
      <c r="C89" s="2">
        <v>2382.5</v>
      </c>
      <c r="D89" s="7">
        <f t="shared" si="3"/>
        <v>7.7759056355283569</v>
      </c>
      <c r="E89" s="2">
        <f t="shared" si="1"/>
        <v>1642.3784892486094</v>
      </c>
      <c r="F89" s="2">
        <f t="shared" si="2"/>
        <v>740.12151075139059</v>
      </c>
      <c r="G89" s="8">
        <f t="shared" si="4"/>
        <v>740.12151075139059</v>
      </c>
      <c r="H89" s="2">
        <f t="shared" si="5"/>
        <v>547779.85067692073</v>
      </c>
      <c r="I89" s="3">
        <f t="shared" si="6"/>
        <v>0.31064911259239897</v>
      </c>
      <c r="J89" s="7">
        <f t="shared" si="7"/>
        <v>0.31064911259239897</v>
      </c>
    </row>
    <row r="90" spans="1:10">
      <c r="A90" s="3" t="s">
        <v>70</v>
      </c>
      <c r="B90" s="28">
        <v>89</v>
      </c>
      <c r="C90" s="2">
        <v>2409.5</v>
      </c>
      <c r="D90" s="7">
        <f t="shared" si="3"/>
        <v>7.7871745360803875</v>
      </c>
      <c r="E90" s="2">
        <f t="shared" si="1"/>
        <v>1629.2918775764967</v>
      </c>
      <c r="F90" s="2">
        <f t="shared" si="2"/>
        <v>780.20812242350326</v>
      </c>
      <c r="G90" s="8">
        <f t="shared" si="4"/>
        <v>780.20812242350326</v>
      </c>
      <c r="H90" s="2">
        <f t="shared" si="5"/>
        <v>608724.71429560822</v>
      </c>
      <c r="I90" s="3">
        <f t="shared" si="6"/>
        <v>0.32380498959265541</v>
      </c>
      <c r="J90" s="7">
        <f t="shared" si="7"/>
        <v>0.32380498959265541</v>
      </c>
    </row>
    <row r="91" spans="1:10">
      <c r="A91" s="3" t="s">
        <v>69</v>
      </c>
      <c r="B91" s="28">
        <v>90</v>
      </c>
      <c r="C91" s="2">
        <v>2387</v>
      </c>
      <c r="D91" s="7">
        <f t="shared" si="3"/>
        <v>7.7777926263388304</v>
      </c>
      <c r="E91" s="2">
        <f t="shared" si="1"/>
        <v>1616.3095411406819</v>
      </c>
      <c r="F91" s="2">
        <f t="shared" si="2"/>
        <v>770.69045885931814</v>
      </c>
      <c r="G91" s="8">
        <f t="shared" si="4"/>
        <v>770.69045885931814</v>
      </c>
      <c r="H91" s="2">
        <f t="shared" si="5"/>
        <v>593963.78337678639</v>
      </c>
      <c r="I91" s="3">
        <f t="shared" si="6"/>
        <v>0.32286990316686975</v>
      </c>
      <c r="J91" s="7">
        <f t="shared" si="7"/>
        <v>0.32286990316686975</v>
      </c>
    </row>
    <row r="92" spans="1:10">
      <c r="A92" s="3" t="s">
        <v>68</v>
      </c>
      <c r="B92" s="28">
        <v>91</v>
      </c>
      <c r="C92" s="2">
        <v>2361</v>
      </c>
      <c r="D92" s="7">
        <f t="shared" si="3"/>
        <v>7.7668405370855131</v>
      </c>
      <c r="E92" s="2">
        <f t="shared" si="1"/>
        <v>1603.4306490672016</v>
      </c>
      <c r="F92" s="2">
        <f t="shared" si="2"/>
        <v>757.56935093279844</v>
      </c>
      <c r="G92" s="8">
        <f t="shared" si="4"/>
        <v>757.56935093279844</v>
      </c>
      <c r="H92" s="2">
        <f t="shared" si="5"/>
        <v>573911.32147274155</v>
      </c>
      <c r="I92" s="3">
        <f t="shared" si="6"/>
        <v>0.32086800124218484</v>
      </c>
      <c r="J92" s="7">
        <f t="shared" si="7"/>
        <v>0.32086800124218484</v>
      </c>
    </row>
    <row r="93" spans="1:10">
      <c r="A93" s="3" t="s">
        <v>67</v>
      </c>
      <c r="B93" s="28">
        <v>92</v>
      </c>
      <c r="C93" s="2">
        <v>2536.5</v>
      </c>
      <c r="D93" s="7">
        <f t="shared" si="3"/>
        <v>7.8385404570067445</v>
      </c>
      <c r="E93" s="2">
        <f t="shared" si="1"/>
        <v>1590.654377102567</v>
      </c>
      <c r="F93" s="2">
        <f t="shared" si="2"/>
        <v>945.84562289743303</v>
      </c>
      <c r="G93" s="8">
        <f t="shared" si="4"/>
        <v>945.84562289743303</v>
      </c>
      <c r="H93" s="2">
        <f t="shared" si="5"/>
        <v>894623.94235423312</v>
      </c>
      <c r="I93" s="3">
        <f t="shared" si="6"/>
        <v>0.37289399680561131</v>
      </c>
      <c r="J93" s="7">
        <f t="shared" si="7"/>
        <v>0.37289399680561131</v>
      </c>
    </row>
    <row r="94" spans="1:10">
      <c r="A94" s="3" t="s">
        <v>66</v>
      </c>
      <c r="B94" s="28">
        <v>93</v>
      </c>
      <c r="C94" s="2">
        <v>2639.5</v>
      </c>
      <c r="D94" s="7">
        <f t="shared" si="3"/>
        <v>7.8783447842636711</v>
      </c>
      <c r="E94" s="2">
        <f t="shared" si="1"/>
        <v>1577.9799075610113</v>
      </c>
      <c r="F94" s="2">
        <f t="shared" si="2"/>
        <v>1061.5200924389887</v>
      </c>
      <c r="G94" s="8">
        <f t="shared" si="4"/>
        <v>1061.5200924389887</v>
      </c>
      <c r="H94" s="2">
        <f t="shared" si="5"/>
        <v>1126824.9066516792</v>
      </c>
      <c r="I94" s="3">
        <f t="shared" si="6"/>
        <v>0.40216711211933653</v>
      </c>
      <c r="J94" s="7">
        <f t="shared" si="7"/>
        <v>0.40216711211933653</v>
      </c>
    </row>
    <row r="95" spans="1:10">
      <c r="A95" s="3" t="s">
        <v>65</v>
      </c>
      <c r="B95" s="28">
        <v>94</v>
      </c>
      <c r="C95" s="2">
        <v>2549.5</v>
      </c>
      <c r="D95" s="7">
        <f t="shared" si="3"/>
        <v>7.84365254049521</v>
      </c>
      <c r="E95" s="2">
        <f t="shared" si="1"/>
        <v>1565.406429272158</v>
      </c>
      <c r="F95" s="2">
        <f t="shared" si="2"/>
        <v>984.09357072784201</v>
      </c>
      <c r="G95" s="8">
        <f t="shared" si="4"/>
        <v>984.09357072784201</v>
      </c>
      <c r="H95" s="2">
        <f t="shared" si="5"/>
        <v>968440.15594787418</v>
      </c>
      <c r="I95" s="3">
        <f t="shared" si="6"/>
        <v>0.38599473258593531</v>
      </c>
      <c r="J95" s="7">
        <f t="shared" si="7"/>
        <v>0.38599473258593531</v>
      </c>
    </row>
    <row r="96" spans="1:10">
      <c r="A96" s="3" t="s">
        <v>64</v>
      </c>
      <c r="B96" s="28">
        <v>95</v>
      </c>
      <c r="C96" s="2">
        <v>2338.5</v>
      </c>
      <c r="D96" s="7">
        <f t="shared" si="3"/>
        <v>7.7572649771659412</v>
      </c>
      <c r="E96" s="2">
        <f t="shared" si="1"/>
        <v>1552.9331375291047</v>
      </c>
      <c r="F96" s="2">
        <f t="shared" si="2"/>
        <v>785.56686247089533</v>
      </c>
      <c r="G96" s="8">
        <f t="shared" si="4"/>
        <v>785.56686247089533</v>
      </c>
      <c r="H96" s="2">
        <f t="shared" si="5"/>
        <v>617115.29541236663</v>
      </c>
      <c r="I96" s="3">
        <f t="shared" si="6"/>
        <v>0.33592767264096446</v>
      </c>
      <c r="J96" s="7">
        <f t="shared" si="7"/>
        <v>0.33592767264096446</v>
      </c>
    </row>
    <row r="97" spans="1:10">
      <c r="A97" s="3" t="s">
        <v>63</v>
      </c>
      <c r="B97" s="28">
        <v>96</v>
      </c>
      <c r="C97" s="2">
        <v>2536</v>
      </c>
      <c r="D97" s="7">
        <f t="shared" si="3"/>
        <v>7.8383433155571165</v>
      </c>
      <c r="E97" s="2">
        <f t="shared" si="1"/>
        <v>1540.5592340369221</v>
      </c>
      <c r="F97" s="2">
        <f t="shared" si="2"/>
        <v>995.44076596307787</v>
      </c>
      <c r="G97" s="8">
        <f t="shared" si="4"/>
        <v>995.44076596307787</v>
      </c>
      <c r="H97" s="2">
        <f t="shared" si="5"/>
        <v>990902.31854115915</v>
      </c>
      <c r="I97" s="3">
        <f t="shared" si="6"/>
        <v>0.3925239613419077</v>
      </c>
      <c r="J97" s="7">
        <f t="shared" si="7"/>
        <v>0.3925239613419077</v>
      </c>
    </row>
    <row r="98" spans="1:10">
      <c r="C98" s="2"/>
      <c r="G98" s="8"/>
      <c r="H98" s="2"/>
      <c r="I98" s="3"/>
      <c r="J98" s="7"/>
    </row>
    <row r="99" spans="1:10">
      <c r="G99" s="8"/>
      <c r="H99" s="2"/>
      <c r="I99" s="3"/>
      <c r="J99" s="7"/>
    </row>
    <row r="100" spans="1:10">
      <c r="G100" s="8"/>
      <c r="H100" s="2"/>
      <c r="I100" s="3"/>
      <c r="J100" s="7"/>
    </row>
    <row r="101" spans="1:10">
      <c r="G101" s="8"/>
      <c r="H101" s="2"/>
      <c r="I101" s="3"/>
      <c r="J101" s="7"/>
    </row>
    <row r="102" spans="1:10">
      <c r="G102" s="8"/>
      <c r="H102" s="2"/>
      <c r="I102" s="3"/>
      <c r="J102" s="7"/>
    </row>
    <row r="103" spans="1:10">
      <c r="G103" s="8"/>
      <c r="H103" s="2"/>
      <c r="I103" s="3"/>
      <c r="J103" s="7"/>
    </row>
    <row r="104" spans="1:10">
      <c r="G104" s="8"/>
      <c r="H104" s="2"/>
      <c r="I104" s="3"/>
      <c r="J104" s="7"/>
    </row>
    <row r="105" spans="1:10">
      <c r="G105" s="8"/>
      <c r="H105" s="2"/>
      <c r="I105" s="3"/>
      <c r="J105" s="7"/>
    </row>
    <row r="106" spans="1:10">
      <c r="G106" s="8"/>
      <c r="H106" s="2"/>
      <c r="I106" s="3"/>
      <c r="J106" s="7"/>
    </row>
    <row r="107" spans="1:10">
      <c r="G107" s="8"/>
      <c r="H107" s="2"/>
      <c r="I107" s="3"/>
      <c r="J107" s="7"/>
    </row>
    <row r="108" spans="1:10">
      <c r="G108" s="8"/>
      <c r="H108" s="2"/>
      <c r="I108" s="3"/>
      <c r="J108" s="7"/>
    </row>
    <row r="109" spans="1:10">
      <c r="G109" s="8"/>
      <c r="H109" s="2"/>
      <c r="I109" s="3"/>
      <c r="J109" s="7"/>
    </row>
    <row r="110" spans="1:10">
      <c r="G110" s="8"/>
      <c r="H110" s="2"/>
      <c r="I110" s="3"/>
      <c r="J110" s="7"/>
    </row>
    <row r="111" spans="1:10">
      <c r="G111" s="8"/>
      <c r="H111" s="2"/>
      <c r="I111" s="3"/>
      <c r="J111" s="7"/>
    </row>
    <row r="112" spans="1:10">
      <c r="G112" s="8"/>
      <c r="H112" s="2"/>
      <c r="I112" s="3"/>
      <c r="J112" s="7"/>
    </row>
    <row r="113" spans="7:10">
      <c r="G113" s="8"/>
      <c r="H113" s="2"/>
      <c r="I113" s="3"/>
      <c r="J113" s="7"/>
    </row>
    <row r="114" spans="7:10">
      <c r="G114" s="8"/>
      <c r="H114" s="2"/>
      <c r="I114" s="3"/>
      <c r="J114" s="7"/>
    </row>
    <row r="115" spans="7:10">
      <c r="G115" s="8"/>
      <c r="H115" s="2"/>
      <c r="I115" s="3"/>
      <c r="J115" s="7"/>
    </row>
    <row r="116" spans="7:10">
      <c r="G116" s="8"/>
      <c r="H116" s="2"/>
      <c r="I116" s="3"/>
      <c r="J116" s="7"/>
    </row>
    <row r="117" spans="7:10">
      <c r="G117" s="8"/>
      <c r="H117" s="2"/>
      <c r="I117" s="3"/>
      <c r="J117" s="7"/>
    </row>
    <row r="118" spans="7:10">
      <c r="G118" s="8"/>
      <c r="H118" s="2"/>
      <c r="I118" s="3"/>
      <c r="J118" s="7"/>
    </row>
    <row r="119" spans="7:10">
      <c r="G119" s="8"/>
      <c r="H119" s="2"/>
      <c r="I119" s="3"/>
      <c r="J119" s="7"/>
    </row>
    <row r="120" spans="7:10">
      <c r="G120" s="8"/>
      <c r="H120" s="2"/>
      <c r="I120" s="3"/>
      <c r="J120" s="7"/>
    </row>
    <row r="121" spans="7:10">
      <c r="G121" s="8"/>
      <c r="H121" s="2"/>
      <c r="I121" s="3"/>
      <c r="J121" s="7"/>
    </row>
  </sheetData>
  <phoneticPr fontId="2" type="noConversion"/>
  <pageMargins left="0.7" right="0.7" top="0.75" bottom="0.75" header="0.3" footer="0.3"/>
  <ignoredErrors>
    <ignoredError sqref="H62" formula="1"/>
  </ignoredErrors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4836-5E3F-4691-956C-D72606124563}">
  <dimension ref="A1:U121"/>
  <sheetViews>
    <sheetView tabSelected="1" topLeftCell="A46" zoomScale="70" zoomScaleNormal="70" workbookViewId="0">
      <selection activeCell="M55" sqref="M55"/>
    </sheetView>
  </sheetViews>
  <sheetFormatPr defaultRowHeight="15.5"/>
  <cols>
    <col min="1" max="2" width="8.7265625" style="1"/>
    <col min="3" max="3" width="19.08984375" style="1" customWidth="1"/>
    <col min="4" max="4" width="9.453125" style="1" hidden="1" customWidth="1"/>
    <col min="5" max="5" width="12.36328125" style="1" customWidth="1"/>
    <col min="6" max="6" width="11.08984375" style="1" customWidth="1"/>
    <col min="7" max="7" width="8.7265625" style="1"/>
    <col min="8" max="8" width="14.6328125" style="1" customWidth="1"/>
    <col min="9" max="9" width="12.6328125" style="1" customWidth="1"/>
    <col min="10" max="10" width="12.81640625" style="1" customWidth="1"/>
    <col min="11" max="11" width="14.08984375" style="1" customWidth="1"/>
    <col min="12" max="12" width="14.1796875" style="1" customWidth="1"/>
    <col min="13" max="13" width="12.08984375" style="1" customWidth="1"/>
    <col min="14" max="14" width="12.7265625" style="1" customWidth="1"/>
    <col min="15" max="15" width="13.08984375" style="1" customWidth="1"/>
    <col min="16" max="16" width="11" style="1" customWidth="1"/>
    <col min="17" max="17" width="11.453125" style="1" customWidth="1"/>
    <col min="18" max="18" width="10.6328125" style="1" customWidth="1"/>
    <col min="19" max="19" width="13.7265625" style="1" customWidth="1"/>
    <col min="20" max="20" width="12.1796875" style="1" customWidth="1"/>
    <col min="21" max="21" width="12.36328125" style="1" customWidth="1"/>
    <col min="22" max="16384" width="8.7265625" style="1"/>
  </cols>
  <sheetData>
    <row r="1" spans="1:4" ht="37.5" customHeight="1">
      <c r="A1" s="5" t="s">
        <v>62</v>
      </c>
      <c r="B1" s="5" t="s">
        <v>122</v>
      </c>
      <c r="C1" s="4" t="s">
        <v>61</v>
      </c>
      <c r="D1" s="13" t="s">
        <v>121</v>
      </c>
    </row>
    <row r="2" spans="1:4">
      <c r="A2" s="3" t="s">
        <v>60</v>
      </c>
      <c r="B2" s="28">
        <v>1</v>
      </c>
      <c r="C2" s="2">
        <v>2912</v>
      </c>
      <c r="D2" s="7">
        <f>LN(C2)</f>
        <v>7.9765954093165767</v>
      </c>
    </row>
    <row r="3" spans="1:4">
      <c r="A3" s="3" t="s">
        <v>58</v>
      </c>
      <c r="B3" s="28">
        <v>2</v>
      </c>
      <c r="C3" s="2">
        <v>2955</v>
      </c>
      <c r="D3" s="7">
        <f t="shared" ref="D3:D61" si="0">LN(C3)</f>
        <v>7.991253929840199</v>
      </c>
    </row>
    <row r="4" spans="1:4">
      <c r="A4" s="3" t="s">
        <v>57</v>
      </c>
      <c r="B4" s="28">
        <v>3</v>
      </c>
      <c r="C4" s="2">
        <v>2955</v>
      </c>
      <c r="D4" s="7">
        <f t="shared" si="0"/>
        <v>7.991253929840199</v>
      </c>
    </row>
    <row r="5" spans="1:4">
      <c r="A5" s="3" t="s">
        <v>56</v>
      </c>
      <c r="B5" s="28">
        <v>4</v>
      </c>
      <c r="C5" s="2">
        <v>2951</v>
      </c>
      <c r="D5" s="7">
        <f t="shared" si="0"/>
        <v>7.9898993749429392</v>
      </c>
    </row>
    <row r="6" spans="1:4">
      <c r="A6" s="3" t="s">
        <v>55</v>
      </c>
      <c r="B6" s="28">
        <v>5</v>
      </c>
      <c r="C6" s="2">
        <v>3071</v>
      </c>
      <c r="D6" s="7">
        <f t="shared" si="0"/>
        <v>8.0297585204408222</v>
      </c>
    </row>
    <row r="7" spans="1:4">
      <c r="A7" s="3" t="s">
        <v>54</v>
      </c>
      <c r="B7" s="28">
        <v>6</v>
      </c>
      <c r="C7" s="2">
        <v>3135</v>
      </c>
      <c r="D7" s="7">
        <f t="shared" si="0"/>
        <v>8.0503844530670214</v>
      </c>
    </row>
    <row r="8" spans="1:4">
      <c r="A8" s="3" t="s">
        <v>53</v>
      </c>
      <c r="B8" s="28">
        <v>7</v>
      </c>
      <c r="C8" s="2">
        <v>3219</v>
      </c>
      <c r="D8" s="7">
        <f t="shared" si="0"/>
        <v>8.0768260312988076</v>
      </c>
    </row>
    <row r="9" spans="1:4">
      <c r="A9" s="3" t="s">
        <v>52</v>
      </c>
      <c r="B9" s="28">
        <v>8</v>
      </c>
      <c r="C9" s="2">
        <v>3228</v>
      </c>
      <c r="D9" s="7">
        <f t="shared" si="0"/>
        <v>8.0796180293898399</v>
      </c>
    </row>
    <row r="10" spans="1:4">
      <c r="A10" s="3" t="s">
        <v>51</v>
      </c>
      <c r="B10" s="28">
        <v>9</v>
      </c>
      <c r="C10" s="2">
        <v>3320</v>
      </c>
      <c r="D10" s="7">
        <f t="shared" si="0"/>
        <v>8.1077200619105341</v>
      </c>
    </row>
    <row r="11" spans="1:4">
      <c r="A11" s="3" t="s">
        <v>50</v>
      </c>
      <c r="B11" s="28">
        <v>10</v>
      </c>
      <c r="C11" s="2">
        <v>2946</v>
      </c>
      <c r="D11" s="7">
        <f t="shared" si="0"/>
        <v>7.9882035970225758</v>
      </c>
    </row>
    <row r="12" spans="1:4">
      <c r="A12" s="3" t="s">
        <v>49</v>
      </c>
      <c r="B12" s="28">
        <v>11</v>
      </c>
      <c r="C12" s="2">
        <v>2871</v>
      </c>
      <c r="D12" s="7">
        <f t="shared" si="0"/>
        <v>7.9624156801210644</v>
      </c>
    </row>
    <row r="13" spans="1:4">
      <c r="A13" s="3" t="s">
        <v>48</v>
      </c>
      <c r="B13" s="28">
        <v>12</v>
      </c>
      <c r="C13" s="2">
        <v>2972</v>
      </c>
      <c r="D13" s="7">
        <f t="shared" si="0"/>
        <v>7.99699040583765</v>
      </c>
    </row>
    <row r="14" spans="1:4">
      <c r="A14" s="3" t="s">
        <v>47</v>
      </c>
      <c r="B14" s="28">
        <v>13</v>
      </c>
      <c r="C14" s="2">
        <v>2693</v>
      </c>
      <c r="D14" s="7">
        <f t="shared" si="0"/>
        <v>7.8984110928115987</v>
      </c>
    </row>
    <row r="15" spans="1:4">
      <c r="A15" s="3" t="s">
        <v>46</v>
      </c>
      <c r="B15" s="28">
        <v>14</v>
      </c>
      <c r="C15" s="2">
        <v>3016</v>
      </c>
      <c r="D15" s="7">
        <f t="shared" si="0"/>
        <v>8.0116867291278471</v>
      </c>
    </row>
    <row r="16" spans="1:4">
      <c r="A16" s="3" t="s">
        <v>45</v>
      </c>
      <c r="B16" s="28">
        <v>15</v>
      </c>
      <c r="C16" s="2">
        <v>2695</v>
      </c>
      <c r="D16" s="7">
        <f t="shared" si="0"/>
        <v>7.8991534833430972</v>
      </c>
    </row>
    <row r="17" spans="1:4">
      <c r="A17" s="3" t="s">
        <v>44</v>
      </c>
      <c r="B17" s="28">
        <v>16</v>
      </c>
      <c r="C17" s="2">
        <v>2941</v>
      </c>
      <c r="D17" s="7">
        <f t="shared" si="0"/>
        <v>7.9865049385539955</v>
      </c>
    </row>
    <row r="18" spans="1:4">
      <c r="A18" s="3" t="s">
        <v>43</v>
      </c>
      <c r="B18" s="28">
        <v>17</v>
      </c>
      <c r="C18" s="2">
        <v>3118</v>
      </c>
      <c r="D18" s="7">
        <f t="shared" si="0"/>
        <v>8.044947049617722</v>
      </c>
    </row>
    <row r="19" spans="1:4">
      <c r="A19" s="3" t="s">
        <v>42</v>
      </c>
      <c r="B19" s="28">
        <v>18</v>
      </c>
      <c r="C19" s="2">
        <v>3331</v>
      </c>
      <c r="D19" s="7">
        <f t="shared" si="0"/>
        <v>8.1110278381936798</v>
      </c>
    </row>
    <row r="20" spans="1:4">
      <c r="A20" s="3" t="s">
        <v>41</v>
      </c>
      <c r="B20" s="28">
        <v>19</v>
      </c>
      <c r="C20" s="2">
        <v>3221</v>
      </c>
      <c r="D20" s="7">
        <f t="shared" si="0"/>
        <v>8.0774471493311992</v>
      </c>
    </row>
    <row r="21" spans="1:4">
      <c r="A21" s="3" t="s">
        <v>40</v>
      </c>
      <c r="B21" s="28">
        <v>20</v>
      </c>
      <c r="C21" s="2">
        <v>3112</v>
      </c>
      <c r="D21" s="7">
        <f t="shared" si="0"/>
        <v>8.043020885298283</v>
      </c>
    </row>
    <row r="22" spans="1:4">
      <c r="A22" s="3" t="s">
        <v>39</v>
      </c>
      <c r="B22" s="28">
        <v>21</v>
      </c>
      <c r="C22" s="2">
        <v>3182</v>
      </c>
      <c r="D22" s="7">
        <f t="shared" si="0"/>
        <v>8.065265208897733</v>
      </c>
    </row>
    <row r="23" spans="1:4">
      <c r="A23" s="3" t="s">
        <v>38</v>
      </c>
      <c r="B23" s="28">
        <v>22</v>
      </c>
      <c r="C23" s="2">
        <v>3215</v>
      </c>
      <c r="D23" s="7">
        <f t="shared" si="0"/>
        <v>8.0755826366717205</v>
      </c>
    </row>
    <row r="24" spans="1:4">
      <c r="A24" s="3" t="s">
        <v>37</v>
      </c>
      <c r="B24" s="28">
        <v>23</v>
      </c>
      <c r="C24" s="2">
        <v>3339</v>
      </c>
      <c r="D24" s="7">
        <f t="shared" si="0"/>
        <v>8.1134266399436541</v>
      </c>
    </row>
    <row r="25" spans="1:4">
      <c r="A25" s="3" t="s">
        <v>36</v>
      </c>
      <c r="B25" s="28">
        <v>24</v>
      </c>
      <c r="C25" s="2">
        <v>3229</v>
      </c>
      <c r="D25" s="7">
        <f t="shared" si="0"/>
        <v>8.0799277707582746</v>
      </c>
    </row>
    <row r="26" spans="1:4">
      <c r="A26" s="3" t="s">
        <v>35</v>
      </c>
      <c r="B26" s="28">
        <v>25</v>
      </c>
      <c r="C26" s="2">
        <v>2791</v>
      </c>
      <c r="D26" s="7">
        <f t="shared" si="0"/>
        <v>7.9341552335363223</v>
      </c>
    </row>
    <row r="27" spans="1:4">
      <c r="A27" s="3" t="s">
        <v>34</v>
      </c>
      <c r="B27" s="28">
        <v>26</v>
      </c>
      <c r="C27" s="2">
        <v>2955</v>
      </c>
      <c r="D27" s="7">
        <f t="shared" si="0"/>
        <v>7.991253929840199</v>
      </c>
    </row>
    <row r="28" spans="1:4">
      <c r="A28" s="3" t="s">
        <v>33</v>
      </c>
      <c r="B28" s="28">
        <v>27</v>
      </c>
      <c r="C28" s="2">
        <v>2974</v>
      </c>
      <c r="D28" s="7">
        <f t="shared" si="0"/>
        <v>7.9976631270201004</v>
      </c>
    </row>
    <row r="29" spans="1:4">
      <c r="A29" s="3" t="s">
        <v>32</v>
      </c>
      <c r="B29" s="28">
        <v>28</v>
      </c>
      <c r="C29" s="2">
        <v>3182</v>
      </c>
      <c r="D29" s="7">
        <f t="shared" si="0"/>
        <v>8.065265208897733</v>
      </c>
    </row>
    <row r="30" spans="1:4">
      <c r="A30" s="3" t="s">
        <v>31</v>
      </c>
      <c r="B30" s="28">
        <v>29</v>
      </c>
      <c r="C30" s="2">
        <v>3059</v>
      </c>
      <c r="D30" s="7">
        <f t="shared" si="0"/>
        <v>8.0258433441509034</v>
      </c>
    </row>
    <row r="31" spans="1:4">
      <c r="A31" s="3" t="s">
        <v>30</v>
      </c>
      <c r="B31" s="28">
        <v>30</v>
      </c>
      <c r="C31" s="2">
        <v>3034</v>
      </c>
      <c r="D31" s="7">
        <f t="shared" si="0"/>
        <v>8.0176371599084781</v>
      </c>
    </row>
    <row r="32" spans="1:4">
      <c r="A32" s="3" t="s">
        <v>29</v>
      </c>
      <c r="B32" s="28">
        <v>31</v>
      </c>
      <c r="C32" s="2">
        <v>2850</v>
      </c>
      <c r="D32" s="7">
        <f t="shared" si="0"/>
        <v>7.9550742732626958</v>
      </c>
    </row>
    <row r="33" spans="1:4">
      <c r="A33" s="3" t="s">
        <v>28</v>
      </c>
      <c r="B33" s="28">
        <v>32</v>
      </c>
      <c r="C33" s="2">
        <v>2890</v>
      </c>
      <c r="D33" s="7">
        <f t="shared" si="0"/>
        <v>7.9690117811064782</v>
      </c>
    </row>
    <row r="34" spans="1:4">
      <c r="A34" s="3" t="s">
        <v>27</v>
      </c>
      <c r="B34" s="28">
        <v>33</v>
      </c>
      <c r="C34" s="2">
        <v>2728</v>
      </c>
      <c r="D34" s="7">
        <f t="shared" si="0"/>
        <v>7.9113240189633531</v>
      </c>
    </row>
    <row r="35" spans="1:4">
      <c r="A35" s="3" t="s">
        <v>26</v>
      </c>
      <c r="B35" s="28">
        <v>34</v>
      </c>
      <c r="C35" s="2">
        <v>2643</v>
      </c>
      <c r="D35" s="7">
        <f t="shared" si="0"/>
        <v>7.879669914604289</v>
      </c>
    </row>
    <row r="36" spans="1:4">
      <c r="A36" s="3" t="s">
        <v>25</v>
      </c>
      <c r="B36" s="28">
        <v>35</v>
      </c>
      <c r="C36" s="2">
        <v>2415</v>
      </c>
      <c r="D36" s="7">
        <f t="shared" si="0"/>
        <v>7.7894545660866727</v>
      </c>
    </row>
    <row r="37" spans="1:4">
      <c r="A37" s="3" t="s">
        <v>24</v>
      </c>
      <c r="B37" s="28">
        <v>36</v>
      </c>
      <c r="C37" s="2">
        <v>2165</v>
      </c>
      <c r="D37" s="7">
        <f t="shared" si="0"/>
        <v>7.6801756404365902</v>
      </c>
    </row>
    <row r="38" spans="1:4">
      <c r="A38" s="3" t="s">
        <v>23</v>
      </c>
      <c r="B38" s="28">
        <v>37</v>
      </c>
      <c r="C38" s="2">
        <v>2078</v>
      </c>
      <c r="D38" s="7">
        <f t="shared" si="0"/>
        <v>7.6391611716591727</v>
      </c>
    </row>
    <row r="39" spans="1:4">
      <c r="A39" s="3" t="s">
        <v>22</v>
      </c>
      <c r="B39" s="28">
        <v>38</v>
      </c>
      <c r="C39" s="2">
        <v>1982</v>
      </c>
      <c r="D39" s="7">
        <f t="shared" si="0"/>
        <v>7.5918617148899337</v>
      </c>
    </row>
    <row r="40" spans="1:4">
      <c r="A40" s="3" t="s">
        <v>21</v>
      </c>
      <c r="B40" s="28">
        <v>39</v>
      </c>
      <c r="C40" s="2">
        <v>2096</v>
      </c>
      <c r="D40" s="7">
        <f t="shared" si="0"/>
        <v>7.6477860454409328</v>
      </c>
    </row>
    <row r="41" spans="1:4">
      <c r="A41" s="3" t="s">
        <v>20</v>
      </c>
      <c r="B41" s="28">
        <v>40</v>
      </c>
      <c r="C41" s="2">
        <v>1868</v>
      </c>
      <c r="D41" s="7">
        <f t="shared" si="0"/>
        <v>7.5326236187887883</v>
      </c>
    </row>
    <row r="42" spans="1:4">
      <c r="A42" s="3" t="s">
        <v>19</v>
      </c>
      <c r="B42" s="28">
        <v>41</v>
      </c>
      <c r="C42" s="2">
        <v>2037</v>
      </c>
      <c r="D42" s="7">
        <f t="shared" si="0"/>
        <v>7.6192334162268054</v>
      </c>
    </row>
    <row r="43" spans="1:4">
      <c r="A43" s="3" t="s">
        <v>18</v>
      </c>
      <c r="B43" s="28">
        <v>42</v>
      </c>
      <c r="C43" s="2">
        <v>1861</v>
      </c>
      <c r="D43" s="7">
        <f t="shared" si="0"/>
        <v>7.5288692566422508</v>
      </c>
    </row>
    <row r="44" spans="1:4">
      <c r="A44" s="3" t="s">
        <v>17</v>
      </c>
      <c r="B44" s="28">
        <v>43</v>
      </c>
      <c r="C44" s="2">
        <v>2066</v>
      </c>
      <c r="D44" s="7">
        <f t="shared" si="0"/>
        <v>7.633369649679584</v>
      </c>
    </row>
    <row r="45" spans="1:4">
      <c r="A45" s="3" t="s">
        <v>16</v>
      </c>
      <c r="B45" s="28">
        <v>44</v>
      </c>
      <c r="C45" s="2">
        <v>1924</v>
      </c>
      <c r="D45" s="7">
        <f t="shared" si="0"/>
        <v>7.5621616312256519</v>
      </c>
    </row>
    <row r="46" spans="1:4">
      <c r="A46" s="3" t="s">
        <v>15</v>
      </c>
      <c r="B46" s="28">
        <v>45</v>
      </c>
      <c r="C46" s="2">
        <v>1980</v>
      </c>
      <c r="D46" s="7">
        <f t="shared" si="0"/>
        <v>7.5908521236885811</v>
      </c>
    </row>
    <row r="47" spans="1:4">
      <c r="A47" s="3" t="s">
        <v>14</v>
      </c>
      <c r="B47" s="28">
        <v>46</v>
      </c>
      <c r="C47" s="2">
        <v>2111</v>
      </c>
      <c r="D47" s="7">
        <f t="shared" si="0"/>
        <v>7.6549170478483202</v>
      </c>
    </row>
    <row r="48" spans="1:4">
      <c r="A48" s="3" t="s">
        <v>13</v>
      </c>
      <c r="B48" s="28">
        <v>47</v>
      </c>
      <c r="C48" s="2">
        <v>2049</v>
      </c>
      <c r="D48" s="7">
        <f t="shared" si="0"/>
        <v>7.6251071482389001</v>
      </c>
    </row>
    <row r="49" spans="1:21">
      <c r="A49" s="3" t="s">
        <v>12</v>
      </c>
      <c r="B49" s="28">
        <v>48</v>
      </c>
      <c r="C49" s="2">
        <v>1911</v>
      </c>
      <c r="D49" s="7">
        <f t="shared" si="0"/>
        <v>7.5553819442402732</v>
      </c>
    </row>
    <row r="50" spans="1:21">
      <c r="A50" s="3" t="s">
        <v>11</v>
      </c>
      <c r="B50" s="28">
        <v>49</v>
      </c>
      <c r="C50" s="2">
        <v>1970</v>
      </c>
      <c r="D50" s="7">
        <f t="shared" si="0"/>
        <v>7.5857888217320344</v>
      </c>
    </row>
    <row r="51" spans="1:21">
      <c r="A51" s="3" t="s">
        <v>10</v>
      </c>
      <c r="B51" s="28">
        <v>50</v>
      </c>
      <c r="C51" s="2">
        <v>2218</v>
      </c>
      <c r="D51" s="7">
        <f t="shared" si="0"/>
        <v>7.7043611679103128</v>
      </c>
    </row>
    <row r="52" spans="1:21">
      <c r="A52" s="3" t="s">
        <v>9</v>
      </c>
      <c r="B52" s="28">
        <v>51</v>
      </c>
      <c r="C52" s="2">
        <v>2556</v>
      </c>
      <c r="D52" s="7">
        <f t="shared" si="0"/>
        <v>7.8461988154974254</v>
      </c>
    </row>
    <row r="53" spans="1:21">
      <c r="A53" s="3" t="s">
        <v>8</v>
      </c>
      <c r="B53" s="28">
        <v>52</v>
      </c>
      <c r="C53" s="2">
        <v>2825</v>
      </c>
      <c r="D53" s="7">
        <f t="shared" si="0"/>
        <v>7.9462636435805409</v>
      </c>
    </row>
    <row r="54" spans="1:21">
      <c r="A54" s="3" t="s">
        <v>7</v>
      </c>
      <c r="B54" s="28">
        <v>53</v>
      </c>
      <c r="C54" s="2">
        <v>2454</v>
      </c>
      <c r="D54" s="7">
        <f t="shared" si="0"/>
        <v>7.8054746252708567</v>
      </c>
    </row>
    <row r="55" spans="1:21" ht="17">
      <c r="A55" s="3" t="s">
        <v>6</v>
      </c>
      <c r="B55" s="28">
        <v>54</v>
      </c>
      <c r="C55" s="2">
        <v>2512</v>
      </c>
      <c r="D55" s="7">
        <f t="shared" si="0"/>
        <v>7.8288345275880893</v>
      </c>
      <c r="M55" s="41" t="s">
        <v>131</v>
      </c>
    </row>
    <row r="56" spans="1:21">
      <c r="A56" s="3" t="s">
        <v>5</v>
      </c>
      <c r="B56" s="28">
        <v>55</v>
      </c>
      <c r="C56" s="2">
        <v>2156</v>
      </c>
      <c r="D56" s="7">
        <f t="shared" si="0"/>
        <v>7.6760099320288875</v>
      </c>
    </row>
    <row r="57" spans="1:21" ht="17">
      <c r="A57" s="3" t="s">
        <v>4</v>
      </c>
      <c r="B57" s="28">
        <v>56</v>
      </c>
      <c r="C57" s="2">
        <v>2333</v>
      </c>
      <c r="D57" s="7">
        <f t="shared" si="0"/>
        <v>7.75491027202143</v>
      </c>
      <c r="M57" s="36" t="s">
        <v>130</v>
      </c>
    </row>
    <row r="58" spans="1:21" ht="17">
      <c r="A58" s="3" t="s">
        <v>3</v>
      </c>
      <c r="B58" s="28">
        <v>57</v>
      </c>
      <c r="C58" s="2">
        <v>2065</v>
      </c>
      <c r="D58" s="7">
        <f t="shared" si="0"/>
        <v>7.6328855053951328</v>
      </c>
      <c r="M58" s="37" t="s">
        <v>129</v>
      </c>
    </row>
    <row r="59" spans="1:21" ht="17">
      <c r="A59" s="3" t="s">
        <v>2</v>
      </c>
      <c r="B59" s="28">
        <v>58</v>
      </c>
      <c r="C59" s="2">
        <v>2229.5</v>
      </c>
      <c r="D59" s="7">
        <f t="shared" si="0"/>
        <v>7.7095326240675313</v>
      </c>
      <c r="M59" s="36" t="s">
        <v>132</v>
      </c>
    </row>
    <row r="60" spans="1:21" ht="16" thickBot="1">
      <c r="A60" s="3" t="s">
        <v>1</v>
      </c>
      <c r="B60" s="28">
        <v>59</v>
      </c>
      <c r="C60" s="2">
        <v>2193.5</v>
      </c>
      <c r="D60" s="7">
        <f t="shared" si="0"/>
        <v>7.6932537206062683</v>
      </c>
    </row>
    <row r="61" spans="1:21" ht="16.5">
      <c r="A61" s="25" t="s">
        <v>0</v>
      </c>
      <c r="B61" s="29">
        <v>60</v>
      </c>
      <c r="C61" s="26">
        <v>2428</v>
      </c>
      <c r="D61" s="30">
        <f t="shared" si="0"/>
        <v>7.7948231521793891</v>
      </c>
      <c r="E61" s="27" t="s">
        <v>110</v>
      </c>
      <c r="F61" s="27" t="s">
        <v>111</v>
      </c>
      <c r="G61" s="27" t="s">
        <v>102</v>
      </c>
      <c r="H61" s="27" t="s">
        <v>101</v>
      </c>
      <c r="I61" s="27" t="s">
        <v>100</v>
      </c>
      <c r="J61" s="27" t="s">
        <v>99</v>
      </c>
      <c r="M61" s="31"/>
      <c r="N61" s="31" t="s">
        <v>114</v>
      </c>
      <c r="O61" s="31" t="s">
        <v>112</v>
      </c>
      <c r="P61" s="31" t="s">
        <v>115</v>
      </c>
      <c r="Q61" s="31" t="s">
        <v>116</v>
      </c>
      <c r="R61" s="31" t="s">
        <v>117</v>
      </c>
      <c r="S61" s="31" t="s">
        <v>118</v>
      </c>
      <c r="T61" s="31" t="s">
        <v>119</v>
      </c>
      <c r="U61" s="31" t="s">
        <v>120</v>
      </c>
    </row>
    <row r="62" spans="1:21">
      <c r="A62" s="3" t="s">
        <v>98</v>
      </c>
      <c r="B62" s="28">
        <v>61</v>
      </c>
      <c r="C62" s="2">
        <v>2175</v>
      </c>
      <c r="D62" s="7">
        <f>LN(C62)</f>
        <v>7.6847839435227847</v>
      </c>
      <c r="E62" s="2">
        <f>N$64*EXP(N$63*B62)</f>
        <v>2051.2443587979697</v>
      </c>
      <c r="F62" s="2">
        <f>C62-E62</f>
        <v>123.75564120203035</v>
      </c>
      <c r="G62" s="12">
        <f>AVERAGE(G68:G121)</f>
        <v>717.51223894250143</v>
      </c>
      <c r="H62" s="11">
        <f>SQRT(AVERAGE(H68:H121))</f>
        <v>745.89245782213891</v>
      </c>
      <c r="I62" s="10">
        <f>AVERAGE(I68:I121)</f>
        <v>0.28788284748252724</v>
      </c>
      <c r="J62" s="9">
        <f>AVERAGE(J68:J121)</f>
        <v>0.28788284748252724</v>
      </c>
      <c r="M62" s="32" t="s">
        <v>113</v>
      </c>
      <c r="N62" s="34">
        <v>8.1079151283896973</v>
      </c>
      <c r="O62" s="34">
        <v>3.3124776632583855E-2</v>
      </c>
      <c r="P62" s="34">
        <v>244.76889967656967</v>
      </c>
      <c r="Q62" s="34">
        <v>3.9620569630059684E-89</v>
      </c>
      <c r="R62" s="34">
        <v>8.0416086838458494</v>
      </c>
      <c r="S62" s="34">
        <v>8.1742215729335452</v>
      </c>
      <c r="T62" s="34">
        <v>8.0416086838458494</v>
      </c>
      <c r="U62" s="34">
        <v>8.1742215729335452</v>
      </c>
    </row>
    <row r="63" spans="1:21" ht="16" thickBot="1">
      <c r="A63" s="3" t="s">
        <v>97</v>
      </c>
      <c r="B63" s="28">
        <v>62</v>
      </c>
      <c r="C63" s="2">
        <v>2250</v>
      </c>
      <c r="D63" s="7">
        <f t="shared" ref="D63:D97" si="1">LN(C63)</f>
        <v>7.718685495198466</v>
      </c>
      <c r="E63" s="2">
        <f t="shared" ref="E63:E97" si="2">N$64*EXP(N$63*B63)</f>
        <v>2035.1096001104042</v>
      </c>
      <c r="F63" s="2">
        <f t="shared" ref="F63:F97" si="3">C63-E63</f>
        <v>214.89039988959576</v>
      </c>
      <c r="M63" s="33" t="s">
        <v>122</v>
      </c>
      <c r="N63" s="35">
        <v>-7.8969382970186693E-3</v>
      </c>
      <c r="O63" s="35">
        <v>9.4443262449899086E-4</v>
      </c>
      <c r="P63" s="35">
        <v>-8.3615687262052081</v>
      </c>
      <c r="Q63" s="35">
        <v>1.5216647819209936E-11</v>
      </c>
      <c r="R63" s="35">
        <v>-9.7874255940754717E-3</v>
      </c>
      <c r="S63" s="35">
        <v>-6.0064509999618676E-3</v>
      </c>
      <c r="T63" s="35">
        <v>-9.7874255940754717E-3</v>
      </c>
      <c r="U63" s="35">
        <v>-6.0064509999618676E-3</v>
      </c>
    </row>
    <row r="64" spans="1:21">
      <c r="A64" s="3" t="s">
        <v>96</v>
      </c>
      <c r="B64" s="28">
        <v>63</v>
      </c>
      <c r="C64" s="2">
        <v>2286</v>
      </c>
      <c r="D64" s="7">
        <f t="shared" si="1"/>
        <v>7.7345588443547557</v>
      </c>
      <c r="E64" s="2">
        <f t="shared" si="2"/>
        <v>2019.1017548433626</v>
      </c>
      <c r="F64" s="2">
        <f t="shared" si="3"/>
        <v>266.89824515663736</v>
      </c>
      <c r="G64" s="8"/>
      <c r="H64" s="2"/>
      <c r="I64" s="3"/>
      <c r="J64" s="7"/>
      <c r="N64" s="7">
        <f>EXP(N62)</f>
        <v>3320.6476838794747</v>
      </c>
      <c r="O64" s="7"/>
      <c r="P64" s="7"/>
      <c r="Q64" s="7"/>
      <c r="R64" s="7"/>
      <c r="S64" s="7"/>
      <c r="T64" s="7"/>
      <c r="U64" s="7"/>
    </row>
    <row r="65" spans="1:11">
      <c r="A65" s="3" t="s">
        <v>95</v>
      </c>
      <c r="B65" s="28">
        <v>64</v>
      </c>
      <c r="C65" s="2">
        <v>2356</v>
      </c>
      <c r="D65" s="7">
        <f t="shared" si="1"/>
        <v>7.7647205447714773</v>
      </c>
      <c r="E65" s="2">
        <f t="shared" si="2"/>
        <v>2003.2198247162626</v>
      </c>
      <c r="F65" s="2">
        <f t="shared" si="3"/>
        <v>352.78017528373744</v>
      </c>
      <c r="G65" s="8"/>
      <c r="H65" s="2"/>
      <c r="I65" s="3"/>
      <c r="J65" s="7"/>
    </row>
    <row r="66" spans="1:11">
      <c r="A66" s="3" t="s">
        <v>94</v>
      </c>
      <c r="B66" s="28">
        <v>65</v>
      </c>
      <c r="C66" s="2">
        <v>2407</v>
      </c>
      <c r="D66" s="7">
        <f t="shared" si="1"/>
        <v>7.786136437783072</v>
      </c>
      <c r="E66" s="2">
        <f t="shared" si="2"/>
        <v>1987.4628193008352</v>
      </c>
      <c r="F66" s="2">
        <f t="shared" si="3"/>
        <v>419.53718069916476</v>
      </c>
      <c r="G66" s="8"/>
      <c r="H66" s="2"/>
      <c r="I66" s="3"/>
      <c r="J66" s="7"/>
    </row>
    <row r="67" spans="1:11">
      <c r="A67" s="3" t="s">
        <v>93</v>
      </c>
      <c r="B67" s="28">
        <v>66</v>
      </c>
      <c r="C67" s="2">
        <v>2436.5</v>
      </c>
      <c r="D67" s="7">
        <f t="shared" si="1"/>
        <v>7.7983178622835609</v>
      </c>
      <c r="E67" s="2">
        <f t="shared" si="2"/>
        <v>1971.8297559593625</v>
      </c>
      <c r="F67" s="2">
        <f t="shared" si="3"/>
        <v>464.6702440406375</v>
      </c>
      <c r="G67" s="8"/>
      <c r="H67" s="2"/>
      <c r="I67" s="3"/>
      <c r="J67" s="7"/>
    </row>
    <row r="68" spans="1:11" ht="17">
      <c r="A68" s="3" t="s">
        <v>92</v>
      </c>
      <c r="B68" s="28">
        <v>67</v>
      </c>
      <c r="C68" s="2">
        <v>2339.5</v>
      </c>
      <c r="D68" s="7">
        <f t="shared" si="1"/>
        <v>7.7576925103062706</v>
      </c>
      <c r="E68" s="2">
        <f t="shared" si="2"/>
        <v>1956.3196597833958</v>
      </c>
      <c r="F68" s="2">
        <f t="shared" si="3"/>
        <v>383.18034021660424</v>
      </c>
      <c r="G68" s="8">
        <f t="shared" ref="G68:G97" si="4">ABS(F68)</f>
        <v>383.18034021660424</v>
      </c>
      <c r="H68" s="2">
        <f t="shared" ref="H68:H97" si="5">F68^2</f>
        <v>146827.17312851257</v>
      </c>
      <c r="I68" s="3">
        <f>G68/C68</f>
        <v>0.16378727942577656</v>
      </c>
      <c r="J68" s="7">
        <f>F68/C68</f>
        <v>0.16378727942577656</v>
      </c>
      <c r="K68" s="1" t="s">
        <v>128</v>
      </c>
    </row>
    <row r="69" spans="1:11">
      <c r="A69" s="3" t="s">
        <v>91</v>
      </c>
      <c r="B69" s="28">
        <v>68</v>
      </c>
      <c r="C69" s="2">
        <v>2213.5</v>
      </c>
      <c r="D69" s="7">
        <f t="shared" si="1"/>
        <v>7.7023302521721959</v>
      </c>
      <c r="E69" s="2">
        <f t="shared" si="2"/>
        <v>1940.9315635329606</v>
      </c>
      <c r="F69" s="2">
        <f t="shared" si="3"/>
        <v>272.56843646703942</v>
      </c>
      <c r="G69" s="8">
        <f t="shared" si="4"/>
        <v>272.56843646703942</v>
      </c>
      <c r="H69" s="2">
        <f t="shared" si="5"/>
        <v>74293.552558086507</v>
      </c>
      <c r="I69" s="3">
        <f t="shared" ref="I69:I97" si="6">G69/C69</f>
        <v>0.12313911744614385</v>
      </c>
      <c r="J69" s="7">
        <f t="shared" ref="J69:J97" si="7">F69/C69</f>
        <v>0.12313911744614385</v>
      </c>
    </row>
    <row r="70" spans="1:11">
      <c r="A70" s="3" t="s">
        <v>90</v>
      </c>
      <c r="B70" s="28">
        <v>69</v>
      </c>
      <c r="C70" s="2">
        <v>2451.5</v>
      </c>
      <c r="D70" s="7">
        <f t="shared" si="1"/>
        <v>7.8044553610912883</v>
      </c>
      <c r="E70" s="2">
        <f t="shared" si="2"/>
        <v>1925.6645075762362</v>
      </c>
      <c r="F70" s="2">
        <f t="shared" si="3"/>
        <v>525.83549242376375</v>
      </c>
      <c r="G70" s="8">
        <f t="shared" si="4"/>
        <v>525.83549242376375</v>
      </c>
      <c r="H70" s="2">
        <f t="shared" si="5"/>
        <v>276502.96509254212</v>
      </c>
      <c r="I70" s="3">
        <f t="shared" si="6"/>
        <v>0.21449540788242455</v>
      </c>
      <c r="J70" s="7">
        <f t="shared" si="7"/>
        <v>0.21449540788242455</v>
      </c>
    </row>
    <row r="71" spans="1:11">
      <c r="A71" s="3" t="s">
        <v>89</v>
      </c>
      <c r="B71" s="28">
        <v>70</v>
      </c>
      <c r="C71" s="2">
        <v>2405</v>
      </c>
      <c r="D71" s="7">
        <f t="shared" si="1"/>
        <v>7.7853051825398616</v>
      </c>
      <c r="E71" s="2">
        <f t="shared" si="2"/>
        <v>1910.5175398297122</v>
      </c>
      <c r="F71" s="2">
        <f t="shared" si="3"/>
        <v>494.48246017028782</v>
      </c>
      <c r="G71" s="8">
        <f t="shared" si="4"/>
        <v>494.48246017028782</v>
      </c>
      <c r="H71" s="2">
        <f t="shared" si="5"/>
        <v>244512.90341606029</v>
      </c>
      <c r="I71" s="3">
        <f t="shared" si="6"/>
        <v>0.20560601254481822</v>
      </c>
      <c r="J71" s="7">
        <f t="shared" si="7"/>
        <v>0.20560601254481822</v>
      </c>
    </row>
    <row r="72" spans="1:11">
      <c r="A72" s="3" t="s">
        <v>88</v>
      </c>
      <c r="B72" s="28">
        <v>71</v>
      </c>
      <c r="C72" s="2">
        <v>2555.5</v>
      </c>
      <c r="D72" s="7">
        <f t="shared" si="1"/>
        <v>7.8460031782083339</v>
      </c>
      <c r="E72" s="2">
        <f t="shared" si="2"/>
        <v>1895.4897156988134</v>
      </c>
      <c r="F72" s="2">
        <f t="shared" si="3"/>
        <v>660.01028430118663</v>
      </c>
      <c r="G72" s="8">
        <f t="shared" si="4"/>
        <v>660.01028430118663</v>
      </c>
      <c r="H72" s="2">
        <f t="shared" si="5"/>
        <v>435613.5753833332</v>
      </c>
      <c r="I72" s="3">
        <f t="shared" si="6"/>
        <v>0.25827050843325638</v>
      </c>
      <c r="J72" s="7">
        <f t="shared" si="7"/>
        <v>0.25827050843325638</v>
      </c>
    </row>
    <row r="73" spans="1:11">
      <c r="A73" s="3" t="s">
        <v>87</v>
      </c>
      <c r="B73" s="28">
        <v>72</v>
      </c>
      <c r="C73" s="2">
        <v>2428</v>
      </c>
      <c r="D73" s="7">
        <f t="shared" si="1"/>
        <v>7.7948231521793891</v>
      </c>
      <c r="E73" s="2">
        <f t="shared" si="2"/>
        <v>1880.5800980189949</v>
      </c>
      <c r="F73" s="2">
        <f t="shared" si="3"/>
        <v>547.41990198100507</v>
      </c>
      <c r="G73" s="8">
        <f t="shared" si="4"/>
        <v>547.41990198100507</v>
      </c>
      <c r="H73" s="2">
        <f t="shared" si="5"/>
        <v>299668.54908489319</v>
      </c>
      <c r="I73" s="3">
        <f t="shared" si="6"/>
        <v>0.22546124463797573</v>
      </c>
      <c r="J73" s="7">
        <f t="shared" si="7"/>
        <v>0.22546124463797573</v>
      </c>
    </row>
    <row r="74" spans="1:11">
      <c r="A74" s="3" t="s">
        <v>86</v>
      </c>
      <c r="B74" s="28">
        <v>73</v>
      </c>
      <c r="C74" s="2">
        <v>2765.5</v>
      </c>
      <c r="D74" s="7">
        <f t="shared" si="1"/>
        <v>7.9249767294347331</v>
      </c>
      <c r="E74" s="2">
        <f t="shared" si="2"/>
        <v>1865.7877569972964</v>
      </c>
      <c r="F74" s="2">
        <f t="shared" si="3"/>
        <v>899.71224300270364</v>
      </c>
      <c r="G74" s="8">
        <f t="shared" si="4"/>
        <v>899.71224300270364</v>
      </c>
      <c r="H74" s="2">
        <f t="shared" si="5"/>
        <v>809482.12020895607</v>
      </c>
      <c r="I74" s="3">
        <f t="shared" si="6"/>
        <v>0.32533438546472743</v>
      </c>
      <c r="J74" s="7">
        <f t="shared" si="7"/>
        <v>0.32533438546472743</v>
      </c>
    </row>
    <row r="75" spans="1:11">
      <c r="A75" s="3" t="s">
        <v>85</v>
      </c>
      <c r="B75" s="28">
        <v>74</v>
      </c>
      <c r="C75" s="2">
        <v>2679</v>
      </c>
      <c r="D75" s="7">
        <f t="shared" si="1"/>
        <v>7.8931988695446087</v>
      </c>
      <c r="E75" s="2">
        <f t="shared" si="2"/>
        <v>1851.1117701543601</v>
      </c>
      <c r="F75" s="2">
        <f t="shared" si="3"/>
        <v>827.8882298456399</v>
      </c>
      <c r="G75" s="8">
        <f t="shared" si="4"/>
        <v>827.8882298456399</v>
      </c>
      <c r="H75" s="2">
        <f t="shared" si="5"/>
        <v>685398.92111694708</v>
      </c>
      <c r="I75" s="3">
        <f t="shared" si="6"/>
        <v>0.30902882786324742</v>
      </c>
      <c r="J75" s="7">
        <f t="shared" si="7"/>
        <v>0.30902882786324742</v>
      </c>
    </row>
    <row r="76" spans="1:11">
      <c r="A76" s="3" t="s">
        <v>84</v>
      </c>
      <c r="B76" s="28">
        <v>75</v>
      </c>
      <c r="C76" s="2">
        <v>2245</v>
      </c>
      <c r="D76" s="7">
        <f t="shared" si="1"/>
        <v>7.7164608001763551</v>
      </c>
      <c r="E76" s="2">
        <f t="shared" si="2"/>
        <v>1836.5512222669038</v>
      </c>
      <c r="F76" s="2">
        <f t="shared" si="3"/>
        <v>408.44877773309622</v>
      </c>
      <c r="G76" s="8">
        <f t="shared" si="4"/>
        <v>408.44877773309622</v>
      </c>
      <c r="H76" s="2">
        <f t="shared" si="5"/>
        <v>166830.40403166023</v>
      </c>
      <c r="I76" s="3">
        <f t="shared" si="6"/>
        <v>0.18193709475861747</v>
      </c>
      <c r="J76" s="7">
        <f t="shared" si="7"/>
        <v>0.18193709475861747</v>
      </c>
    </row>
    <row r="77" spans="1:11">
      <c r="A77" s="3" t="s">
        <v>83</v>
      </c>
      <c r="B77" s="28">
        <v>76</v>
      </c>
      <c r="C77" s="2">
        <v>2404</v>
      </c>
      <c r="D77" s="7">
        <f t="shared" si="1"/>
        <v>7.7848892956550984</v>
      </c>
      <c r="E77" s="2">
        <f t="shared" si="2"/>
        <v>1822.1052053106428</v>
      </c>
      <c r="F77" s="2">
        <f t="shared" si="3"/>
        <v>581.89479468935724</v>
      </c>
      <c r="G77" s="8">
        <f t="shared" si="4"/>
        <v>581.89479468935724</v>
      </c>
      <c r="H77" s="2">
        <f t="shared" si="5"/>
        <v>338601.55208656919</v>
      </c>
      <c r="I77" s="3">
        <f t="shared" si="6"/>
        <v>0.24205274321520684</v>
      </c>
      <c r="J77" s="7">
        <f t="shared" si="7"/>
        <v>0.24205274321520684</v>
      </c>
    </row>
    <row r="78" spans="1:11">
      <c r="A78" s="3" t="s">
        <v>82</v>
      </c>
      <c r="B78" s="28">
        <v>77</v>
      </c>
      <c r="C78" s="2">
        <v>2437</v>
      </c>
      <c r="D78" s="7">
        <f t="shared" si="1"/>
        <v>7.7985230536252059</v>
      </c>
      <c r="E78" s="2">
        <f t="shared" si="2"/>
        <v>1807.7728184036669</v>
      </c>
      <c r="F78" s="2">
        <f t="shared" si="3"/>
        <v>629.22718159633314</v>
      </c>
      <c r="G78" s="8">
        <f t="shared" si="4"/>
        <v>629.22718159633314</v>
      </c>
      <c r="H78" s="2">
        <f t="shared" si="5"/>
        <v>395926.84605966479</v>
      </c>
      <c r="I78" s="3">
        <f t="shared" si="6"/>
        <v>0.25819744833661595</v>
      </c>
      <c r="J78" s="7">
        <f t="shared" si="7"/>
        <v>0.25819744833661595</v>
      </c>
    </row>
    <row r="79" spans="1:11">
      <c r="A79" s="3" t="s">
        <v>81</v>
      </c>
      <c r="B79" s="28">
        <v>78</v>
      </c>
      <c r="C79" s="2">
        <v>2181</v>
      </c>
      <c r="D79" s="7">
        <f t="shared" si="1"/>
        <v>7.6875387662016292</v>
      </c>
      <c r="E79" s="2">
        <f t="shared" si="2"/>
        <v>1793.5531677502579</v>
      </c>
      <c r="F79" s="2">
        <f t="shared" si="3"/>
        <v>387.4468322497421</v>
      </c>
      <c r="G79" s="8">
        <f t="shared" si="4"/>
        <v>387.4468322497421</v>
      </c>
      <c r="H79" s="2">
        <f t="shared" si="5"/>
        <v>150115.04782035979</v>
      </c>
      <c r="I79" s="3">
        <f t="shared" si="6"/>
        <v>0.17764641552028523</v>
      </c>
      <c r="J79" s="7">
        <f t="shared" si="7"/>
        <v>0.17764641552028523</v>
      </c>
    </row>
    <row r="80" spans="1:11">
      <c r="A80" s="3" t="s">
        <v>80</v>
      </c>
      <c r="B80" s="28">
        <v>79</v>
      </c>
      <c r="C80" s="2">
        <v>2416</v>
      </c>
      <c r="D80" s="7">
        <f t="shared" si="1"/>
        <v>7.7898685590547059</v>
      </c>
      <c r="E80" s="2">
        <f t="shared" si="2"/>
        <v>1779.4453665851506</v>
      </c>
      <c r="F80" s="2">
        <f t="shared" si="3"/>
        <v>636.55463341484938</v>
      </c>
      <c r="G80" s="8">
        <f t="shared" si="4"/>
        <v>636.55463341484938</v>
      </c>
      <c r="H80" s="2">
        <f t="shared" si="5"/>
        <v>405201.80132191326</v>
      </c>
      <c r="I80" s="3">
        <f t="shared" si="6"/>
        <v>0.26347459992336481</v>
      </c>
      <c r="J80" s="7">
        <f t="shared" si="7"/>
        <v>0.26347459992336481</v>
      </c>
    </row>
    <row r="81" spans="1:10">
      <c r="A81" s="3" t="s">
        <v>79</v>
      </c>
      <c r="B81" s="28">
        <v>80</v>
      </c>
      <c r="C81" s="2">
        <v>2655</v>
      </c>
      <c r="D81" s="7">
        <f t="shared" si="1"/>
        <v>7.8841999336760393</v>
      </c>
      <c r="E81" s="2">
        <f t="shared" si="2"/>
        <v>1765.4485351182345</v>
      </c>
      <c r="F81" s="2">
        <f t="shared" si="3"/>
        <v>889.55146488176547</v>
      </c>
      <c r="G81" s="8">
        <f t="shared" si="4"/>
        <v>889.55146488176547</v>
      </c>
      <c r="H81" s="2">
        <f t="shared" si="5"/>
        <v>791301.80867329484</v>
      </c>
      <c r="I81" s="3">
        <f t="shared" si="6"/>
        <v>0.33504763272382881</v>
      </c>
      <c r="J81" s="7">
        <f t="shared" si="7"/>
        <v>0.33504763272382881</v>
      </c>
    </row>
    <row r="82" spans="1:10">
      <c r="A82" s="3" t="s">
        <v>78</v>
      </c>
      <c r="B82" s="28">
        <v>81</v>
      </c>
      <c r="C82" s="2">
        <v>2537.5</v>
      </c>
      <c r="D82" s="7">
        <f t="shared" si="1"/>
        <v>7.8389346233500428</v>
      </c>
      <c r="E82" s="2">
        <f t="shared" si="2"/>
        <v>1751.561800479685</v>
      </c>
      <c r="F82" s="2">
        <f t="shared" si="3"/>
        <v>785.93819952031504</v>
      </c>
      <c r="G82" s="8">
        <f t="shared" si="4"/>
        <v>785.93819952031504</v>
      </c>
      <c r="H82" s="2">
        <f t="shared" si="5"/>
        <v>617698.85346523451</v>
      </c>
      <c r="I82" s="3">
        <f t="shared" si="6"/>
        <v>0.30972933971243943</v>
      </c>
      <c r="J82" s="7">
        <f t="shared" si="7"/>
        <v>0.30972933971243943</v>
      </c>
    </row>
    <row r="83" spans="1:10">
      <c r="A83" s="3" t="s">
        <v>77</v>
      </c>
      <c r="B83" s="28">
        <v>82</v>
      </c>
      <c r="C83" s="2">
        <v>2298.5</v>
      </c>
      <c r="D83" s="7">
        <f t="shared" si="1"/>
        <v>7.7400120152462826</v>
      </c>
      <c r="E83" s="2">
        <f t="shared" si="2"/>
        <v>1737.7842966655326</v>
      </c>
      <c r="F83" s="2">
        <f t="shared" si="3"/>
        <v>560.71570333446743</v>
      </c>
      <c r="G83" s="8">
        <f t="shared" si="4"/>
        <v>560.71570333446743</v>
      </c>
      <c r="H83" s="2">
        <f t="shared" si="5"/>
        <v>314402.09996586648</v>
      </c>
      <c r="I83" s="3">
        <f t="shared" si="6"/>
        <v>0.24394853310179135</v>
      </c>
      <c r="J83" s="7">
        <f t="shared" si="7"/>
        <v>0.24394853310179135</v>
      </c>
    </row>
    <row r="84" spans="1:10">
      <c r="A84" s="3" t="s">
        <v>76</v>
      </c>
      <c r="B84" s="28">
        <v>83</v>
      </c>
      <c r="C84" s="2">
        <v>2751.5</v>
      </c>
      <c r="D84" s="7">
        <f t="shared" si="1"/>
        <v>7.9199014964998131</v>
      </c>
      <c r="E84" s="2">
        <f t="shared" si="2"/>
        <v>1724.1151644836557</v>
      </c>
      <c r="F84" s="2">
        <f t="shared" si="3"/>
        <v>1027.3848355163443</v>
      </c>
      <c r="G84" s="8">
        <f t="shared" si="4"/>
        <v>1027.3848355163443</v>
      </c>
      <c r="H84" s="2">
        <f t="shared" si="5"/>
        <v>1055519.6002489459</v>
      </c>
      <c r="I84" s="3">
        <f t="shared" si="6"/>
        <v>0.3733908179234397</v>
      </c>
      <c r="J84" s="7">
        <f t="shared" si="7"/>
        <v>0.3733908179234397</v>
      </c>
    </row>
    <row r="85" spans="1:10">
      <c r="A85" s="3" t="s">
        <v>75</v>
      </c>
      <c r="B85" s="28">
        <v>84</v>
      </c>
      <c r="C85" s="2">
        <v>2595.5</v>
      </c>
      <c r="D85" s="7">
        <f t="shared" si="1"/>
        <v>7.8615344552672841</v>
      </c>
      <c r="E85" s="2">
        <f t="shared" si="2"/>
        <v>1710.5535515001993</v>
      </c>
      <c r="F85" s="2">
        <f t="shared" si="3"/>
        <v>884.94644849980068</v>
      </c>
      <c r="G85" s="8">
        <f t="shared" si="4"/>
        <v>884.94644849980068</v>
      </c>
      <c r="H85" s="2">
        <f t="shared" si="5"/>
        <v>783130.21671241033</v>
      </c>
      <c r="I85" s="3">
        <f t="shared" si="6"/>
        <v>0.34095413157380106</v>
      </c>
      <c r="J85" s="7">
        <f t="shared" si="7"/>
        <v>0.34095413157380106</v>
      </c>
    </row>
    <row r="86" spans="1:10">
      <c r="A86" s="3" t="s">
        <v>74</v>
      </c>
      <c r="B86" s="28">
        <v>85</v>
      </c>
      <c r="C86" s="2">
        <v>2525</v>
      </c>
      <c r="D86" s="7">
        <f t="shared" si="1"/>
        <v>7.8339963417094598</v>
      </c>
      <c r="E86" s="2">
        <f t="shared" si="2"/>
        <v>1697.0986119864169</v>
      </c>
      <c r="F86" s="2">
        <f t="shared" si="3"/>
        <v>827.90138801358307</v>
      </c>
      <c r="G86" s="8">
        <f t="shared" si="4"/>
        <v>827.90138801358307</v>
      </c>
      <c r="H86" s="2">
        <f t="shared" si="5"/>
        <v>685420.70827481744</v>
      </c>
      <c r="I86" s="3">
        <f t="shared" si="6"/>
        <v>0.32788173782716162</v>
      </c>
      <c r="J86" s="7">
        <f t="shared" si="7"/>
        <v>0.32788173782716162</v>
      </c>
    </row>
    <row r="87" spans="1:10">
      <c r="A87" s="3" t="s">
        <v>73</v>
      </c>
      <c r="B87" s="28">
        <v>86</v>
      </c>
      <c r="C87" s="2">
        <v>2614.5</v>
      </c>
      <c r="D87" s="7">
        <f t="shared" si="1"/>
        <v>7.8688281536281854</v>
      </c>
      <c r="E87" s="2">
        <f t="shared" si="2"/>
        <v>1683.7495068659284</v>
      </c>
      <c r="F87" s="2">
        <f t="shared" si="3"/>
        <v>930.75049313407158</v>
      </c>
      <c r="G87" s="8">
        <f t="shared" si="4"/>
        <v>930.75049313407158</v>
      </c>
      <c r="H87" s="2">
        <f t="shared" si="5"/>
        <v>866296.48046931741</v>
      </c>
      <c r="I87" s="3">
        <f t="shared" si="6"/>
        <v>0.35599559882733661</v>
      </c>
      <c r="J87" s="7">
        <f t="shared" si="7"/>
        <v>0.35599559882733661</v>
      </c>
    </row>
    <row r="88" spans="1:10">
      <c r="A88" s="3" t="s">
        <v>72</v>
      </c>
      <c r="B88" s="28">
        <v>87</v>
      </c>
      <c r="C88" s="2">
        <v>2349.5</v>
      </c>
      <c r="D88" s="7">
        <f t="shared" si="1"/>
        <v>7.7619578185428706</v>
      </c>
      <c r="E88" s="2">
        <f t="shared" si="2"/>
        <v>1670.5054036623931</v>
      </c>
      <c r="F88" s="2">
        <f t="shared" si="3"/>
        <v>678.99459633760694</v>
      </c>
      <c r="G88" s="8">
        <f t="shared" si="4"/>
        <v>678.99459633760694</v>
      </c>
      <c r="H88" s="2">
        <f t="shared" si="5"/>
        <v>461033.66185566981</v>
      </c>
      <c r="I88" s="3">
        <f t="shared" si="6"/>
        <v>0.28899535915624897</v>
      </c>
      <c r="J88" s="7">
        <f t="shared" si="7"/>
        <v>0.28899535915624897</v>
      </c>
    </row>
    <row r="89" spans="1:10">
      <c r="A89" s="3" t="s">
        <v>71</v>
      </c>
      <c r="B89" s="28">
        <v>88</v>
      </c>
      <c r="C89" s="2">
        <v>2382.5</v>
      </c>
      <c r="D89" s="7">
        <f t="shared" si="1"/>
        <v>7.7759056355283569</v>
      </c>
      <c r="E89" s="2">
        <f t="shared" si="2"/>
        <v>1657.3654764475968</v>
      </c>
      <c r="F89" s="2">
        <f t="shared" si="3"/>
        <v>725.13452355240315</v>
      </c>
      <c r="G89" s="8">
        <f t="shared" si="4"/>
        <v>725.13452355240315</v>
      </c>
      <c r="H89" s="2">
        <f t="shared" si="5"/>
        <v>525820.07724757073</v>
      </c>
      <c r="I89" s="3">
        <f t="shared" si="6"/>
        <v>0.30435866675861623</v>
      </c>
      <c r="J89" s="7">
        <f t="shared" si="7"/>
        <v>0.30435866675861623</v>
      </c>
    </row>
    <row r="90" spans="1:10">
      <c r="A90" s="3" t="s">
        <v>70</v>
      </c>
      <c r="B90" s="28">
        <v>89</v>
      </c>
      <c r="C90" s="2">
        <v>2409.5</v>
      </c>
      <c r="D90" s="7">
        <f t="shared" si="1"/>
        <v>7.7871745360803875</v>
      </c>
      <c r="E90" s="2">
        <f t="shared" si="2"/>
        <v>1644.3289057899426</v>
      </c>
      <c r="F90" s="2">
        <f t="shared" si="3"/>
        <v>765.17109421005739</v>
      </c>
      <c r="G90" s="8">
        <f t="shared" si="4"/>
        <v>765.17109421005739</v>
      </c>
      <c r="H90" s="2">
        <f t="shared" si="5"/>
        <v>585486.8034146165</v>
      </c>
      <c r="I90" s="3">
        <f t="shared" si="6"/>
        <v>0.31756426404235627</v>
      </c>
      <c r="J90" s="7">
        <f t="shared" si="7"/>
        <v>0.31756426404235627</v>
      </c>
    </row>
    <row r="91" spans="1:10">
      <c r="A91" s="3" t="s">
        <v>69</v>
      </c>
      <c r="B91" s="28">
        <v>90</v>
      </c>
      <c r="C91" s="2">
        <v>2387</v>
      </c>
      <c r="D91" s="7">
        <f t="shared" si="1"/>
        <v>7.7777926263388304</v>
      </c>
      <c r="E91" s="2">
        <f t="shared" si="2"/>
        <v>1631.3948787033521</v>
      </c>
      <c r="F91" s="2">
        <f t="shared" si="3"/>
        <v>755.60512129664789</v>
      </c>
      <c r="G91" s="8">
        <f t="shared" si="4"/>
        <v>755.60512129664789</v>
      </c>
      <c r="H91" s="2">
        <f t="shared" si="5"/>
        <v>570939.099329722</v>
      </c>
      <c r="I91" s="3">
        <f t="shared" si="6"/>
        <v>0.31655011365590613</v>
      </c>
      <c r="J91" s="7">
        <f t="shared" si="7"/>
        <v>0.31655011365590613</v>
      </c>
    </row>
    <row r="92" spans="1:10">
      <c r="A92" s="3" t="s">
        <v>68</v>
      </c>
      <c r="B92" s="28">
        <v>91</v>
      </c>
      <c r="C92" s="2">
        <v>2361</v>
      </c>
      <c r="D92" s="7">
        <f t="shared" si="1"/>
        <v>7.7668405370855131</v>
      </c>
      <c r="E92" s="2">
        <f t="shared" si="2"/>
        <v>1618.5625885965635</v>
      </c>
      <c r="F92" s="2">
        <f t="shared" si="3"/>
        <v>742.4374114034365</v>
      </c>
      <c r="G92" s="8">
        <f t="shared" si="4"/>
        <v>742.4374114034365</v>
      </c>
      <c r="H92" s="2">
        <f t="shared" si="5"/>
        <v>551213.3098514356</v>
      </c>
      <c r="I92" s="3">
        <f t="shared" si="6"/>
        <v>0.31445887818866436</v>
      </c>
      <c r="J92" s="7">
        <f t="shared" si="7"/>
        <v>0.31445887818866436</v>
      </c>
    </row>
    <row r="93" spans="1:10">
      <c r="A93" s="3" t="s">
        <v>67</v>
      </c>
      <c r="B93" s="28">
        <v>92</v>
      </c>
      <c r="C93" s="2">
        <v>2536.5</v>
      </c>
      <c r="D93" s="7">
        <f t="shared" si="1"/>
        <v>7.8385404570067445</v>
      </c>
      <c r="E93" s="2">
        <f t="shared" si="2"/>
        <v>1605.8312352228336</v>
      </c>
      <c r="F93" s="2">
        <f t="shared" si="3"/>
        <v>930.66876477716642</v>
      </c>
      <c r="G93" s="8">
        <f t="shared" si="4"/>
        <v>930.66876477716642</v>
      </c>
      <c r="H93" s="2">
        <f t="shared" si="5"/>
        <v>866144.34973185672</v>
      </c>
      <c r="I93" s="3">
        <f t="shared" si="6"/>
        <v>0.36691061099040662</v>
      </c>
      <c r="J93" s="7">
        <f t="shared" si="7"/>
        <v>0.36691061099040662</v>
      </c>
    </row>
    <row r="94" spans="1:10">
      <c r="A94" s="3" t="s">
        <v>66</v>
      </c>
      <c r="B94" s="28">
        <v>93</v>
      </c>
      <c r="C94" s="2">
        <v>2639.5</v>
      </c>
      <c r="D94" s="7">
        <f t="shared" si="1"/>
        <v>7.8783447842636711</v>
      </c>
      <c r="E94" s="2">
        <f t="shared" si="2"/>
        <v>1593.2000246300308</v>
      </c>
      <c r="F94" s="2">
        <f t="shared" si="3"/>
        <v>1046.2999753699692</v>
      </c>
      <c r="G94" s="8">
        <f t="shared" si="4"/>
        <v>1046.2999753699692</v>
      </c>
      <c r="H94" s="2">
        <f t="shared" si="5"/>
        <v>1094743.6384591982</v>
      </c>
      <c r="I94" s="3">
        <f t="shared" si="6"/>
        <v>0.3964008241598671</v>
      </c>
      <c r="J94" s="7">
        <f t="shared" si="7"/>
        <v>0.3964008241598671</v>
      </c>
    </row>
    <row r="95" spans="1:10">
      <c r="A95" s="3" t="s">
        <v>65</v>
      </c>
      <c r="B95" s="28">
        <v>94</v>
      </c>
      <c r="C95" s="2">
        <v>2549.5</v>
      </c>
      <c r="D95" s="7">
        <f t="shared" si="1"/>
        <v>7.84365254049521</v>
      </c>
      <c r="E95" s="2">
        <f t="shared" si="2"/>
        <v>1580.6681691111239</v>
      </c>
      <c r="F95" s="2">
        <f t="shared" si="3"/>
        <v>968.83183088887608</v>
      </c>
      <c r="G95" s="8">
        <f t="shared" si="4"/>
        <v>968.83183088887608</v>
      </c>
      <c r="H95" s="2">
        <f t="shared" si="5"/>
        <v>938635.11654349184</v>
      </c>
      <c r="I95" s="3">
        <f t="shared" si="6"/>
        <v>0.38000856281187528</v>
      </c>
      <c r="J95" s="7">
        <f t="shared" si="7"/>
        <v>0.38000856281187528</v>
      </c>
    </row>
    <row r="96" spans="1:10">
      <c r="A96" s="3" t="s">
        <v>64</v>
      </c>
      <c r="B96" s="28">
        <v>95</v>
      </c>
      <c r="C96" s="2">
        <v>2338.5</v>
      </c>
      <c r="D96" s="7">
        <f t="shared" si="1"/>
        <v>7.7572649771659412</v>
      </c>
      <c r="E96" s="2">
        <f t="shared" si="2"/>
        <v>1568.2348871550585</v>
      </c>
      <c r="F96" s="2">
        <f t="shared" si="3"/>
        <v>770.26511284494154</v>
      </c>
      <c r="G96" s="8">
        <f t="shared" si="4"/>
        <v>770.26511284494154</v>
      </c>
      <c r="H96" s="2">
        <f t="shared" si="5"/>
        <v>593308.34406603058</v>
      </c>
      <c r="I96" s="3">
        <f t="shared" si="6"/>
        <v>0.32938426890953243</v>
      </c>
      <c r="J96" s="7">
        <f t="shared" si="7"/>
        <v>0.32938426890953243</v>
      </c>
    </row>
    <row r="97" spans="1:10">
      <c r="A97" s="3" t="s">
        <v>63</v>
      </c>
      <c r="B97" s="28">
        <v>96</v>
      </c>
      <c r="C97" s="2">
        <v>2536</v>
      </c>
      <c r="D97" s="7">
        <f t="shared" si="1"/>
        <v>7.8383433155571165</v>
      </c>
      <c r="E97" s="2">
        <f t="shared" si="2"/>
        <v>1555.8994033980202</v>
      </c>
      <c r="F97" s="2">
        <f t="shared" si="3"/>
        <v>980.10059660197976</v>
      </c>
      <c r="G97" s="8">
        <f t="shared" si="4"/>
        <v>980.10059660197976</v>
      </c>
      <c r="H97" s="2">
        <f t="shared" si="5"/>
        <v>960597.1794595567</v>
      </c>
      <c r="I97" s="3">
        <f t="shared" si="6"/>
        <v>0.38647499866008667</v>
      </c>
      <c r="J97" s="7">
        <f t="shared" si="7"/>
        <v>0.38647499866008667</v>
      </c>
    </row>
    <row r="98" spans="1:10">
      <c r="C98" s="2"/>
      <c r="G98" s="8"/>
      <c r="H98" s="2"/>
      <c r="I98" s="3"/>
      <c r="J98" s="7"/>
    </row>
    <row r="99" spans="1:10">
      <c r="G99" s="8"/>
      <c r="H99" s="2"/>
      <c r="I99" s="3"/>
      <c r="J99" s="7"/>
    </row>
    <row r="100" spans="1:10">
      <c r="G100" s="8"/>
      <c r="H100" s="2"/>
      <c r="I100" s="3"/>
      <c r="J100" s="7"/>
    </row>
    <row r="101" spans="1:10">
      <c r="G101" s="8"/>
      <c r="H101" s="2"/>
      <c r="I101" s="3"/>
      <c r="J101" s="7"/>
    </row>
    <row r="102" spans="1:10">
      <c r="G102" s="8"/>
      <c r="H102" s="2"/>
      <c r="I102" s="3"/>
      <c r="J102" s="7"/>
    </row>
    <row r="103" spans="1:10">
      <c r="G103" s="8"/>
      <c r="H103" s="2"/>
      <c r="I103" s="3"/>
      <c r="J103" s="7"/>
    </row>
    <row r="104" spans="1:10">
      <c r="G104" s="8"/>
      <c r="H104" s="2"/>
      <c r="I104" s="3"/>
      <c r="J104" s="7"/>
    </row>
    <row r="105" spans="1:10">
      <c r="G105" s="8"/>
      <c r="H105" s="2"/>
      <c r="I105" s="3"/>
      <c r="J105" s="7"/>
    </row>
    <row r="106" spans="1:10">
      <c r="G106" s="8"/>
      <c r="H106" s="2"/>
      <c r="I106" s="3"/>
      <c r="J106" s="7"/>
    </row>
    <row r="107" spans="1:10">
      <c r="G107" s="8"/>
      <c r="H107" s="2"/>
      <c r="I107" s="3"/>
      <c r="J107" s="7"/>
    </row>
    <row r="108" spans="1:10">
      <c r="G108" s="8"/>
      <c r="H108" s="2"/>
      <c r="I108" s="3"/>
      <c r="J108" s="7"/>
    </row>
    <row r="109" spans="1:10">
      <c r="G109" s="8"/>
      <c r="H109" s="2"/>
      <c r="I109" s="3"/>
      <c r="J109" s="7"/>
    </row>
    <row r="110" spans="1:10">
      <c r="G110" s="8"/>
      <c r="H110" s="2"/>
      <c r="I110" s="3"/>
      <c r="J110" s="7"/>
    </row>
    <row r="111" spans="1:10">
      <c r="G111" s="8"/>
      <c r="H111" s="2"/>
      <c r="I111" s="3"/>
      <c r="J111" s="7"/>
    </row>
    <row r="112" spans="1:10">
      <c r="G112" s="8"/>
      <c r="H112" s="2"/>
      <c r="I112" s="3"/>
      <c r="J112" s="7"/>
    </row>
    <row r="113" spans="7:10">
      <c r="G113" s="8"/>
      <c r="H113" s="2"/>
      <c r="I113" s="3"/>
      <c r="J113" s="7"/>
    </row>
    <row r="114" spans="7:10">
      <c r="G114" s="8"/>
      <c r="H114" s="2"/>
      <c r="I114" s="3"/>
      <c r="J114" s="7"/>
    </row>
    <row r="115" spans="7:10">
      <c r="G115" s="8"/>
      <c r="H115" s="2"/>
      <c r="I115" s="3"/>
      <c r="J115" s="7"/>
    </row>
    <row r="116" spans="7:10">
      <c r="G116" s="8"/>
      <c r="H116" s="2"/>
      <c r="I116" s="3"/>
      <c r="J116" s="7"/>
    </row>
    <row r="117" spans="7:10">
      <c r="G117" s="8"/>
      <c r="H117" s="2"/>
      <c r="I117" s="3"/>
      <c r="J117" s="7"/>
    </row>
    <row r="118" spans="7:10">
      <c r="G118" s="8"/>
      <c r="H118" s="2"/>
      <c r="I118" s="3"/>
      <c r="J118" s="7"/>
    </row>
    <row r="119" spans="7:10">
      <c r="G119" s="8"/>
      <c r="H119" s="2"/>
      <c r="I119" s="3"/>
      <c r="J119" s="7"/>
    </row>
    <row r="120" spans="7:10">
      <c r="G120" s="8"/>
      <c r="H120" s="2"/>
      <c r="I120" s="3"/>
      <c r="J120" s="7"/>
    </row>
    <row r="121" spans="7:10">
      <c r="G121" s="8"/>
      <c r="H121" s="2"/>
      <c r="I121" s="3"/>
      <c r="J121" s="7"/>
    </row>
  </sheetData>
  <phoneticPr fontId="2" type="noConversion"/>
  <pageMargins left="0.7" right="0.7" top="0.75" bottom="0.75" header="0.3" footer="0.3"/>
  <ignoredErrors>
    <ignoredError sqref="H62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先看我＞＜</vt:lpstr>
      <vt:lpstr>Evaluate</vt:lpstr>
      <vt:lpstr>MA-2</vt:lpstr>
      <vt:lpstr>MA-3</vt:lpstr>
      <vt:lpstr>MA-4</vt:lpstr>
      <vt:lpstr>MA-5</vt:lpstr>
      <vt:lpstr>MA-6</vt:lpstr>
      <vt:lpstr>Smooth</vt:lpstr>
      <vt:lpstr>趨勢型態 linear</vt:lpstr>
      <vt:lpstr>趨勢型態 log</vt:lpstr>
      <vt:lpstr>趨勢型態 exp</vt:lpstr>
      <vt:lpstr>趨勢型態 迴歸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2022-06-07T05:36:32Z</dcterms:created>
  <dcterms:modified xsi:type="dcterms:W3CDTF">2022-06-10T15:30:57Z</dcterms:modified>
</cp:coreProperties>
</file>