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C:\Users\user\Dropbox\PC\Documents\大三作業報告\財報\"/>
    </mc:Choice>
  </mc:AlternateContent>
  <xr:revisionPtr revIDLastSave="0" documentId="13_ncr:1_{9D298499-F65B-400C-BFC9-0D3CD5FAC76E}" xr6:coauthVersionLast="47" xr6:coauthVersionMax="47" xr10:uidLastSave="{00000000-0000-0000-0000-000000000000}"/>
  <bookViews>
    <workbookView xWindow="-110" yWindow="-110" windowWidth="19420" windowHeight="10420" activeTab="6" xr2:uid="{00000000-000D-0000-FFFF-FFFF00000000}"/>
  </bookViews>
  <sheets>
    <sheet name="冠德建設(資產類)" sheetId="1" r:id="rId1"/>
    <sheet name="冠德建設(負債及股東權益類)" sheetId="2" r:id="rId2"/>
    <sheet name="宏盛建設(資產類)" sheetId="3" r:id="rId3"/>
    <sheet name="宏盛建設(負債及股東權益類)" sheetId="4" r:id="rId4"/>
    <sheet name="冠德建設" sheetId="5" r:id="rId5"/>
    <sheet name="宏盛建設" sheetId="6" r:id="rId6"/>
    <sheet name="岑" sheetId="7" r:id="rId7"/>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126" i="7" l="1"/>
  <c r="F131" i="7" s="1"/>
  <c r="E126" i="7"/>
  <c r="E131" i="7" s="1"/>
  <c r="D126" i="7"/>
  <c r="D131" i="7" s="1"/>
  <c r="C126" i="7"/>
  <c r="C131" i="7" s="1"/>
  <c r="B126" i="7"/>
  <c r="F125" i="7"/>
  <c r="F130" i="7" s="1"/>
  <c r="E125" i="7"/>
  <c r="E130" i="7" s="1"/>
  <c r="D125" i="7"/>
  <c r="D130" i="7" s="1"/>
  <c r="C125" i="7"/>
  <c r="C130" i="7" s="1"/>
  <c r="B125" i="7"/>
  <c r="F124" i="7"/>
  <c r="F129" i="7" s="1"/>
  <c r="E124" i="7"/>
  <c r="E129" i="7" s="1"/>
  <c r="D124" i="7"/>
  <c r="D129" i="7" s="1"/>
  <c r="C124" i="7"/>
  <c r="C129" i="7" s="1"/>
  <c r="B124" i="7"/>
  <c r="F123" i="7"/>
  <c r="F128" i="7" s="1"/>
  <c r="E123" i="7"/>
  <c r="E128" i="7" s="1"/>
  <c r="D123" i="7"/>
  <c r="D128" i="7" s="1"/>
  <c r="C123" i="7"/>
  <c r="C128" i="7" s="1"/>
  <c r="B123" i="7"/>
  <c r="F113" i="7"/>
  <c r="F118" i="7" s="1"/>
  <c r="E113" i="7"/>
  <c r="E118" i="7" s="1"/>
  <c r="D113" i="7"/>
  <c r="D118" i="7" s="1"/>
  <c r="C113" i="7"/>
  <c r="C118" i="7" s="1"/>
  <c r="B113" i="7"/>
  <c r="F112" i="7"/>
  <c r="F117" i="7" s="1"/>
  <c r="E112" i="7"/>
  <c r="E117" i="7" s="1"/>
  <c r="D112" i="7"/>
  <c r="D117" i="7" s="1"/>
  <c r="C112" i="7"/>
  <c r="C117" i="7" s="1"/>
  <c r="B112" i="7"/>
  <c r="F111" i="7"/>
  <c r="F116" i="7" s="1"/>
  <c r="E111" i="7"/>
  <c r="E116" i="7" s="1"/>
  <c r="D111" i="7"/>
  <c r="D116" i="7" s="1"/>
  <c r="C111" i="7"/>
  <c r="C116" i="7" s="1"/>
  <c r="B111" i="7"/>
  <c r="F110" i="7"/>
  <c r="F115" i="7" s="1"/>
  <c r="E110" i="7"/>
  <c r="E115" i="7" s="1"/>
  <c r="D110" i="7"/>
  <c r="D115" i="7" s="1"/>
  <c r="C110" i="7"/>
  <c r="C115" i="7" s="1"/>
  <c r="B110" i="7"/>
  <c r="F72" i="7"/>
  <c r="G72" i="7" s="1"/>
  <c r="E72" i="7"/>
  <c r="C72" i="7"/>
  <c r="D72" i="7" s="1"/>
  <c r="B72" i="7"/>
  <c r="E56" i="7"/>
  <c r="E74" i="7" s="1"/>
  <c r="F74" i="7" s="1"/>
  <c r="G74" i="7" s="1"/>
  <c r="D56" i="7"/>
  <c r="C56" i="7"/>
  <c r="B74" i="7" s="1"/>
  <c r="C74" i="7" s="1"/>
  <c r="D74" i="7" s="1"/>
  <c r="B56" i="7"/>
  <c r="I35" i="7"/>
  <c r="G35" i="7"/>
  <c r="D35" i="7"/>
  <c r="B35" i="7"/>
  <c r="C35" i="7" s="1"/>
  <c r="I34" i="7"/>
  <c r="G34" i="7"/>
  <c r="D34" i="7"/>
  <c r="E52" i="7" s="1"/>
  <c r="B34" i="7"/>
  <c r="C52" i="7" s="1"/>
  <c r="I33" i="7"/>
  <c r="G33" i="7"/>
  <c r="D33" i="7"/>
  <c r="E51" i="7" s="1"/>
  <c r="B33" i="7"/>
  <c r="C51" i="7" s="1"/>
  <c r="I32" i="7"/>
  <c r="G32" i="7"/>
  <c r="D32" i="7"/>
  <c r="E50" i="7" s="1"/>
  <c r="B32" i="7"/>
  <c r="I31" i="7"/>
  <c r="G31" i="7"/>
  <c r="D31" i="7"/>
  <c r="E49" i="7" s="1"/>
  <c r="B31" i="7"/>
  <c r="I30" i="7"/>
  <c r="G30" i="7"/>
  <c r="D30" i="7"/>
  <c r="B30" i="7"/>
  <c r="I29" i="7"/>
  <c r="G29" i="7"/>
  <c r="D29" i="7"/>
  <c r="C29" i="7"/>
  <c r="B29" i="7"/>
  <c r="C47" i="7" s="1"/>
  <c r="I28" i="7"/>
  <c r="G28" i="7"/>
  <c r="B46" i="7" s="1"/>
  <c r="D28" i="7"/>
  <c r="B28" i="7"/>
  <c r="C46" i="7" s="1"/>
  <c r="I27" i="7"/>
  <c r="G27" i="7"/>
  <c r="B45" i="7" s="1"/>
  <c r="D27" i="7"/>
  <c r="C27" i="7"/>
  <c r="B27" i="7"/>
  <c r="C45" i="7" s="1"/>
  <c r="B63" i="7" s="1"/>
  <c r="C63" i="7" s="1"/>
  <c r="D63" i="7" s="1"/>
  <c r="I26" i="7"/>
  <c r="G26" i="7"/>
  <c r="B44" i="7" s="1"/>
  <c r="D26" i="7"/>
  <c r="C26" i="7"/>
  <c r="B26" i="7"/>
  <c r="C44" i="7" s="1"/>
  <c r="H20" i="7"/>
  <c r="G20" i="7"/>
  <c r="B20" i="7"/>
  <c r="C19" i="7" s="1"/>
  <c r="G19" i="7"/>
  <c r="H19" i="7" s="1"/>
  <c r="D19" i="7"/>
  <c r="B19" i="7"/>
  <c r="I18" i="7"/>
  <c r="H18" i="7"/>
  <c r="G18" i="7"/>
  <c r="D18" i="7"/>
  <c r="C18" i="7"/>
  <c r="B18" i="7"/>
  <c r="I17" i="7"/>
  <c r="H17" i="7"/>
  <c r="G17" i="7"/>
  <c r="D17" i="7"/>
  <c r="C17" i="7"/>
  <c r="B17" i="7"/>
  <c r="I16" i="7"/>
  <c r="H16" i="7"/>
  <c r="G16" i="7"/>
  <c r="D16" i="7"/>
  <c r="C16" i="7"/>
  <c r="B16" i="7"/>
  <c r="I15" i="7"/>
  <c r="H15" i="7"/>
  <c r="G15" i="7"/>
  <c r="D15" i="7"/>
  <c r="C15" i="7"/>
  <c r="B15" i="7"/>
  <c r="I14" i="7"/>
  <c r="I19" i="7" s="1"/>
  <c r="H14" i="7"/>
  <c r="G14" i="7"/>
  <c r="D14" i="7"/>
  <c r="C14" i="7"/>
  <c r="B14" i="7"/>
  <c r="I12" i="7"/>
  <c r="H12" i="7"/>
  <c r="G12" i="7"/>
  <c r="D12" i="7"/>
  <c r="C12" i="7"/>
  <c r="B12" i="7"/>
  <c r="I11" i="7"/>
  <c r="D87" i="7" s="1"/>
  <c r="H11" i="7"/>
  <c r="G11" i="7"/>
  <c r="B87" i="7" s="1"/>
  <c r="D11" i="7"/>
  <c r="E87" i="7" s="1"/>
  <c r="E101" i="7" s="1"/>
  <c r="F101" i="7" s="1"/>
  <c r="G101" i="7" s="1"/>
  <c r="C11" i="7"/>
  <c r="B11" i="7"/>
  <c r="C87" i="7" s="1"/>
  <c r="B101" i="7" s="1"/>
  <c r="C101" i="7" s="1"/>
  <c r="D101" i="7" s="1"/>
  <c r="I10" i="7"/>
  <c r="D86" i="7" s="1"/>
  <c r="H10" i="7"/>
  <c r="G10" i="7"/>
  <c r="B86" i="7" s="1"/>
  <c r="D10" i="7"/>
  <c r="E86" i="7" s="1"/>
  <c r="E100" i="7" s="1"/>
  <c r="F100" i="7" s="1"/>
  <c r="G100" i="7" s="1"/>
  <c r="C10" i="7"/>
  <c r="B10" i="7"/>
  <c r="C86" i="7" s="1"/>
  <c r="B100" i="7" s="1"/>
  <c r="C100" i="7" s="1"/>
  <c r="D100" i="7" s="1"/>
  <c r="I8" i="7"/>
  <c r="D84" i="7" s="1"/>
  <c r="G8" i="7"/>
  <c r="B84" i="7" s="1"/>
  <c r="D8" i="7"/>
  <c r="E84" i="7" s="1"/>
  <c r="E98" i="7" s="1"/>
  <c r="F98" i="7" s="1"/>
  <c r="G98" i="7" s="1"/>
  <c r="B8" i="7"/>
  <c r="C84" i="7" s="1"/>
  <c r="B98" i="7" s="1"/>
  <c r="C98" i="7" s="1"/>
  <c r="D98" i="7" s="1"/>
  <c r="I7" i="7"/>
  <c r="D83" i="7" s="1"/>
  <c r="G7" i="7"/>
  <c r="B83" i="7" s="1"/>
  <c r="D7" i="7"/>
  <c r="E83" i="7" s="1"/>
  <c r="E97" i="7" s="1"/>
  <c r="F97" i="7" s="1"/>
  <c r="G97" i="7" s="1"/>
  <c r="B7" i="7"/>
  <c r="C83" i="7" s="1"/>
  <c r="B97" i="7" s="1"/>
  <c r="C97" i="7" s="1"/>
  <c r="D97" i="7" s="1"/>
  <c r="I6" i="7"/>
  <c r="D82" i="7" s="1"/>
  <c r="G6" i="7"/>
  <c r="B82" i="7" s="1"/>
  <c r="D6" i="7"/>
  <c r="E82" i="7" s="1"/>
  <c r="E96" i="7" s="1"/>
  <c r="F96" i="7" s="1"/>
  <c r="G96" i="7" s="1"/>
  <c r="B6" i="7"/>
  <c r="C82" i="7" s="1"/>
  <c r="B96" i="7" s="1"/>
  <c r="C96" i="7" s="1"/>
  <c r="D96" i="7" s="1"/>
  <c r="I5" i="7"/>
  <c r="D81" i="7" s="1"/>
  <c r="G5" i="7"/>
  <c r="B81" i="7" s="1"/>
  <c r="D5" i="7"/>
  <c r="E81" i="7" s="1"/>
  <c r="E95" i="7" s="1"/>
  <c r="F95" i="7" s="1"/>
  <c r="G95" i="7" s="1"/>
  <c r="B5" i="7"/>
  <c r="C81" i="7" s="1"/>
  <c r="B95" i="7" s="1"/>
  <c r="C95" i="7" s="1"/>
  <c r="D95" i="7" s="1"/>
  <c r="I4" i="7"/>
  <c r="D80" i="7" s="1"/>
  <c r="G4" i="7"/>
  <c r="B80" i="7" s="1"/>
  <c r="D4" i="7"/>
  <c r="E80" i="7" s="1"/>
  <c r="E94" i="7" s="1"/>
  <c r="F94" i="7" s="1"/>
  <c r="G94" i="7" s="1"/>
  <c r="B4" i="7"/>
  <c r="C80" i="7" s="1"/>
  <c r="B94" i="7" s="1"/>
  <c r="C94" i="7" s="1"/>
  <c r="D94" i="7" s="1"/>
  <c r="F26" i="1"/>
  <c r="D9" i="7" l="1"/>
  <c r="I9" i="7"/>
  <c r="D13" i="7"/>
  <c r="I13" i="7"/>
  <c r="C20" i="7"/>
  <c r="J27" i="7"/>
  <c r="D45" i="7"/>
  <c r="C48" i="7"/>
  <c r="C30" i="7"/>
  <c r="C49" i="7"/>
  <c r="C31" i="7"/>
  <c r="C50" i="7"/>
  <c r="B68" i="7" s="1"/>
  <c r="C68" i="7" s="1"/>
  <c r="D68" i="7" s="1"/>
  <c r="C32" i="7"/>
  <c r="C53" i="7"/>
  <c r="J4" i="7"/>
  <c r="J5" i="7"/>
  <c r="J6" i="7"/>
  <c r="J7" i="7"/>
  <c r="J8" i="7"/>
  <c r="B62" i="7"/>
  <c r="C62" i="7" s="1"/>
  <c r="D62" i="7" s="1"/>
  <c r="H26" i="7"/>
  <c r="E45" i="7"/>
  <c r="E63" i="7" s="1"/>
  <c r="F63" i="7" s="1"/>
  <c r="G63" i="7" s="1"/>
  <c r="E27" i="7"/>
  <c r="B64" i="7"/>
  <c r="C64" i="7" s="1"/>
  <c r="D64" i="7" s="1"/>
  <c r="H28" i="7"/>
  <c r="E47" i="7"/>
  <c r="E29" i="7"/>
  <c r="E48" i="7"/>
  <c r="E66" i="7" s="1"/>
  <c r="F66" i="7" s="1"/>
  <c r="G66" i="7" s="1"/>
  <c r="E30" i="7"/>
  <c r="E53" i="7"/>
  <c r="E35" i="7"/>
  <c r="B9" i="7"/>
  <c r="G9" i="7"/>
  <c r="B13" i="7"/>
  <c r="G13" i="7"/>
  <c r="J26" i="7"/>
  <c r="D44" i="7"/>
  <c r="C28" i="7"/>
  <c r="J28" i="7"/>
  <c r="D46" i="7"/>
  <c r="H29" i="7"/>
  <c r="B47" i="7"/>
  <c r="H30" i="7"/>
  <c r="B48" i="7"/>
  <c r="H31" i="7"/>
  <c r="B49" i="7"/>
  <c r="H32" i="7"/>
  <c r="B50" i="7"/>
  <c r="H33" i="7"/>
  <c r="H34" i="7"/>
  <c r="H35" i="7"/>
  <c r="E44" i="7"/>
  <c r="E62" i="7" s="1"/>
  <c r="F62" i="7" s="1"/>
  <c r="G62" i="7" s="1"/>
  <c r="E26" i="7"/>
  <c r="H27" i="7"/>
  <c r="E46" i="7"/>
  <c r="E64" i="7" s="1"/>
  <c r="F64" i="7" s="1"/>
  <c r="G64" i="7" s="1"/>
  <c r="E28" i="7"/>
  <c r="B65" i="7"/>
  <c r="C65" i="7" s="1"/>
  <c r="D65" i="7" s="1"/>
  <c r="J29" i="7"/>
  <c r="D47" i="7"/>
  <c r="J30" i="7"/>
  <c r="J31" i="7"/>
  <c r="J32" i="7"/>
  <c r="J33" i="7"/>
  <c r="J34" i="7"/>
  <c r="J35" i="7"/>
  <c r="B51" i="7"/>
  <c r="B52" i="7"/>
  <c r="B70" i="7" s="1"/>
  <c r="C70" i="7" s="1"/>
  <c r="D70" i="7" s="1"/>
  <c r="C33" i="7"/>
  <c r="C34" i="7"/>
  <c r="D48" i="7"/>
  <c r="D49" i="7"/>
  <c r="E67" i="7" s="1"/>
  <c r="F67" i="7" s="1"/>
  <c r="G67" i="7" s="1"/>
  <c r="D50" i="7"/>
  <c r="E68" i="7" s="1"/>
  <c r="F68" i="7" s="1"/>
  <c r="G68" i="7" s="1"/>
  <c r="D51" i="7"/>
  <c r="D53" i="7" s="1"/>
  <c r="D55" i="7" s="1"/>
  <c r="D52" i="7"/>
  <c r="E70" i="7" s="1"/>
  <c r="F70" i="7" s="1"/>
  <c r="G70" i="7" s="1"/>
  <c r="E31" i="7"/>
  <c r="E32" i="7"/>
  <c r="E33" i="7"/>
  <c r="E34" i="7"/>
  <c r="B66" i="7" l="1"/>
  <c r="C66" i="7" s="1"/>
  <c r="D66" i="7" s="1"/>
  <c r="E85" i="7"/>
  <c r="E9" i="7"/>
  <c r="B53" i="7"/>
  <c r="B55" i="7" s="1"/>
  <c r="C88" i="7"/>
  <c r="C13" i="7"/>
  <c r="E7" i="7"/>
  <c r="E5" i="7"/>
  <c r="C55" i="7"/>
  <c r="D88" i="7"/>
  <c r="J13" i="7"/>
  <c r="I20" i="7"/>
  <c r="B88" i="7"/>
  <c r="H13" i="7"/>
  <c r="B85" i="7"/>
  <c r="H9" i="7"/>
  <c r="H8" i="7"/>
  <c r="H7" i="7"/>
  <c r="H6" i="7"/>
  <c r="H5" i="7"/>
  <c r="H4" i="7"/>
  <c r="E65" i="7"/>
  <c r="F65" i="7" s="1"/>
  <c r="G65" i="7" s="1"/>
  <c r="B69" i="7"/>
  <c r="C69" i="7" s="1"/>
  <c r="D69" i="7" s="1"/>
  <c r="B67" i="7"/>
  <c r="C67" i="7" s="1"/>
  <c r="D67" i="7" s="1"/>
  <c r="E88" i="7"/>
  <c r="E102" i="7" s="1"/>
  <c r="F102" i="7" s="1"/>
  <c r="G102" i="7" s="1"/>
  <c r="D20" i="7"/>
  <c r="E13" i="7"/>
  <c r="E55" i="7"/>
  <c r="E73" i="7" s="1"/>
  <c r="F73" i="7" s="1"/>
  <c r="G73" i="7" s="1"/>
  <c r="E71" i="7"/>
  <c r="F71" i="7" s="1"/>
  <c r="G71" i="7" s="1"/>
  <c r="C85" i="7"/>
  <c r="C9" i="7"/>
  <c r="C8" i="7"/>
  <c r="C7" i="7"/>
  <c r="C6" i="7"/>
  <c r="C5" i="7"/>
  <c r="C4" i="7"/>
  <c r="E69" i="7"/>
  <c r="F69" i="7" s="1"/>
  <c r="G69" i="7" s="1"/>
  <c r="E8" i="7"/>
  <c r="E6" i="7"/>
  <c r="E4" i="7"/>
  <c r="D85" i="7"/>
  <c r="J9" i="7"/>
  <c r="B99" i="7" l="1"/>
  <c r="C99" i="7" s="1"/>
  <c r="D99" i="7" s="1"/>
  <c r="E20" i="7"/>
  <c r="E15" i="7"/>
  <c r="E14" i="7"/>
  <c r="E11" i="7"/>
  <c r="E17" i="7"/>
  <c r="E16" i="7"/>
  <c r="E19" i="7"/>
  <c r="E18" i="7"/>
  <c r="E10" i="7"/>
  <c r="E12" i="7"/>
  <c r="B73" i="7"/>
  <c r="C73" i="7" s="1"/>
  <c r="D73" i="7" s="1"/>
  <c r="E99" i="7"/>
  <c r="F99" i="7" s="1"/>
  <c r="G99" i="7" s="1"/>
  <c r="J20" i="7"/>
  <c r="J12" i="7"/>
  <c r="J15" i="7"/>
  <c r="J11" i="7"/>
  <c r="J17" i="7"/>
  <c r="J19" i="7"/>
  <c r="J14" i="7"/>
  <c r="J16" i="7"/>
  <c r="J18" i="7"/>
  <c r="J10" i="7"/>
  <c r="B71" i="7"/>
  <c r="C71" i="7" s="1"/>
  <c r="D71" i="7" s="1"/>
  <c r="B102" i="7"/>
  <c r="C102" i="7" s="1"/>
  <c r="D102"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22" authorId="0" shapeId="0" xr:uid="{00000000-0006-0000-0200-000001000000}">
      <text>
        <r>
          <rPr>
            <sz val="10"/>
            <color rgb="FF000000"/>
            <rFont val="Arial"/>
            <scheme val="minor"/>
          </rPr>
          <t>其他資產
	-洪岑昀</t>
        </r>
      </text>
    </comment>
    <comment ref="A23" authorId="0" shapeId="0" xr:uid="{00000000-0006-0000-0200-000002000000}">
      <text>
        <r>
          <rPr>
            <sz val="10"/>
            <color rgb="FF000000"/>
            <rFont val="Arial"/>
            <scheme val="minor"/>
          </rPr>
          <t>其他資產
	-洪岑昀</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6" authorId="0" shapeId="0" xr:uid="{00000000-0006-0000-0300-000002000000}">
      <text>
        <r>
          <rPr>
            <sz val="10"/>
            <color rgb="FF000000"/>
            <rFont val="Arial"/>
            <scheme val="minor"/>
          </rPr>
          <t>長期負債
	-洪岑昀</t>
        </r>
      </text>
    </comment>
    <comment ref="A20" authorId="0" shapeId="0" xr:uid="{00000000-0006-0000-0300-000001000000}">
      <text>
        <r>
          <rPr>
            <sz val="10"/>
            <color rgb="FF000000"/>
            <rFont val="Arial"/>
            <scheme val="minor"/>
          </rPr>
          <t>其他負債
	-洪岑昀</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53" authorId="0" shapeId="0" xr:uid="{00000000-0006-0000-0600-000001000000}">
      <text>
        <r>
          <rPr>
            <sz val="10"/>
            <color rgb="FF000000"/>
            <rFont val="Arial"/>
            <scheme val="minor"/>
          </rPr>
          <t xml:space="preserve">經常利益 = 稅前淨利 – 所得稅費用
</t>
        </r>
      </text>
    </comment>
    <comment ref="A54" authorId="0" shapeId="0" xr:uid="{00000000-0006-0000-0600-000002000000}">
      <text>
        <r>
          <rPr>
            <sz val="10"/>
            <color rgb="FF000000"/>
            <rFont val="Arial"/>
            <scheme val="minor"/>
          </rPr>
          <t>=非控制權益淨利
查前幾年年報這項都是0
（因2021年報未出）</t>
        </r>
      </text>
    </comment>
  </commentList>
</comments>
</file>

<file path=xl/sharedStrings.xml><?xml version="1.0" encoding="utf-8"?>
<sst xmlns="http://schemas.openxmlformats.org/spreadsheetml/2006/main" count="381" uniqueCount="189">
  <si>
    <t>冠德建設(資產類)</t>
  </si>
  <si>
    <t>110年度</t>
  </si>
  <si>
    <t>109年度</t>
  </si>
  <si>
    <t>108年度</t>
  </si>
  <si>
    <t>107年度</t>
  </si>
  <si>
    <t>106年度</t>
  </si>
  <si>
    <t>105年度</t>
  </si>
  <si>
    <t>現金及約當現金</t>
  </si>
  <si>
    <t>透過損益按公允價值衡量之金融資產-流動</t>
  </si>
  <si>
    <t>合約資產-流動</t>
  </si>
  <si>
    <t>應收票據淨額</t>
  </si>
  <si>
    <t>應收帳款淨額</t>
  </si>
  <si>
    <t>(其他應收關係人款項=141）</t>
  </si>
  <si>
    <t>本期所得稅資產</t>
  </si>
  <si>
    <t>存貨</t>
  </si>
  <si>
    <t>預付款項</t>
  </si>
  <si>
    <t>其他金融資產-流動</t>
  </si>
  <si>
    <t>其他流動資產-其他</t>
  </si>
  <si>
    <t>取得合約之增額成本-流動</t>
  </si>
  <si>
    <t>流動資產合計</t>
  </si>
  <si>
    <t>透過其他綜合損益按公允價值衡量之金融資產－非流動</t>
  </si>
  <si>
    <t>以成本衡量之金融資產-非流動</t>
  </si>
  <si>
    <t>採用權益法之投資</t>
  </si>
  <si>
    <t>不動產、廠房及設備</t>
  </si>
  <si>
    <t>使用權資產</t>
  </si>
  <si>
    <t>投資性不動產</t>
  </si>
  <si>
    <t>無形資產</t>
  </si>
  <si>
    <t>遞延所得稅資產</t>
  </si>
  <si>
    <t>預付設備款</t>
  </si>
  <si>
    <t>長期預付租金</t>
  </si>
  <si>
    <t>非流動資產合計</t>
  </si>
  <si>
    <t>資產總額</t>
  </si>
  <si>
    <t>冠德建設(負債及股東權益類)</t>
  </si>
  <si>
    <t>短期借款</t>
  </si>
  <si>
    <t>應付短期票券</t>
  </si>
  <si>
    <t>合約負債-流動</t>
  </si>
  <si>
    <t>應付票據</t>
  </si>
  <si>
    <t>應付票據-關係人</t>
  </si>
  <si>
    <t>應付帳款</t>
  </si>
  <si>
    <t>應付帳款-關係人</t>
  </si>
  <si>
    <t>其他應付款</t>
  </si>
  <si>
    <t>本期所得稅負債</t>
  </si>
  <si>
    <t>員工福利負債準備-流動</t>
  </si>
  <si>
    <t>租賃負債-流動</t>
  </si>
  <si>
    <t>一年或一營業週期內到期或執行賣回權公司債</t>
  </si>
  <si>
    <t>其他流動負債-其他</t>
  </si>
  <si>
    <t>流動負債合計</t>
  </si>
  <si>
    <t>應付公司債</t>
  </si>
  <si>
    <t>淨確定福利負債-非流動</t>
  </si>
  <si>
    <t>存入保證金</t>
  </si>
  <si>
    <t>其他非流動負債-其他</t>
  </si>
  <si>
    <t>非流動負債合計</t>
  </si>
  <si>
    <t>負債總額</t>
  </si>
  <si>
    <t>股本</t>
  </si>
  <si>
    <t>資本公積</t>
  </si>
  <si>
    <t>保留盈餘</t>
  </si>
  <si>
    <t>其他權益</t>
  </si>
  <si>
    <t>庫藏股票</t>
  </si>
  <si>
    <t>權益總額</t>
  </si>
  <si>
    <t>負債及權益總計</t>
  </si>
  <si>
    <t>宏盛建設(資產類)</t>
  </si>
  <si>
    <t>應收帳款-關係人</t>
  </si>
  <si>
    <t>其他應收款淨額</t>
  </si>
  <si>
    <t>其他金融資產</t>
  </si>
  <si>
    <t>其他流動資產</t>
  </si>
  <si>
    <t>取得合約之增額成本</t>
  </si>
  <si>
    <t>透過損益按公允價值衡量之金融資產－非流動</t>
  </si>
  <si>
    <t>備供出售金融資產－非流動淨額</t>
  </si>
  <si>
    <t>投資性不動產淨額</t>
  </si>
  <si>
    <t>存出保證金</t>
  </si>
  <si>
    <t>長期應收票據及款項淨額</t>
  </si>
  <si>
    <t>淨確定福利資產</t>
  </si>
  <si>
    <t>其他非流動資產淨額</t>
  </si>
  <si>
    <t>宏盛建設(負債及股東權益類)</t>
  </si>
  <si>
    <t>應付短期票券淨額</t>
  </si>
  <si>
    <t>合約負債</t>
  </si>
  <si>
    <t>預收房地款</t>
  </si>
  <si>
    <t>一年或一營業週期內到期長期借款</t>
  </si>
  <si>
    <t>租賃負債－流動</t>
  </si>
  <si>
    <t>其他流動負債</t>
  </si>
  <si>
    <t>長期借款</t>
  </si>
  <si>
    <t>負債準備</t>
  </si>
  <si>
    <t>遞延所得稅負債</t>
  </si>
  <si>
    <t>淨確定福利負債</t>
  </si>
  <si>
    <t>法定盈餘公積</t>
  </si>
  <si>
    <t>特別盈餘公積</t>
  </si>
  <si>
    <t>未分配盈餘</t>
  </si>
  <si>
    <t>保留盈餘合計</t>
  </si>
  <si>
    <t>冠德建設</t>
  </si>
  <si>
    <t>營業收入</t>
  </si>
  <si>
    <t>營業成本</t>
  </si>
  <si>
    <t>已實現銷貨損益</t>
  </si>
  <si>
    <t>營業毛利</t>
  </si>
  <si>
    <t>推銷費用</t>
  </si>
  <si>
    <t>管理費用</t>
  </si>
  <si>
    <t>營業費用合計</t>
  </si>
  <si>
    <t>營業淨利</t>
  </si>
  <si>
    <t>利息收入</t>
  </si>
  <si>
    <t>其他收入</t>
  </si>
  <si>
    <t>其他利益及損失</t>
  </si>
  <si>
    <t>財務成本</t>
  </si>
  <si>
    <t>採用權益法認列之子公司、關聯企業及合資損益之份額</t>
  </si>
  <si>
    <t>營業外收入及支出合計</t>
  </si>
  <si>
    <t>繼續營業部門稅前淨利</t>
  </si>
  <si>
    <t>所得稅費用</t>
  </si>
  <si>
    <t>本期淨利</t>
  </si>
  <si>
    <t>確定福利計畫之再衡量數</t>
  </si>
  <si>
    <t>透過其他綜合損益按公允價值衡量之權益工具投資未實現評價損益</t>
  </si>
  <si>
    <t>採用權益法認列子公司、關聯企業及合資之其他綜合損益之份額-不重分類至損益之項目</t>
  </si>
  <si>
    <t>採用權益法認列子公司、關聯企業及合資之其他綜合損益之份額-可能重分類至損益之項目</t>
  </si>
  <si>
    <t>國外營運機構財務報表換算之兌換差額</t>
  </si>
  <si>
    <t>本期其他綜合損益(稅後淨額)</t>
  </si>
  <si>
    <t>本期綜合損益總額</t>
  </si>
  <si>
    <t>基本每股盈餘</t>
  </si>
  <si>
    <t>稀釋每股盈餘</t>
  </si>
  <si>
    <t>宏盛建設</t>
  </si>
  <si>
    <t>銷售房地收入</t>
  </si>
  <si>
    <t>租賃收入</t>
  </si>
  <si>
    <t>營業收入合計</t>
  </si>
  <si>
    <t>銷貨成本</t>
  </si>
  <si>
    <t>租賃成本</t>
  </si>
  <si>
    <t>其他營業成本</t>
  </si>
  <si>
    <t>營業成本合計</t>
  </si>
  <si>
    <t>採用權益法認列之子公司及關聯企業損益之份額</t>
  </si>
  <si>
    <t>稅前淨利</t>
  </si>
  <si>
    <t>本年度淨利</t>
  </si>
  <si>
    <t>採用權益法認列子公司及關聯企業之確定福利計畫再衡量數</t>
  </si>
  <si>
    <t>採用權益法認列子公司及關聯企業之透過其他綜合損益按公允價值衡量權益工具未實現評價損益</t>
  </si>
  <si>
    <t>備供出售金融資產未實現損益</t>
  </si>
  <si>
    <t>採用權益法認列子公司及關聯企業之備供出售金融資產未實現損益</t>
  </si>
  <si>
    <t>本年度其他綜合損益</t>
  </si>
  <si>
    <t>本年度綜合損益總額</t>
  </si>
  <si>
    <t>一、共同比分析</t>
  </si>
  <si>
    <t>110共同比資產負債表</t>
  </si>
  <si>
    <t>109共同比資產負債表</t>
  </si>
  <si>
    <t>項目</t>
  </si>
  <si>
    <t>冠德（金額）</t>
  </si>
  <si>
    <t>冠德（%）</t>
  </si>
  <si>
    <t>宏盛（金額）</t>
  </si>
  <si>
    <t>宏盛（%）</t>
  </si>
  <si>
    <t>流動資產</t>
  </si>
  <si>
    <t>基金與長期投資</t>
  </si>
  <si>
    <t>固定資產</t>
  </si>
  <si>
    <t>其他資產</t>
  </si>
  <si>
    <t>流動負債</t>
  </si>
  <si>
    <t>長期負債</t>
  </si>
  <si>
    <t>其他負債</t>
  </si>
  <si>
    <t>其他項目</t>
  </si>
  <si>
    <t>股東權益總額</t>
  </si>
  <si>
    <t>負債及股東權益總計</t>
  </si>
  <si>
    <t>*此處之「其他項目」是指少數股權</t>
  </si>
  <si>
    <t>110共同比綜合損益表</t>
  </si>
  <si>
    <t>109共同比綜合損益表</t>
  </si>
  <si>
    <t>營業收入淨額</t>
  </si>
  <si>
    <t>營業費用</t>
  </si>
  <si>
    <t>營業利益</t>
  </si>
  <si>
    <t>營業外收入及利益</t>
  </si>
  <si>
    <t>營業外費用及損失</t>
  </si>
  <si>
    <t>本期淨利—母公司股東</t>
  </si>
  <si>
    <t>二、比較分析</t>
  </si>
  <si>
    <t>（一）損益表</t>
  </si>
  <si>
    <t>冠德</t>
  </si>
  <si>
    <t>宏盛</t>
  </si>
  <si>
    <t>單位：新台幣千元</t>
  </si>
  <si>
    <t>109年</t>
  </si>
  <si>
    <t>110年</t>
  </si>
  <si>
    <t>營業外收入合計</t>
  </si>
  <si>
    <t>營業外支出合計</t>
  </si>
  <si>
    <t>經常利益</t>
  </si>
  <si>
    <t>少數股權淨利</t>
  </si>
  <si>
    <t>本期稅後淨利—母公司</t>
  </si>
  <si>
    <t>每股盈餘 (元)</t>
  </si>
  <si>
    <t>（二）損益表之比較分析</t>
  </si>
  <si>
    <t>絕對增減</t>
  </si>
  <si>
    <t>百分比變動</t>
  </si>
  <si>
    <t>比值</t>
  </si>
  <si>
    <t>註：絕對增減之單位為新台幣千元</t>
  </si>
  <si>
    <t>（三）資產負債表</t>
  </si>
  <si>
    <t>資金與長期投資</t>
  </si>
  <si>
    <t>（四）資產負債表之比較分析</t>
  </si>
  <si>
    <t>三、趨勢分析</t>
  </si>
  <si>
    <t>（一）冠德民國106~110年獲利之趨勢分析</t>
  </si>
  <si>
    <t>民國106年</t>
  </si>
  <si>
    <t>民國107年</t>
  </si>
  <si>
    <t>民國108年</t>
  </si>
  <si>
    <t>民國109年</t>
  </si>
  <si>
    <t>民國110年</t>
  </si>
  <si>
    <t>趨勢百分比</t>
  </si>
  <si>
    <t>（二）宏盛民國106~110年獲利之趨勢分析</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</si>
</sst>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5">
    <font>
      <sz val="10"/>
      <color rgb="FF000000"/>
      <name val="Arial"/>
      <scheme val="minor"/>
    </font>
    <font>
      <b/>
      <sz val="10"/>
      <color theme="1"/>
      <name val="Arial"/>
      <scheme val="minor"/>
    </font>
    <font>
      <sz val="10"/>
      <color theme="1"/>
      <name val="Arial"/>
      <scheme val="minor"/>
    </font>
    <font>
      <sz val="10"/>
      <color theme="1"/>
      <name val="Arial"/>
      <scheme val="minor"/>
    </font>
    <font>
      <sz val="10"/>
      <color theme="1"/>
      <name val="Arial"/>
    </font>
    <font>
      <b/>
      <sz val="10"/>
      <color theme="1"/>
      <name val="Arial"/>
    </font>
    <font>
      <b/>
      <sz val="10"/>
      <color rgb="FF333333"/>
      <name val="Arial"/>
      <scheme val="minor"/>
    </font>
    <font>
      <sz val="10"/>
      <color rgb="FF333333"/>
      <name val="Arial"/>
      <scheme val="minor"/>
    </font>
    <font>
      <sz val="10"/>
      <color rgb="FF333333"/>
      <name val="Arial"/>
    </font>
    <font>
      <sz val="10"/>
      <color rgb="FF333333"/>
      <name val="Arial"/>
      <scheme val="minor"/>
    </font>
    <font>
      <b/>
      <sz val="10"/>
      <color rgb="FF333333"/>
      <name val="Arial"/>
    </font>
    <font>
      <sz val="11"/>
      <color rgb="FF333333"/>
      <name val="Georgia"/>
    </font>
    <font>
      <sz val="12"/>
      <color rgb="FF000000"/>
      <name val="&quot;翩翩體-簡 標準體&quot;"/>
      <family val="3"/>
      <charset val="136"/>
    </font>
    <font>
      <sz val="10"/>
      <color theme="1"/>
      <name val="Arial"/>
      <family val="2"/>
    </font>
    <font>
      <sz val="9"/>
      <name val="Arial"/>
      <family val="3"/>
      <charset val="136"/>
      <scheme val="minor"/>
    </font>
  </fonts>
  <fills count="10">
    <fill>
      <patternFill patternType="none"/>
    </fill>
    <fill>
      <patternFill patternType="gray125"/>
    </fill>
    <fill>
      <patternFill patternType="solid">
        <fgColor theme="0"/>
        <bgColor theme="0"/>
      </patternFill>
    </fill>
    <fill>
      <patternFill patternType="solid">
        <fgColor rgb="FFFFE599"/>
        <bgColor rgb="FFFFE599"/>
      </patternFill>
    </fill>
    <fill>
      <patternFill patternType="solid">
        <fgColor rgb="FFC9DAF8"/>
        <bgColor rgb="FFC9DAF8"/>
      </patternFill>
    </fill>
    <fill>
      <patternFill patternType="solid">
        <fgColor rgb="FFFFFFFF"/>
        <bgColor rgb="FFFFFFFF"/>
      </patternFill>
    </fill>
    <fill>
      <patternFill patternType="solid">
        <fgColor rgb="FFF4CCCC"/>
        <bgColor rgb="FFF4CCCC"/>
      </patternFill>
    </fill>
    <fill>
      <patternFill patternType="solid">
        <fgColor rgb="FFD9D2E9"/>
        <bgColor rgb="FFD9D2E9"/>
      </patternFill>
    </fill>
    <fill>
      <patternFill patternType="solid">
        <fgColor rgb="FFD9EAD3"/>
        <bgColor rgb="FFD9EAD3"/>
      </patternFill>
    </fill>
    <fill>
      <patternFill patternType="solid">
        <fgColor rgb="FFFFF2CC"/>
        <bgColor rgb="FFFFF2CC"/>
      </patternFill>
    </fill>
  </fills>
  <borders count="1">
    <border>
      <left/>
      <right/>
      <top/>
      <bottom/>
      <diagonal/>
    </border>
  </borders>
  <cellStyleXfs count="1">
    <xf numFmtId="0" fontId="0" fillId="0" borderId="0"/>
  </cellStyleXfs>
  <cellXfs count="79">
    <xf numFmtId="0" fontId="0" fillId="0" borderId="0" xfId="0" applyFont="1" applyAlignment="1"/>
    <xf numFmtId="0" fontId="2" fillId="2" borderId="0" xfId="0" applyFont="1" applyFill="1" applyAlignment="1"/>
    <xf numFmtId="0" fontId="3" fillId="0" borderId="0" xfId="0" applyFont="1" applyAlignment="1"/>
    <xf numFmtId="3" fontId="2" fillId="2" borderId="0" xfId="0" applyNumberFormat="1" applyFont="1" applyFill="1" applyAlignment="1"/>
    <xf numFmtId="3" fontId="3" fillId="0" borderId="0" xfId="0" applyNumberFormat="1" applyFont="1" applyAlignment="1"/>
    <xf numFmtId="3" fontId="4" fillId="2" borderId="0" xfId="0" applyNumberFormat="1" applyFont="1" applyFill="1" applyAlignment="1">
      <alignment horizontal="right"/>
    </xf>
    <xf numFmtId="0" fontId="1" fillId="3" borderId="0" xfId="0" applyFont="1" applyFill="1" applyAlignment="1"/>
    <xf numFmtId="3" fontId="3" fillId="3" borderId="0" xfId="0" applyNumberFormat="1" applyFont="1" applyFill="1" applyAlignment="1"/>
    <xf numFmtId="3" fontId="4" fillId="3" borderId="0" xfId="0" applyNumberFormat="1" applyFont="1" applyFill="1" applyAlignment="1">
      <alignment horizontal="right"/>
    </xf>
    <xf numFmtId="0" fontId="2" fillId="2" borderId="0" xfId="0" applyFont="1" applyFill="1" applyAlignment="1"/>
    <xf numFmtId="0" fontId="4" fillId="2" borderId="0" xfId="0" applyFont="1" applyFill="1" applyAlignment="1">
      <alignment horizontal="left"/>
    </xf>
    <xf numFmtId="0" fontId="3" fillId="2" borderId="0" xfId="0" applyFont="1" applyFill="1"/>
    <xf numFmtId="0" fontId="4" fillId="3" borderId="0" xfId="0" applyFont="1" applyFill="1" applyAlignment="1">
      <alignment horizontal="left"/>
    </xf>
    <xf numFmtId="0" fontId="5" fillId="3" borderId="0" xfId="0" applyFont="1" applyFill="1" applyAlignment="1">
      <alignment horizontal="left"/>
    </xf>
    <xf numFmtId="3" fontId="3" fillId="2" borderId="0" xfId="0" applyNumberFormat="1" applyFont="1" applyFill="1" applyAlignment="1"/>
    <xf numFmtId="0" fontId="7" fillId="2" borderId="0" xfId="0" applyFont="1" applyFill="1"/>
    <xf numFmtId="0" fontId="7" fillId="2" borderId="0" xfId="0" applyFont="1" applyFill="1" applyAlignment="1"/>
    <xf numFmtId="0" fontId="8" fillId="2" borderId="0" xfId="0" applyFont="1" applyFill="1" applyAlignment="1">
      <alignment horizontal="left"/>
    </xf>
    <xf numFmtId="3" fontId="8" fillId="2" borderId="0" xfId="0" applyNumberFormat="1" applyFont="1" applyFill="1" applyAlignment="1">
      <alignment horizontal="right"/>
    </xf>
    <xf numFmtId="3" fontId="9" fillId="0" borderId="0" xfId="0" applyNumberFormat="1" applyFont="1" applyAlignment="1"/>
    <xf numFmtId="3" fontId="7" fillId="2" borderId="0" xfId="0" applyNumberFormat="1" applyFont="1" applyFill="1" applyAlignment="1"/>
    <xf numFmtId="0" fontId="9" fillId="0" borderId="0" xfId="0" applyFont="1" applyAlignment="1"/>
    <xf numFmtId="0" fontId="10" fillId="4" borderId="0" xfId="0" applyFont="1" applyFill="1" applyAlignment="1">
      <alignment horizontal="left"/>
    </xf>
    <xf numFmtId="3" fontId="9" fillId="4" borderId="0" xfId="0" applyNumberFormat="1" applyFont="1" applyFill="1" applyAlignment="1"/>
    <xf numFmtId="3" fontId="8" fillId="4" borderId="0" xfId="0" applyNumberFormat="1" applyFont="1" applyFill="1" applyAlignment="1">
      <alignment horizontal="right"/>
    </xf>
    <xf numFmtId="0" fontId="10" fillId="2" borderId="0" xfId="0" applyFont="1" applyFill="1" applyAlignment="1">
      <alignment horizontal="left"/>
    </xf>
    <xf numFmtId="3" fontId="9" fillId="2" borderId="0" xfId="0" applyNumberFormat="1" applyFont="1" applyFill="1" applyAlignment="1"/>
    <xf numFmtId="0" fontId="3" fillId="2" borderId="0" xfId="0" applyFont="1" applyFill="1" applyAlignment="1"/>
    <xf numFmtId="0" fontId="11" fillId="5" borderId="0" xfId="0" applyFont="1" applyFill="1" applyAlignment="1">
      <alignment horizontal="center"/>
    </xf>
    <xf numFmtId="0" fontId="4" fillId="2" borderId="0" xfId="0" applyFont="1" applyFill="1"/>
    <xf numFmtId="0" fontId="4" fillId="2" borderId="0" xfId="0" applyFont="1" applyFill="1" applyAlignment="1"/>
    <xf numFmtId="0" fontId="5" fillId="6" borderId="0" xfId="0" applyFont="1" applyFill="1" applyAlignment="1">
      <alignment horizontal="left"/>
    </xf>
    <xf numFmtId="3" fontId="4" fillId="6" borderId="0" xfId="0" applyNumberFormat="1" applyFont="1" applyFill="1" applyAlignment="1"/>
    <xf numFmtId="0" fontId="5" fillId="6" borderId="0" xfId="0" applyFont="1" applyFill="1" applyAlignment="1">
      <alignment horizontal="left"/>
    </xf>
    <xf numFmtId="3" fontId="4" fillId="6" borderId="0" xfId="0" applyNumberFormat="1" applyFont="1" applyFill="1" applyAlignment="1"/>
    <xf numFmtId="0" fontId="4" fillId="2" borderId="0" xfId="0" applyFont="1" applyFill="1" applyAlignment="1">
      <alignment horizontal="left"/>
    </xf>
    <xf numFmtId="3" fontId="4" fillId="2" borderId="0" xfId="0" applyNumberFormat="1" applyFont="1" applyFill="1" applyAlignment="1">
      <alignment horizontal="right"/>
    </xf>
    <xf numFmtId="3" fontId="4" fillId="2" borderId="0" xfId="0" applyNumberFormat="1" applyFont="1" applyFill="1" applyAlignment="1"/>
    <xf numFmtId="3" fontId="4" fillId="6" borderId="0" xfId="0" applyNumberFormat="1" applyFont="1" applyFill="1" applyAlignment="1">
      <alignment horizontal="right"/>
    </xf>
    <xf numFmtId="0" fontId="4" fillId="2" borderId="0" xfId="0" applyFont="1" applyFill="1" applyAlignment="1">
      <alignment horizontal="left"/>
    </xf>
    <xf numFmtId="3" fontId="12" fillId="0" borderId="0" xfId="0" applyNumberFormat="1" applyFont="1" applyAlignment="1">
      <alignment horizontal="right"/>
    </xf>
    <xf numFmtId="0" fontId="12" fillId="0" borderId="0" xfId="0" applyFont="1" applyAlignment="1"/>
    <xf numFmtId="0" fontId="13" fillId="5" borderId="0" xfId="0" applyFont="1" applyFill="1" applyAlignment="1">
      <alignment horizontal="left"/>
    </xf>
    <xf numFmtId="0" fontId="4" fillId="2" borderId="0" xfId="0" applyFont="1" applyFill="1" applyAlignment="1">
      <alignment horizontal="right"/>
    </xf>
    <xf numFmtId="0" fontId="8" fillId="2" borderId="0" xfId="0" applyFont="1" applyFill="1"/>
    <xf numFmtId="0" fontId="8" fillId="2" borderId="0" xfId="0" applyFont="1" applyFill="1" applyAlignment="1"/>
    <xf numFmtId="3" fontId="8" fillId="2" borderId="0" xfId="0" applyNumberFormat="1" applyFont="1" applyFill="1" applyAlignment="1"/>
    <xf numFmtId="3" fontId="8" fillId="2" borderId="0" xfId="0" applyNumberFormat="1" applyFont="1" applyFill="1" applyAlignment="1">
      <alignment horizontal="right"/>
    </xf>
    <xf numFmtId="0" fontId="8" fillId="2" borderId="0" xfId="0" applyFont="1" applyFill="1" applyAlignment="1">
      <alignment horizontal="left"/>
    </xf>
    <xf numFmtId="0" fontId="10" fillId="6" borderId="0" xfId="0" applyFont="1" applyFill="1" applyAlignment="1">
      <alignment horizontal="left"/>
    </xf>
    <xf numFmtId="3" fontId="8" fillId="6" borderId="0" xfId="0" applyNumberFormat="1" applyFont="1" applyFill="1" applyAlignment="1"/>
    <xf numFmtId="0" fontId="10" fillId="6" borderId="0" xfId="0" applyFont="1" applyFill="1" applyAlignment="1">
      <alignment horizontal="left"/>
    </xf>
    <xf numFmtId="3" fontId="8" fillId="6" borderId="0" xfId="0" applyNumberFormat="1" applyFont="1" applyFill="1" applyAlignment="1"/>
    <xf numFmtId="3" fontId="8" fillId="6" borderId="0" xfId="0" applyNumberFormat="1" applyFont="1" applyFill="1" applyAlignment="1">
      <alignment horizontal="right"/>
    </xf>
    <xf numFmtId="0" fontId="8" fillId="2" borderId="0" xfId="0" applyFont="1" applyFill="1" applyAlignment="1">
      <alignment horizontal="right"/>
    </xf>
    <xf numFmtId="0" fontId="3" fillId="7" borderId="0" xfId="0" applyFont="1" applyFill="1" applyAlignment="1"/>
    <xf numFmtId="0" fontId="3" fillId="0" borderId="0" xfId="0" applyFont="1" applyAlignment="1">
      <alignment horizontal="center"/>
    </xf>
    <xf numFmtId="0" fontId="3" fillId="6" borderId="0" xfId="0" applyFont="1" applyFill="1" applyAlignment="1"/>
    <xf numFmtId="0" fontId="3" fillId="4" borderId="0" xfId="0" applyFont="1" applyFill="1" applyAlignment="1"/>
    <xf numFmtId="3" fontId="3" fillId="0" borderId="0" xfId="0" applyNumberFormat="1" applyFont="1"/>
    <xf numFmtId="10" fontId="3" fillId="0" borderId="0" xfId="0" applyNumberFormat="1" applyFont="1"/>
    <xf numFmtId="0" fontId="3" fillId="8" borderId="0" xfId="0" applyFont="1" applyFill="1" applyAlignment="1"/>
    <xf numFmtId="0" fontId="3" fillId="9" borderId="0" xfId="0" applyFont="1" applyFill="1" applyAlignment="1"/>
    <xf numFmtId="3" fontId="3" fillId="0" borderId="0" xfId="0" applyNumberFormat="1" applyFont="1" applyAlignment="1">
      <alignment horizontal="right"/>
    </xf>
    <xf numFmtId="0" fontId="3" fillId="0" borderId="0" xfId="0" applyFont="1" applyAlignment="1">
      <alignment horizontal="right"/>
    </xf>
    <xf numFmtId="4" fontId="3" fillId="0" borderId="0" xfId="0" applyNumberFormat="1" applyFont="1"/>
    <xf numFmtId="0" fontId="3" fillId="0" borderId="0" xfId="0" applyFont="1"/>
    <xf numFmtId="10" fontId="3" fillId="0" borderId="0" xfId="0" applyNumberFormat="1" applyFont="1" applyAlignment="1"/>
    <xf numFmtId="4" fontId="3" fillId="0" borderId="0" xfId="0" applyNumberFormat="1" applyFont="1" applyAlignment="1"/>
    <xf numFmtId="9" fontId="3" fillId="0" borderId="0" xfId="0" applyNumberFormat="1" applyFont="1" applyAlignment="1"/>
    <xf numFmtId="0" fontId="1" fillId="2" borderId="0" xfId="0" applyFont="1" applyFill="1" applyAlignment="1">
      <alignment horizontal="center"/>
    </xf>
    <xf numFmtId="0" fontId="0" fillId="0" borderId="0" xfId="0" applyFont="1" applyAlignment="1"/>
    <xf numFmtId="0" fontId="6" fillId="2" borderId="0" xfId="0" applyFont="1" applyFill="1" applyAlignment="1">
      <alignment horizontal="center"/>
    </xf>
    <xf numFmtId="0" fontId="4" fillId="2" borderId="0" xfId="0" applyFont="1" applyFill="1" applyAlignment="1">
      <alignment horizontal="center"/>
    </xf>
    <xf numFmtId="0" fontId="10" fillId="2" borderId="0" xfId="0" applyFont="1" applyFill="1" applyAlignment="1">
      <alignment horizontal="center"/>
    </xf>
    <xf numFmtId="0" fontId="3" fillId="6" borderId="0" xfId="0" applyFont="1" applyFill="1" applyAlignment="1">
      <alignment horizontal="center"/>
    </xf>
    <xf numFmtId="0" fontId="3" fillId="4" borderId="0" xfId="0" applyFont="1" applyFill="1" applyAlignment="1">
      <alignment horizontal="center"/>
    </xf>
    <xf numFmtId="0" fontId="3" fillId="0" borderId="0" xfId="0" applyFont="1" applyAlignment="1"/>
    <xf numFmtId="0" fontId="3" fillId="0" borderId="0" xfId="0" applyFont="1" applyAlignment="1">
      <alignment horizontal="center"/>
    </xf>
  </cellXfs>
  <cellStyles count="1">
    <cellStyle name="Normal" xfId="0" builtinId="0"/>
  </cellStyles>
  <dxfs count="6">
    <dxf>
      <fill>
        <patternFill patternType="solid">
          <fgColor rgb="FFFDDCE8"/>
          <bgColor rgb="FFFDDCE8"/>
        </patternFill>
      </fill>
    </dxf>
    <dxf>
      <fill>
        <patternFill patternType="solid">
          <fgColor rgb="FFFFFFFF"/>
          <bgColor rgb="FFFFFFFF"/>
        </patternFill>
      </fill>
    </dxf>
    <dxf>
      <fill>
        <patternFill patternType="solid">
          <fgColor rgb="FFF4CCCC"/>
          <bgColor rgb="FFF4CCCC"/>
        </patternFill>
      </fill>
    </dxf>
    <dxf>
      <fill>
        <patternFill patternType="solid">
          <fgColor rgb="FFFDDCE8"/>
          <bgColor rgb="FFFDDCE8"/>
        </patternFill>
      </fill>
    </dxf>
    <dxf>
      <fill>
        <patternFill patternType="solid">
          <fgColor rgb="FFFFFFFF"/>
          <bgColor rgb="FFFFFFFF"/>
        </patternFill>
      </fill>
    </dxf>
    <dxf>
      <fill>
        <patternFill patternType="solid">
          <fgColor rgb="FFF4CCCC"/>
          <bgColor rgb="FFF4CCCC"/>
        </patternFill>
      </fill>
    </dxf>
  </dxfs>
  <tableStyles count="2">
    <tableStyle name="冠德建設-style" pivot="0" count="3" xr9:uid="{00000000-0011-0000-FFFF-FFFF00000000}">
      <tableStyleElement type="headerRow" dxfId="5"/>
      <tableStyleElement type="firstRowStripe" dxfId="4"/>
      <tableStyleElement type="secondRowStripe" dxfId="3"/>
    </tableStyle>
    <tableStyle name="宏盛建設-style" pivot="0" count="3" xr9:uid="{00000000-0011-0000-FFFF-FFFF01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zh-TW" altLang="en-US" b="0">
                <a:solidFill>
                  <a:srgbClr val="757575"/>
                </a:solidFill>
                <a:latin typeface="+mn-lt"/>
              </a:rPr>
              <a:t>宏盛</a:t>
            </a:r>
            <a:r>
              <a:rPr lang="en-US" altLang="zh-TW" b="0">
                <a:solidFill>
                  <a:srgbClr val="757575"/>
                </a:solidFill>
                <a:latin typeface="+mn-lt"/>
              </a:rPr>
              <a:t>110</a:t>
            </a:r>
            <a:r>
              <a:rPr lang="zh-TW" altLang="en-US" b="0">
                <a:solidFill>
                  <a:srgbClr val="757575"/>
                </a:solidFill>
                <a:latin typeface="+mn-lt"/>
              </a:rPr>
              <a:t>年資產配置</a:t>
            </a:r>
          </a:p>
        </c:rich>
      </c:tx>
      <c:overlay val="0"/>
    </c:title>
    <c:autoTitleDeleted val="0"/>
    <c:view3D>
      <c:rotX val="50"/>
      <c:rotY val="0"/>
      <c:rAngAx val="1"/>
    </c:view3D>
    <c:floor>
      <c:thickness val="0"/>
    </c:floor>
    <c:sideWall>
      <c:thickness val="0"/>
    </c:sideWall>
    <c:backWall>
      <c:thickness val="0"/>
    </c:backWall>
    <c:plotArea>
      <c:layout/>
      <c:pie3DChart>
        <c:varyColors val="1"/>
        <c:ser>
          <c:idx val="0"/>
          <c:order val="0"/>
          <c:dPt>
            <c:idx val="0"/>
            <c:bubble3D val="0"/>
            <c:spPr>
              <a:solidFill>
                <a:srgbClr val="4285F4"/>
              </a:solidFill>
            </c:spPr>
            <c:extLst>
              <c:ext xmlns:c16="http://schemas.microsoft.com/office/drawing/2014/chart" uri="{C3380CC4-5D6E-409C-BE32-E72D297353CC}">
                <c16:uniqueId val="{00000001-CC21-4DE1-A3A3-4C5055C0CCEE}"/>
              </c:ext>
            </c:extLst>
          </c:dPt>
          <c:dPt>
            <c:idx val="1"/>
            <c:bubble3D val="0"/>
            <c:spPr>
              <a:solidFill>
                <a:srgbClr val="EA4335"/>
              </a:solidFill>
            </c:spPr>
            <c:extLst>
              <c:ext xmlns:c16="http://schemas.microsoft.com/office/drawing/2014/chart" uri="{C3380CC4-5D6E-409C-BE32-E72D297353CC}">
                <c16:uniqueId val="{00000003-CC21-4DE1-A3A3-4C5055C0CCEE}"/>
              </c:ext>
            </c:extLst>
          </c:dPt>
          <c:dPt>
            <c:idx val="2"/>
            <c:bubble3D val="0"/>
            <c:spPr>
              <a:solidFill>
                <a:srgbClr val="FBBC04"/>
              </a:solidFill>
            </c:spPr>
            <c:extLst>
              <c:ext xmlns:c16="http://schemas.microsoft.com/office/drawing/2014/chart" uri="{C3380CC4-5D6E-409C-BE32-E72D297353CC}">
                <c16:uniqueId val="{00000005-CC21-4DE1-A3A3-4C5055C0CCEE}"/>
              </c:ext>
            </c:extLst>
          </c:dPt>
          <c:dPt>
            <c:idx val="3"/>
            <c:bubble3D val="0"/>
            <c:spPr>
              <a:solidFill>
                <a:srgbClr val="34A853"/>
              </a:solidFill>
            </c:spPr>
            <c:extLst>
              <c:ext xmlns:c16="http://schemas.microsoft.com/office/drawing/2014/chart" uri="{C3380CC4-5D6E-409C-BE32-E72D297353CC}">
                <c16:uniqueId val="{00000007-CC21-4DE1-A3A3-4C5055C0CCEE}"/>
              </c:ext>
            </c:extLst>
          </c:dPt>
          <c:dPt>
            <c:idx val="4"/>
            <c:bubble3D val="0"/>
            <c:spPr>
              <a:solidFill>
                <a:srgbClr val="FF6D01"/>
              </a:solidFill>
            </c:spPr>
            <c:extLst>
              <c:ext xmlns:c16="http://schemas.microsoft.com/office/drawing/2014/chart" uri="{C3380CC4-5D6E-409C-BE32-E72D297353CC}">
                <c16:uniqueId val="{00000009-CC21-4DE1-A3A3-4C5055C0CCEE}"/>
              </c:ext>
            </c:extLst>
          </c:dPt>
          <c:dPt>
            <c:idx val="5"/>
            <c:bubble3D val="0"/>
            <c:spPr>
              <a:solidFill>
                <a:srgbClr val="46BDC6"/>
              </a:solidFill>
            </c:spPr>
            <c:extLst>
              <c:ext xmlns:c16="http://schemas.microsoft.com/office/drawing/2014/chart" uri="{C3380CC4-5D6E-409C-BE32-E72D297353CC}">
                <c16:uniqueId val="{0000000B-CC21-4DE1-A3A3-4C5055C0CCEE}"/>
              </c:ext>
            </c:extLst>
          </c:dPt>
          <c:dPt>
            <c:idx val="6"/>
            <c:bubble3D val="0"/>
            <c:spPr>
              <a:solidFill>
                <a:srgbClr val="7BAAF7"/>
              </a:solidFill>
            </c:spPr>
            <c:extLst>
              <c:ext xmlns:c16="http://schemas.microsoft.com/office/drawing/2014/chart" uri="{C3380CC4-5D6E-409C-BE32-E72D297353CC}">
                <c16:uniqueId val="{0000000D-CC21-4DE1-A3A3-4C5055C0CCEE}"/>
              </c:ext>
            </c:extLst>
          </c:dPt>
          <c:dPt>
            <c:idx val="7"/>
            <c:bubble3D val="0"/>
            <c:extLst>
              <c:ext xmlns:c16="http://schemas.microsoft.com/office/drawing/2014/chart" uri="{C3380CC4-5D6E-409C-BE32-E72D297353CC}">
                <c16:uniqueId val="{0000000E-CC21-4DE1-A3A3-4C5055C0CCEE}"/>
              </c:ext>
            </c:extLst>
          </c:dPt>
          <c:cat>
            <c:strRef>
              <c:f>岑!$A$4:$A$8</c:f>
              <c:strCache>
                <c:ptCount val="5"/>
                <c:pt idx="0">
                  <c:v>流動資產</c:v>
                </c:pt>
                <c:pt idx="1">
                  <c:v>基金與長期投資</c:v>
                </c:pt>
                <c:pt idx="2">
                  <c:v>固定資產</c:v>
                </c:pt>
                <c:pt idx="3">
                  <c:v>無形資產</c:v>
                </c:pt>
                <c:pt idx="4">
                  <c:v>其他資產</c:v>
                </c:pt>
              </c:strCache>
            </c:strRef>
          </c:cat>
          <c:val>
            <c:numRef>
              <c:f>岑!$E$4:$E$8</c:f>
              <c:numCache>
                <c:formatCode>0.00%</c:formatCode>
                <c:ptCount val="5"/>
                <c:pt idx="0">
                  <c:v>0.58507181626623406</c:v>
                </c:pt>
                <c:pt idx="1">
                  <c:v>0.40255644994021472</c:v>
                </c:pt>
                <c:pt idx="2">
                  <c:v>3.978296973587557E-5</c:v>
                </c:pt>
                <c:pt idx="3">
                  <c:v>9.1420771784686197E-5</c:v>
                </c:pt>
                <c:pt idx="4">
                  <c:v>1.2240530052030706E-2</c:v>
                </c:pt>
              </c:numCache>
            </c:numRef>
          </c:val>
          <c:extLst>
            <c:ext xmlns:c16="http://schemas.microsoft.com/office/drawing/2014/chart" uri="{C3380CC4-5D6E-409C-BE32-E72D297353CC}">
              <c16:uniqueId val="{0000000F-CC21-4DE1-A3A3-4C5055C0CCEE}"/>
            </c:ext>
          </c:extLst>
        </c:ser>
        <c:dLbls>
          <c:showLegendKey val="0"/>
          <c:showVal val="0"/>
          <c:showCatName val="0"/>
          <c:showSerName val="0"/>
          <c:showPercent val="0"/>
          <c:showBubbleSize val="0"/>
          <c:showLeaderLines val="1"/>
        </c:dLbls>
      </c:pie3DChart>
    </c:plotArea>
    <c:legend>
      <c:legendPos val="r"/>
      <c:overlay val="0"/>
      <c:txPr>
        <a:bodyPr/>
        <a:lstStyle/>
        <a:p>
          <a:pPr lvl="0">
            <a:defRPr b="0">
              <a:solidFill>
                <a:srgbClr val="1A1A1A"/>
              </a:solidFill>
              <a:latin typeface="+mn-lt"/>
            </a:defRPr>
          </a:pPr>
          <a:endParaRPr lang="zh-TW"/>
        </a:p>
      </c:txPr>
    </c:legend>
    <c:plotVisOnly val="0"/>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zh-TW" altLang="en-US" b="0">
                <a:solidFill>
                  <a:srgbClr val="757575"/>
                </a:solidFill>
                <a:latin typeface="+mn-lt"/>
              </a:rPr>
              <a:t>冠德</a:t>
            </a:r>
            <a:r>
              <a:rPr lang="en-US" altLang="zh-TW" b="0">
                <a:solidFill>
                  <a:srgbClr val="757575"/>
                </a:solidFill>
                <a:latin typeface="+mn-lt"/>
              </a:rPr>
              <a:t>110</a:t>
            </a:r>
            <a:r>
              <a:rPr lang="zh-TW" altLang="en-US" b="0">
                <a:solidFill>
                  <a:srgbClr val="757575"/>
                </a:solidFill>
                <a:latin typeface="+mn-lt"/>
              </a:rPr>
              <a:t>年籌資活動項目比重</a:t>
            </a:r>
          </a:p>
        </c:rich>
      </c:tx>
      <c:overlay val="0"/>
    </c:title>
    <c:autoTitleDeleted val="0"/>
    <c:view3D>
      <c:rotX val="50"/>
      <c:rotY val="0"/>
      <c:rAngAx val="1"/>
    </c:view3D>
    <c:floor>
      <c:thickness val="0"/>
    </c:floor>
    <c:sideWall>
      <c:thickness val="0"/>
    </c:sideWall>
    <c:backWall>
      <c:thickness val="0"/>
    </c:backWall>
    <c:plotArea>
      <c:layout/>
      <c:pie3DChart>
        <c:varyColors val="1"/>
        <c:ser>
          <c:idx val="0"/>
          <c:order val="0"/>
          <c:dPt>
            <c:idx val="0"/>
            <c:bubble3D val="0"/>
            <c:spPr>
              <a:solidFill>
                <a:srgbClr val="4285F4"/>
              </a:solidFill>
            </c:spPr>
            <c:extLst>
              <c:ext xmlns:c16="http://schemas.microsoft.com/office/drawing/2014/chart" uri="{C3380CC4-5D6E-409C-BE32-E72D297353CC}">
                <c16:uniqueId val="{00000001-0D55-42C8-BC83-061C12C9A3DF}"/>
              </c:ext>
            </c:extLst>
          </c:dPt>
          <c:dPt>
            <c:idx val="1"/>
            <c:bubble3D val="0"/>
            <c:spPr>
              <a:solidFill>
                <a:srgbClr val="EA4335"/>
              </a:solidFill>
            </c:spPr>
            <c:extLst>
              <c:ext xmlns:c16="http://schemas.microsoft.com/office/drawing/2014/chart" uri="{C3380CC4-5D6E-409C-BE32-E72D297353CC}">
                <c16:uniqueId val="{00000003-0D55-42C8-BC83-061C12C9A3DF}"/>
              </c:ext>
            </c:extLst>
          </c:dPt>
          <c:dPt>
            <c:idx val="2"/>
            <c:bubble3D val="0"/>
            <c:spPr>
              <a:solidFill>
                <a:srgbClr val="FBBC04"/>
              </a:solidFill>
            </c:spPr>
            <c:extLst>
              <c:ext xmlns:c16="http://schemas.microsoft.com/office/drawing/2014/chart" uri="{C3380CC4-5D6E-409C-BE32-E72D297353CC}">
                <c16:uniqueId val="{00000005-0D55-42C8-BC83-061C12C9A3DF}"/>
              </c:ext>
            </c:extLst>
          </c:dPt>
          <c:dPt>
            <c:idx val="3"/>
            <c:bubble3D val="0"/>
            <c:spPr>
              <a:solidFill>
                <a:srgbClr val="34A853"/>
              </a:solidFill>
            </c:spPr>
            <c:extLst>
              <c:ext xmlns:c16="http://schemas.microsoft.com/office/drawing/2014/chart" uri="{C3380CC4-5D6E-409C-BE32-E72D297353CC}">
                <c16:uniqueId val="{00000007-0D55-42C8-BC83-061C12C9A3DF}"/>
              </c:ext>
            </c:extLst>
          </c:dPt>
          <c:dPt>
            <c:idx val="4"/>
            <c:bubble3D val="0"/>
            <c:spPr>
              <a:solidFill>
                <a:srgbClr val="FF6D01"/>
              </a:solidFill>
            </c:spPr>
            <c:extLst>
              <c:ext xmlns:c16="http://schemas.microsoft.com/office/drawing/2014/chart" uri="{C3380CC4-5D6E-409C-BE32-E72D297353CC}">
                <c16:uniqueId val="{00000009-0D55-42C8-BC83-061C12C9A3DF}"/>
              </c:ext>
            </c:extLst>
          </c:dPt>
          <c:dPt>
            <c:idx val="5"/>
            <c:bubble3D val="0"/>
            <c:spPr>
              <a:solidFill>
                <a:srgbClr val="46BDC6"/>
              </a:solidFill>
            </c:spPr>
            <c:extLst>
              <c:ext xmlns:c16="http://schemas.microsoft.com/office/drawing/2014/chart" uri="{C3380CC4-5D6E-409C-BE32-E72D297353CC}">
                <c16:uniqueId val="{0000000B-0D55-42C8-BC83-061C12C9A3DF}"/>
              </c:ext>
            </c:extLst>
          </c:dPt>
          <c:dPt>
            <c:idx val="6"/>
            <c:bubble3D val="0"/>
            <c:spPr>
              <a:solidFill>
                <a:srgbClr val="7BAAF7"/>
              </a:solidFill>
            </c:spPr>
            <c:extLst>
              <c:ext xmlns:c16="http://schemas.microsoft.com/office/drawing/2014/chart" uri="{C3380CC4-5D6E-409C-BE32-E72D297353CC}">
                <c16:uniqueId val="{0000000D-0D55-42C8-BC83-061C12C9A3DF}"/>
              </c:ext>
            </c:extLst>
          </c:dPt>
          <c:dPt>
            <c:idx val="7"/>
            <c:bubble3D val="0"/>
            <c:spPr>
              <a:solidFill>
                <a:srgbClr val="F07B72"/>
              </a:solidFill>
            </c:spPr>
            <c:extLst>
              <c:ext xmlns:c16="http://schemas.microsoft.com/office/drawing/2014/chart" uri="{C3380CC4-5D6E-409C-BE32-E72D297353CC}">
                <c16:uniqueId val="{0000000F-0D55-42C8-BC83-061C12C9A3DF}"/>
              </c:ext>
            </c:extLst>
          </c:dPt>
          <c:dPt>
            <c:idx val="8"/>
            <c:bubble3D val="0"/>
            <c:extLst>
              <c:ext xmlns:c16="http://schemas.microsoft.com/office/drawing/2014/chart" uri="{C3380CC4-5D6E-409C-BE32-E72D297353CC}">
                <c16:uniqueId val="{00000010-0D55-42C8-BC83-061C12C9A3DF}"/>
              </c:ext>
            </c:extLst>
          </c:dPt>
          <c:cat>
            <c:strRef>
              <c:f>岑!$A$10:$A$18</c:f>
              <c:strCache>
                <c:ptCount val="8"/>
                <c:pt idx="0">
                  <c:v>流動負債</c:v>
                </c:pt>
                <c:pt idx="1">
                  <c:v>長期負債</c:v>
                </c:pt>
                <c:pt idx="2">
                  <c:v>其他負債</c:v>
                </c:pt>
                <c:pt idx="3">
                  <c:v>股本</c:v>
                </c:pt>
                <c:pt idx="4">
                  <c:v>資本公積</c:v>
                </c:pt>
                <c:pt idx="5">
                  <c:v>保留盈餘</c:v>
                </c:pt>
                <c:pt idx="6">
                  <c:v>其他項目</c:v>
                </c:pt>
                <c:pt idx="7">
                  <c:v>庫藏股票</c:v>
                </c:pt>
              </c:strCache>
            </c:strRef>
          </c:cat>
          <c:val>
            <c:numRef>
              <c:f>岑!$B$10:$B$18</c:f>
              <c:numCache>
                <c:formatCode>#,##0</c:formatCode>
                <c:ptCount val="8"/>
                <c:pt idx="0">
                  <c:v>17457855</c:v>
                </c:pt>
                <c:pt idx="1">
                  <c:v>4000000</c:v>
                </c:pt>
                <c:pt idx="2">
                  <c:v>32811</c:v>
                </c:pt>
                <c:pt idx="3">
                  <c:v>5541701</c:v>
                </c:pt>
                <c:pt idx="4">
                  <c:v>1421924</c:v>
                </c:pt>
                <c:pt idx="5">
                  <c:v>10697059</c:v>
                </c:pt>
                <c:pt idx="6">
                  <c:v>-26727</c:v>
                </c:pt>
                <c:pt idx="7">
                  <c:v>-71196</c:v>
                </c:pt>
              </c:numCache>
            </c:numRef>
          </c:val>
          <c:extLst>
            <c:ext xmlns:c16="http://schemas.microsoft.com/office/drawing/2014/chart" uri="{C3380CC4-5D6E-409C-BE32-E72D297353CC}">
              <c16:uniqueId val="{00000011-0D55-42C8-BC83-061C12C9A3DF}"/>
            </c:ext>
          </c:extLst>
        </c:ser>
        <c:dLbls>
          <c:showLegendKey val="0"/>
          <c:showVal val="0"/>
          <c:showCatName val="0"/>
          <c:showSerName val="0"/>
          <c:showPercent val="0"/>
          <c:showBubbleSize val="0"/>
          <c:showLeaderLines val="1"/>
        </c:dLbls>
      </c:pie3DChart>
    </c:plotArea>
    <c:legend>
      <c:legendPos val="r"/>
      <c:overlay val="0"/>
      <c:txPr>
        <a:bodyPr/>
        <a:lstStyle/>
        <a:p>
          <a:pPr lvl="0">
            <a:defRPr b="0">
              <a:solidFill>
                <a:srgbClr val="1A1A1A"/>
              </a:solidFill>
              <a:latin typeface="+mn-lt"/>
            </a:defRPr>
          </a:pPr>
          <a:endParaRPr lang="zh-TW"/>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zh-TW" altLang="en-US" b="0">
                <a:solidFill>
                  <a:srgbClr val="757575"/>
                </a:solidFill>
                <a:latin typeface="+mn-lt"/>
              </a:rPr>
              <a:t>宏盛</a:t>
            </a:r>
            <a:r>
              <a:rPr lang="en-US" altLang="zh-TW" b="0">
                <a:solidFill>
                  <a:srgbClr val="757575"/>
                </a:solidFill>
                <a:latin typeface="+mn-lt"/>
              </a:rPr>
              <a:t>110</a:t>
            </a:r>
            <a:r>
              <a:rPr lang="zh-TW" altLang="en-US" b="0">
                <a:solidFill>
                  <a:srgbClr val="757575"/>
                </a:solidFill>
                <a:latin typeface="+mn-lt"/>
              </a:rPr>
              <a:t>年籌資活動項目比重</a:t>
            </a:r>
          </a:p>
        </c:rich>
      </c:tx>
      <c:overlay val="0"/>
    </c:title>
    <c:autoTitleDeleted val="0"/>
    <c:view3D>
      <c:rotX val="50"/>
      <c:rotY val="0"/>
      <c:rAngAx val="1"/>
    </c:view3D>
    <c:floor>
      <c:thickness val="0"/>
    </c:floor>
    <c:sideWall>
      <c:thickness val="0"/>
    </c:sideWall>
    <c:backWall>
      <c:thickness val="0"/>
    </c:backWall>
    <c:plotArea>
      <c:layout/>
      <c:pie3DChart>
        <c:varyColors val="1"/>
        <c:ser>
          <c:idx val="0"/>
          <c:order val="0"/>
          <c:dPt>
            <c:idx val="0"/>
            <c:bubble3D val="0"/>
            <c:spPr>
              <a:solidFill>
                <a:srgbClr val="4285F4"/>
              </a:solidFill>
            </c:spPr>
            <c:extLst>
              <c:ext xmlns:c16="http://schemas.microsoft.com/office/drawing/2014/chart" uri="{C3380CC4-5D6E-409C-BE32-E72D297353CC}">
                <c16:uniqueId val="{00000001-396E-470A-A063-F16B3418E055}"/>
              </c:ext>
            </c:extLst>
          </c:dPt>
          <c:dPt>
            <c:idx val="1"/>
            <c:bubble3D val="0"/>
            <c:spPr>
              <a:solidFill>
                <a:srgbClr val="EA4335"/>
              </a:solidFill>
            </c:spPr>
            <c:extLst>
              <c:ext xmlns:c16="http://schemas.microsoft.com/office/drawing/2014/chart" uri="{C3380CC4-5D6E-409C-BE32-E72D297353CC}">
                <c16:uniqueId val="{00000003-396E-470A-A063-F16B3418E055}"/>
              </c:ext>
            </c:extLst>
          </c:dPt>
          <c:dPt>
            <c:idx val="2"/>
            <c:bubble3D val="0"/>
            <c:spPr>
              <a:solidFill>
                <a:srgbClr val="FBBC04"/>
              </a:solidFill>
            </c:spPr>
            <c:extLst>
              <c:ext xmlns:c16="http://schemas.microsoft.com/office/drawing/2014/chart" uri="{C3380CC4-5D6E-409C-BE32-E72D297353CC}">
                <c16:uniqueId val="{00000005-396E-470A-A063-F16B3418E055}"/>
              </c:ext>
            </c:extLst>
          </c:dPt>
          <c:dPt>
            <c:idx val="3"/>
            <c:bubble3D val="0"/>
            <c:spPr>
              <a:solidFill>
                <a:srgbClr val="34A853"/>
              </a:solidFill>
            </c:spPr>
            <c:extLst>
              <c:ext xmlns:c16="http://schemas.microsoft.com/office/drawing/2014/chart" uri="{C3380CC4-5D6E-409C-BE32-E72D297353CC}">
                <c16:uniqueId val="{00000007-396E-470A-A063-F16B3418E055}"/>
              </c:ext>
            </c:extLst>
          </c:dPt>
          <c:dPt>
            <c:idx val="4"/>
            <c:bubble3D val="0"/>
            <c:spPr>
              <a:solidFill>
                <a:srgbClr val="FF6D01"/>
              </a:solidFill>
            </c:spPr>
            <c:extLst>
              <c:ext xmlns:c16="http://schemas.microsoft.com/office/drawing/2014/chart" uri="{C3380CC4-5D6E-409C-BE32-E72D297353CC}">
                <c16:uniqueId val="{00000009-396E-470A-A063-F16B3418E055}"/>
              </c:ext>
            </c:extLst>
          </c:dPt>
          <c:dPt>
            <c:idx val="5"/>
            <c:bubble3D val="0"/>
            <c:spPr>
              <a:solidFill>
                <a:srgbClr val="46BDC6"/>
              </a:solidFill>
            </c:spPr>
            <c:extLst>
              <c:ext xmlns:c16="http://schemas.microsoft.com/office/drawing/2014/chart" uri="{C3380CC4-5D6E-409C-BE32-E72D297353CC}">
                <c16:uniqueId val="{0000000B-396E-470A-A063-F16B3418E055}"/>
              </c:ext>
            </c:extLst>
          </c:dPt>
          <c:dPt>
            <c:idx val="6"/>
            <c:bubble3D val="0"/>
            <c:spPr>
              <a:solidFill>
                <a:srgbClr val="7BAAF7"/>
              </a:solidFill>
            </c:spPr>
            <c:extLst>
              <c:ext xmlns:c16="http://schemas.microsoft.com/office/drawing/2014/chart" uri="{C3380CC4-5D6E-409C-BE32-E72D297353CC}">
                <c16:uniqueId val="{0000000D-396E-470A-A063-F16B3418E055}"/>
              </c:ext>
            </c:extLst>
          </c:dPt>
          <c:dPt>
            <c:idx val="7"/>
            <c:bubble3D val="0"/>
            <c:spPr>
              <a:solidFill>
                <a:srgbClr val="F07B72"/>
              </a:solidFill>
            </c:spPr>
            <c:extLst>
              <c:ext xmlns:c16="http://schemas.microsoft.com/office/drawing/2014/chart" uri="{C3380CC4-5D6E-409C-BE32-E72D297353CC}">
                <c16:uniqueId val="{0000000F-396E-470A-A063-F16B3418E055}"/>
              </c:ext>
            </c:extLst>
          </c:dPt>
          <c:dPt>
            <c:idx val="8"/>
            <c:bubble3D val="0"/>
            <c:extLst>
              <c:ext xmlns:c16="http://schemas.microsoft.com/office/drawing/2014/chart" uri="{C3380CC4-5D6E-409C-BE32-E72D297353CC}">
                <c16:uniqueId val="{00000010-396E-470A-A063-F16B3418E055}"/>
              </c:ext>
            </c:extLst>
          </c:dPt>
          <c:cat>
            <c:strRef>
              <c:f>岑!$A$10:$A$18</c:f>
              <c:strCache>
                <c:ptCount val="8"/>
                <c:pt idx="0">
                  <c:v>流動負債</c:v>
                </c:pt>
                <c:pt idx="1">
                  <c:v>長期負債</c:v>
                </c:pt>
                <c:pt idx="2">
                  <c:v>其他負債</c:v>
                </c:pt>
                <c:pt idx="3">
                  <c:v>股本</c:v>
                </c:pt>
                <c:pt idx="4">
                  <c:v>資本公積</c:v>
                </c:pt>
                <c:pt idx="5">
                  <c:v>保留盈餘</c:v>
                </c:pt>
                <c:pt idx="6">
                  <c:v>其他項目</c:v>
                </c:pt>
                <c:pt idx="7">
                  <c:v>庫藏股票</c:v>
                </c:pt>
              </c:strCache>
            </c:strRef>
          </c:cat>
          <c:val>
            <c:numRef>
              <c:f>岑!$E$10:$E$18</c:f>
              <c:numCache>
                <c:formatCode>0.00%</c:formatCode>
                <c:ptCount val="8"/>
                <c:pt idx="0">
                  <c:v>0.43202688565118191</c:v>
                </c:pt>
                <c:pt idx="1">
                  <c:v>0.14810842448108474</c:v>
                </c:pt>
                <c:pt idx="2">
                  <c:v>5.4163651125771831E-3</c:v>
                </c:pt>
                <c:pt idx="3">
                  <c:v>0.14602320566489782</c:v>
                </c:pt>
                <c:pt idx="4">
                  <c:v>7.1932443590704928E-2</c:v>
                </c:pt>
                <c:pt idx="5">
                  <c:v>0.19647918870331166</c:v>
                </c:pt>
                <c:pt idx="6">
                  <c:v>1.4244273838866903E-3</c:v>
                </c:pt>
                <c:pt idx="7">
                  <c:v>-1.4109405876449614E-3</c:v>
                </c:pt>
              </c:numCache>
            </c:numRef>
          </c:val>
          <c:extLst>
            <c:ext xmlns:c16="http://schemas.microsoft.com/office/drawing/2014/chart" uri="{C3380CC4-5D6E-409C-BE32-E72D297353CC}">
              <c16:uniqueId val="{00000011-396E-470A-A063-F16B3418E055}"/>
            </c:ext>
          </c:extLst>
        </c:ser>
        <c:dLbls>
          <c:showLegendKey val="0"/>
          <c:showVal val="0"/>
          <c:showCatName val="0"/>
          <c:showSerName val="0"/>
          <c:showPercent val="0"/>
          <c:showBubbleSize val="0"/>
          <c:showLeaderLines val="1"/>
        </c:dLbls>
      </c:pie3DChart>
    </c:plotArea>
    <c:legend>
      <c:legendPos val="r"/>
      <c:overlay val="0"/>
      <c:txPr>
        <a:bodyPr/>
        <a:lstStyle/>
        <a:p>
          <a:pPr lvl="0">
            <a:defRPr b="0">
              <a:solidFill>
                <a:srgbClr val="1A1A1A"/>
              </a:solidFill>
              <a:latin typeface="+mn-lt"/>
            </a:defRPr>
          </a:pPr>
          <a:endParaRPr lang="zh-TW"/>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altLang="zh-TW" b="0">
                <a:solidFill>
                  <a:srgbClr val="757575"/>
                </a:solidFill>
                <a:latin typeface="+mn-lt"/>
              </a:rPr>
              <a:t>110</a:t>
            </a:r>
            <a:r>
              <a:rPr lang="zh-TW" altLang="en-US" b="0">
                <a:solidFill>
                  <a:srgbClr val="757575"/>
                </a:solidFill>
                <a:latin typeface="+mn-lt"/>
              </a:rPr>
              <a:t>年損益表主要項目佔比</a:t>
            </a:r>
          </a:p>
        </c:rich>
      </c:tx>
      <c:overlay val="0"/>
    </c:title>
    <c:autoTitleDeleted val="0"/>
    <c:plotArea>
      <c:layout/>
      <c:barChart>
        <c:barDir val="bar"/>
        <c:grouping val="clustered"/>
        <c:varyColors val="1"/>
        <c:ser>
          <c:idx val="0"/>
          <c:order val="0"/>
          <c:tx>
            <c:v>冠德</c:v>
          </c:tx>
          <c:spPr>
            <a:solidFill>
              <a:srgbClr val="EA4335"/>
            </a:solidFill>
            <a:ln cmpd="sng">
              <a:solidFill>
                <a:srgbClr val="000000"/>
              </a:solidFill>
            </a:ln>
          </c:spPr>
          <c:invertIfNegative val="1"/>
          <c:cat>
            <c:strRef>
              <c:f>岑!$A$27:$A$35</c:f>
              <c:strCache>
                <c:ptCount val="9"/>
                <c:pt idx="0">
                  <c:v>營業成本</c:v>
                </c:pt>
                <c:pt idx="1">
                  <c:v>營業毛利</c:v>
                </c:pt>
                <c:pt idx="2">
                  <c:v>營業費用</c:v>
                </c:pt>
                <c:pt idx="3">
                  <c:v>營業利益</c:v>
                </c:pt>
                <c:pt idx="4">
                  <c:v>營業外收入及利益</c:v>
                </c:pt>
                <c:pt idx="5">
                  <c:v>營業外費用及損失</c:v>
                </c:pt>
                <c:pt idx="6">
                  <c:v>稅前淨利</c:v>
                </c:pt>
                <c:pt idx="7">
                  <c:v>所得稅費用</c:v>
                </c:pt>
                <c:pt idx="8">
                  <c:v>本期淨利—母公司股東</c:v>
                </c:pt>
              </c:strCache>
            </c:strRef>
          </c:cat>
          <c:val>
            <c:numRef>
              <c:f>岑!$C$27:$C$35</c:f>
              <c:numCache>
                <c:formatCode>0.00%</c:formatCode>
                <c:ptCount val="9"/>
                <c:pt idx="0">
                  <c:v>0.71628464317340468</c:v>
                </c:pt>
                <c:pt idx="1">
                  <c:v>0.28371007914412633</c:v>
                </c:pt>
                <c:pt idx="2">
                  <c:v>3.8509882988191524E-2</c:v>
                </c:pt>
                <c:pt idx="3">
                  <c:v>0.24520019615593477</c:v>
                </c:pt>
                <c:pt idx="4">
                  <c:v>2.8723259069511051E-2</c:v>
                </c:pt>
                <c:pt idx="5">
                  <c:v>1.334309890861252E-2</c:v>
                </c:pt>
                <c:pt idx="6">
                  <c:v>0.26058035631683329</c:v>
                </c:pt>
                <c:pt idx="7">
                  <c:v>4.2760900991049421E-2</c:v>
                </c:pt>
                <c:pt idx="8">
                  <c:v>0.2178194553257839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AFA-43DB-ACA5-F88FC66DCDB7}"/>
            </c:ext>
          </c:extLst>
        </c:ser>
        <c:ser>
          <c:idx val="1"/>
          <c:order val="1"/>
          <c:tx>
            <c:v>宏盛</c:v>
          </c:tx>
          <c:spPr>
            <a:solidFill>
              <a:srgbClr val="4285F4"/>
            </a:solidFill>
            <a:ln cmpd="sng">
              <a:solidFill>
                <a:srgbClr val="000000"/>
              </a:solidFill>
            </a:ln>
          </c:spPr>
          <c:invertIfNegative val="1"/>
          <c:cat>
            <c:strRef>
              <c:f>岑!$A$27:$A$35</c:f>
              <c:strCache>
                <c:ptCount val="9"/>
                <c:pt idx="0">
                  <c:v>營業成本</c:v>
                </c:pt>
                <c:pt idx="1">
                  <c:v>營業毛利</c:v>
                </c:pt>
                <c:pt idx="2">
                  <c:v>營業費用</c:v>
                </c:pt>
                <c:pt idx="3">
                  <c:v>營業利益</c:v>
                </c:pt>
                <c:pt idx="4">
                  <c:v>營業外收入及利益</c:v>
                </c:pt>
                <c:pt idx="5">
                  <c:v>營業外費用及損失</c:v>
                </c:pt>
                <c:pt idx="6">
                  <c:v>稅前淨利</c:v>
                </c:pt>
                <c:pt idx="7">
                  <c:v>所得稅費用</c:v>
                </c:pt>
                <c:pt idx="8">
                  <c:v>本期淨利—母公司股東</c:v>
                </c:pt>
              </c:strCache>
            </c:strRef>
          </c:cat>
          <c:val>
            <c:numRef>
              <c:f>岑!$E$27:$E$35</c:f>
              <c:numCache>
                <c:formatCode>0.00%</c:formatCode>
                <c:ptCount val="9"/>
                <c:pt idx="0">
                  <c:v>0.56778172729152687</c:v>
                </c:pt>
                <c:pt idx="1">
                  <c:v>0.43221827270847313</c:v>
                </c:pt>
                <c:pt idx="2">
                  <c:v>0.14669375055391667</c:v>
                </c:pt>
                <c:pt idx="3">
                  <c:v>0.28552452215455648</c:v>
                </c:pt>
                <c:pt idx="4">
                  <c:v>7.8640340326399348E-3</c:v>
                </c:pt>
                <c:pt idx="5">
                  <c:v>6.093426222520458E-2</c:v>
                </c:pt>
                <c:pt idx="6">
                  <c:v>0.23245429396199183</c:v>
                </c:pt>
                <c:pt idx="7">
                  <c:v>9.8317570447649071E-3</c:v>
                </c:pt>
                <c:pt idx="8">
                  <c:v>0.22262253691722692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6AFA-43DB-ACA5-F88FC66DCDB7}"/>
            </c:ext>
          </c:extLst>
        </c:ser>
        <c:dLbls>
          <c:showLegendKey val="0"/>
          <c:showVal val="0"/>
          <c:showCatName val="0"/>
          <c:showSerName val="0"/>
          <c:showPercent val="0"/>
          <c:showBubbleSize val="0"/>
        </c:dLbls>
        <c:gapWidth val="150"/>
        <c:axId val="58185744"/>
        <c:axId val="1124595187"/>
      </c:barChart>
      <c:catAx>
        <c:axId val="58185744"/>
        <c:scaling>
          <c:orientation val="maxMin"/>
        </c:scaling>
        <c:delete val="0"/>
        <c:axPos val="l"/>
        <c:title>
          <c:tx>
            <c:rich>
              <a:bodyPr/>
              <a:lstStyle/>
              <a:p>
                <a:pPr lvl="0">
                  <a:defRPr b="0">
                    <a:solidFill>
                      <a:srgbClr val="000000"/>
                    </a:solidFill>
                    <a:latin typeface="+mn-lt"/>
                  </a:defRPr>
                </a:pPr>
                <a:endParaRPr lang="zh-TW" alt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zh-TW"/>
          </a:p>
        </c:txPr>
        <c:crossAx val="1124595187"/>
        <c:crosses val="autoZero"/>
        <c:auto val="1"/>
        <c:lblAlgn val="ctr"/>
        <c:lblOffset val="100"/>
        <c:noMultiLvlLbl val="1"/>
      </c:catAx>
      <c:valAx>
        <c:axId val="112459518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zh-TW" altLang="en-US"/>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zh-TW"/>
          </a:p>
        </c:txPr>
        <c:crossAx val="58185744"/>
        <c:crosses val="max"/>
        <c:crossBetween val="between"/>
      </c:valAx>
    </c:plotArea>
    <c:legend>
      <c:legendPos val="r"/>
      <c:overlay val="0"/>
      <c:txPr>
        <a:bodyPr/>
        <a:lstStyle/>
        <a:p>
          <a:pPr lvl="0">
            <a:defRPr b="0">
              <a:solidFill>
                <a:schemeClr val="dk1"/>
              </a:solidFill>
              <a:latin typeface="+mn-lt"/>
            </a:defRPr>
          </a:pPr>
          <a:endParaRPr lang="zh-TW"/>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zh-TW" altLang="en-US" b="0">
                <a:solidFill>
                  <a:srgbClr val="757575"/>
                </a:solidFill>
                <a:latin typeface="+mn-lt"/>
              </a:rPr>
              <a:t>冠德獲利趨勢分析</a:t>
            </a:r>
          </a:p>
        </c:rich>
      </c:tx>
      <c:overlay val="0"/>
    </c:title>
    <c:autoTitleDeleted val="0"/>
    <c:plotArea>
      <c:layout/>
      <c:lineChart>
        <c:grouping val="standard"/>
        <c:varyColors val="1"/>
        <c:ser>
          <c:idx val="0"/>
          <c:order val="0"/>
          <c:tx>
            <c:strRef>
              <c:f>岑!$A$115</c:f>
              <c:strCache>
                <c:ptCount val="1"/>
                <c:pt idx="0">
                  <c:v>營業收入淨額</c:v>
                </c:pt>
              </c:strCache>
            </c:strRef>
          </c:tx>
          <c:spPr>
            <a:ln cmpd="sng">
              <a:solidFill>
                <a:srgbClr val="4285F4"/>
              </a:solidFill>
            </a:ln>
          </c:spPr>
          <c:marker>
            <c:symbol val="none"/>
          </c:marker>
          <c:cat>
            <c:strRef>
              <c:f>岑!$B$114:$F$114</c:f>
              <c:strCache>
                <c:ptCount val="5"/>
                <c:pt idx="0">
                  <c:v>民國106年</c:v>
                </c:pt>
                <c:pt idx="1">
                  <c:v>民國107年</c:v>
                </c:pt>
                <c:pt idx="2">
                  <c:v>民國108年</c:v>
                </c:pt>
                <c:pt idx="3">
                  <c:v>民國109年</c:v>
                </c:pt>
                <c:pt idx="4">
                  <c:v>民國110年</c:v>
                </c:pt>
              </c:strCache>
            </c:strRef>
          </c:cat>
          <c:val>
            <c:numRef>
              <c:f>岑!$B$115:$F$115</c:f>
              <c:numCache>
                <c:formatCode>0%</c:formatCode>
                <c:ptCount val="5"/>
                <c:pt idx="0">
                  <c:v>1</c:v>
                </c:pt>
                <c:pt idx="1">
                  <c:v>1.5697443350027847</c:v>
                </c:pt>
                <c:pt idx="2">
                  <c:v>1.6983455149307036</c:v>
                </c:pt>
                <c:pt idx="3">
                  <c:v>3.5954809321422192</c:v>
                </c:pt>
                <c:pt idx="4">
                  <c:v>3.3696348700962044</c:v>
                </c:pt>
              </c:numCache>
            </c:numRef>
          </c:val>
          <c:smooth val="0"/>
          <c:extLst>
            <c:ext xmlns:c16="http://schemas.microsoft.com/office/drawing/2014/chart" uri="{C3380CC4-5D6E-409C-BE32-E72D297353CC}">
              <c16:uniqueId val="{00000000-90B9-4FDB-AE31-905BFEEA585C}"/>
            </c:ext>
          </c:extLst>
        </c:ser>
        <c:ser>
          <c:idx val="1"/>
          <c:order val="1"/>
          <c:tx>
            <c:strRef>
              <c:f>岑!$A$116</c:f>
              <c:strCache>
                <c:ptCount val="1"/>
                <c:pt idx="0">
                  <c:v>營業毛利</c:v>
                </c:pt>
              </c:strCache>
            </c:strRef>
          </c:tx>
          <c:spPr>
            <a:ln cmpd="sng">
              <a:solidFill>
                <a:srgbClr val="EA4335"/>
              </a:solidFill>
            </a:ln>
          </c:spPr>
          <c:marker>
            <c:symbol val="none"/>
          </c:marker>
          <c:cat>
            <c:strRef>
              <c:f>岑!$B$114:$F$114</c:f>
              <c:strCache>
                <c:ptCount val="5"/>
                <c:pt idx="0">
                  <c:v>民國106年</c:v>
                </c:pt>
                <c:pt idx="1">
                  <c:v>民國107年</c:v>
                </c:pt>
                <c:pt idx="2">
                  <c:v>民國108年</c:v>
                </c:pt>
                <c:pt idx="3">
                  <c:v>民國109年</c:v>
                </c:pt>
                <c:pt idx="4">
                  <c:v>民國110年</c:v>
                </c:pt>
              </c:strCache>
            </c:strRef>
          </c:cat>
          <c:val>
            <c:numRef>
              <c:f>岑!$B$116:$F$116</c:f>
              <c:numCache>
                <c:formatCode>0%</c:formatCode>
                <c:ptCount val="5"/>
                <c:pt idx="0">
                  <c:v>1</c:v>
                </c:pt>
                <c:pt idx="1">
                  <c:v>1.9972517825243905</c:v>
                </c:pt>
                <c:pt idx="2">
                  <c:v>2.0684530080258128</c:v>
                </c:pt>
                <c:pt idx="3">
                  <c:v>4.6651480220468109</c:v>
                </c:pt>
                <c:pt idx="4">
                  <c:v>4.6509081840898565</c:v>
                </c:pt>
              </c:numCache>
            </c:numRef>
          </c:val>
          <c:smooth val="0"/>
          <c:extLst>
            <c:ext xmlns:c16="http://schemas.microsoft.com/office/drawing/2014/chart" uri="{C3380CC4-5D6E-409C-BE32-E72D297353CC}">
              <c16:uniqueId val="{00000001-90B9-4FDB-AE31-905BFEEA585C}"/>
            </c:ext>
          </c:extLst>
        </c:ser>
        <c:ser>
          <c:idx val="2"/>
          <c:order val="2"/>
          <c:tx>
            <c:strRef>
              <c:f>岑!$A$117</c:f>
              <c:strCache>
                <c:ptCount val="1"/>
                <c:pt idx="0">
                  <c:v>營業利益</c:v>
                </c:pt>
              </c:strCache>
            </c:strRef>
          </c:tx>
          <c:spPr>
            <a:ln cmpd="sng">
              <a:solidFill>
                <a:srgbClr val="FBBC04"/>
              </a:solidFill>
            </a:ln>
          </c:spPr>
          <c:marker>
            <c:symbol val="none"/>
          </c:marker>
          <c:cat>
            <c:strRef>
              <c:f>岑!$B$114:$F$114</c:f>
              <c:strCache>
                <c:ptCount val="5"/>
                <c:pt idx="0">
                  <c:v>民國106年</c:v>
                </c:pt>
                <c:pt idx="1">
                  <c:v>民國107年</c:v>
                </c:pt>
                <c:pt idx="2">
                  <c:v>民國108年</c:v>
                </c:pt>
                <c:pt idx="3">
                  <c:v>民國109年</c:v>
                </c:pt>
                <c:pt idx="4">
                  <c:v>民國110年</c:v>
                </c:pt>
              </c:strCache>
            </c:strRef>
          </c:cat>
          <c:val>
            <c:numRef>
              <c:f>岑!$B$117:$F$117</c:f>
              <c:numCache>
                <c:formatCode>0%</c:formatCode>
                <c:ptCount val="5"/>
                <c:pt idx="0">
                  <c:v>1</c:v>
                </c:pt>
                <c:pt idx="1">
                  <c:v>2.5141074317972025</c:v>
                </c:pt>
                <c:pt idx="2">
                  <c:v>2.8348273958117929</c:v>
                </c:pt>
                <c:pt idx="3">
                  <c:v>8.0406456055376605</c:v>
                </c:pt>
                <c:pt idx="4">
                  <c:v>8.418805787511273</c:v>
                </c:pt>
              </c:numCache>
            </c:numRef>
          </c:val>
          <c:smooth val="0"/>
          <c:extLst>
            <c:ext xmlns:c16="http://schemas.microsoft.com/office/drawing/2014/chart" uri="{C3380CC4-5D6E-409C-BE32-E72D297353CC}">
              <c16:uniqueId val="{00000002-90B9-4FDB-AE31-905BFEEA585C}"/>
            </c:ext>
          </c:extLst>
        </c:ser>
        <c:ser>
          <c:idx val="3"/>
          <c:order val="3"/>
          <c:tx>
            <c:strRef>
              <c:f>岑!$A$118</c:f>
              <c:strCache>
                <c:ptCount val="1"/>
                <c:pt idx="0">
                  <c:v>稅前淨利</c:v>
                </c:pt>
              </c:strCache>
            </c:strRef>
          </c:tx>
          <c:spPr>
            <a:ln cmpd="sng">
              <a:solidFill>
                <a:srgbClr val="34A853"/>
              </a:solidFill>
            </a:ln>
          </c:spPr>
          <c:marker>
            <c:symbol val="none"/>
          </c:marker>
          <c:cat>
            <c:strRef>
              <c:f>岑!$B$114:$F$114</c:f>
              <c:strCache>
                <c:ptCount val="5"/>
                <c:pt idx="0">
                  <c:v>民國106年</c:v>
                </c:pt>
                <c:pt idx="1">
                  <c:v>民國107年</c:v>
                </c:pt>
                <c:pt idx="2">
                  <c:v>民國108年</c:v>
                </c:pt>
                <c:pt idx="3">
                  <c:v>民國109年</c:v>
                </c:pt>
                <c:pt idx="4">
                  <c:v>民國110年</c:v>
                </c:pt>
              </c:strCache>
            </c:strRef>
          </c:cat>
          <c:val>
            <c:numRef>
              <c:f>岑!$B$118:$F$118</c:f>
              <c:numCache>
                <c:formatCode>0%</c:formatCode>
                <c:ptCount val="5"/>
                <c:pt idx="0">
                  <c:v>1</c:v>
                </c:pt>
                <c:pt idx="1">
                  <c:v>1.53173764390296</c:v>
                </c:pt>
                <c:pt idx="2">
                  <c:v>3.1832130101568303</c:v>
                </c:pt>
                <c:pt idx="3">
                  <c:v>9.0154891120781517</c:v>
                </c:pt>
                <c:pt idx="4">
                  <c:v>9.1452681721409537</c:v>
                </c:pt>
              </c:numCache>
            </c:numRef>
          </c:val>
          <c:smooth val="0"/>
          <c:extLst>
            <c:ext xmlns:c16="http://schemas.microsoft.com/office/drawing/2014/chart" uri="{C3380CC4-5D6E-409C-BE32-E72D297353CC}">
              <c16:uniqueId val="{00000003-90B9-4FDB-AE31-905BFEEA585C}"/>
            </c:ext>
          </c:extLst>
        </c:ser>
        <c:dLbls>
          <c:showLegendKey val="0"/>
          <c:showVal val="0"/>
          <c:showCatName val="0"/>
          <c:showSerName val="0"/>
          <c:showPercent val="0"/>
          <c:showBubbleSize val="0"/>
        </c:dLbls>
        <c:smooth val="0"/>
        <c:axId val="1110590310"/>
        <c:axId val="2127021876"/>
      </c:lineChart>
      <c:catAx>
        <c:axId val="1110590310"/>
        <c:scaling>
          <c:orientation val="minMax"/>
        </c:scaling>
        <c:delete val="0"/>
        <c:axPos val="b"/>
        <c:title>
          <c:tx>
            <c:rich>
              <a:bodyPr/>
              <a:lstStyle/>
              <a:p>
                <a:pPr lvl="0">
                  <a:defRPr b="0">
                    <a:solidFill>
                      <a:srgbClr val="000000"/>
                    </a:solidFill>
                    <a:latin typeface="+mn-lt"/>
                  </a:defRPr>
                </a:pPr>
                <a:endParaRPr lang="zh-TW" alt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zh-TW"/>
          </a:p>
        </c:txPr>
        <c:crossAx val="2127021876"/>
        <c:crosses val="autoZero"/>
        <c:auto val="1"/>
        <c:lblAlgn val="ctr"/>
        <c:lblOffset val="100"/>
        <c:noMultiLvlLbl val="1"/>
      </c:catAx>
      <c:valAx>
        <c:axId val="212702187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zh-TW" altLang="en-US"/>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zh-TW"/>
          </a:p>
        </c:txPr>
        <c:crossAx val="1110590310"/>
        <c:crosses val="autoZero"/>
        <c:crossBetween val="between"/>
      </c:valAx>
    </c:plotArea>
    <c:legend>
      <c:legendPos val="r"/>
      <c:overlay val="0"/>
      <c:txPr>
        <a:bodyPr/>
        <a:lstStyle/>
        <a:p>
          <a:pPr lvl="0">
            <a:defRPr b="0">
              <a:solidFill>
                <a:srgbClr val="1A1A1A"/>
              </a:solidFill>
              <a:latin typeface="+mn-lt"/>
            </a:defRPr>
          </a:pPr>
          <a:endParaRPr lang="zh-TW"/>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zh-TW" altLang="en-US" b="0">
                <a:solidFill>
                  <a:srgbClr val="757575"/>
                </a:solidFill>
                <a:latin typeface="+mn-lt"/>
              </a:rPr>
              <a:t>宏盛獲利趨勢分析</a:t>
            </a:r>
          </a:p>
        </c:rich>
      </c:tx>
      <c:overlay val="0"/>
    </c:title>
    <c:autoTitleDeleted val="0"/>
    <c:plotArea>
      <c:layout/>
      <c:lineChart>
        <c:grouping val="standard"/>
        <c:varyColors val="1"/>
        <c:ser>
          <c:idx val="0"/>
          <c:order val="0"/>
          <c:tx>
            <c:strRef>
              <c:f>岑!$A$128</c:f>
              <c:strCache>
                <c:ptCount val="1"/>
                <c:pt idx="0">
                  <c:v>營業收入淨額</c:v>
                </c:pt>
              </c:strCache>
            </c:strRef>
          </c:tx>
          <c:spPr>
            <a:ln cmpd="sng">
              <a:solidFill>
                <a:srgbClr val="4285F4"/>
              </a:solidFill>
            </a:ln>
          </c:spPr>
          <c:marker>
            <c:symbol val="none"/>
          </c:marker>
          <c:cat>
            <c:strRef>
              <c:f>岑!$B$127:$F$127</c:f>
              <c:strCache>
                <c:ptCount val="5"/>
                <c:pt idx="0">
                  <c:v>民國106年</c:v>
                </c:pt>
                <c:pt idx="1">
                  <c:v>民國107年</c:v>
                </c:pt>
                <c:pt idx="2">
                  <c:v>民國108年</c:v>
                </c:pt>
                <c:pt idx="3">
                  <c:v>民國109年</c:v>
                </c:pt>
                <c:pt idx="4">
                  <c:v>民國110年</c:v>
                </c:pt>
              </c:strCache>
            </c:strRef>
          </c:cat>
          <c:val>
            <c:numRef>
              <c:f>岑!$B$128:$F$128</c:f>
              <c:numCache>
                <c:formatCode>0%</c:formatCode>
                <c:ptCount val="5"/>
                <c:pt idx="0">
                  <c:v>1</c:v>
                </c:pt>
                <c:pt idx="1">
                  <c:v>1.2178680623051044</c:v>
                </c:pt>
                <c:pt idx="2">
                  <c:v>0.93392796657286992</c:v>
                </c:pt>
                <c:pt idx="3">
                  <c:v>0.44059996558330999</c:v>
                </c:pt>
                <c:pt idx="4">
                  <c:v>0.60744880998045558</c:v>
                </c:pt>
              </c:numCache>
            </c:numRef>
          </c:val>
          <c:smooth val="0"/>
          <c:extLst>
            <c:ext xmlns:c16="http://schemas.microsoft.com/office/drawing/2014/chart" uri="{C3380CC4-5D6E-409C-BE32-E72D297353CC}">
              <c16:uniqueId val="{00000000-DF88-459A-BC00-704B1635DD94}"/>
            </c:ext>
          </c:extLst>
        </c:ser>
        <c:ser>
          <c:idx val="1"/>
          <c:order val="1"/>
          <c:tx>
            <c:strRef>
              <c:f>岑!$A$129</c:f>
              <c:strCache>
                <c:ptCount val="1"/>
                <c:pt idx="0">
                  <c:v>營業毛利</c:v>
                </c:pt>
              </c:strCache>
            </c:strRef>
          </c:tx>
          <c:spPr>
            <a:ln cmpd="sng">
              <a:solidFill>
                <a:srgbClr val="EA4335"/>
              </a:solidFill>
            </a:ln>
          </c:spPr>
          <c:marker>
            <c:symbol val="none"/>
          </c:marker>
          <c:cat>
            <c:strRef>
              <c:f>岑!$B$127:$F$127</c:f>
              <c:strCache>
                <c:ptCount val="5"/>
                <c:pt idx="0">
                  <c:v>民國106年</c:v>
                </c:pt>
                <c:pt idx="1">
                  <c:v>民國107年</c:v>
                </c:pt>
                <c:pt idx="2">
                  <c:v>民國108年</c:v>
                </c:pt>
                <c:pt idx="3">
                  <c:v>民國109年</c:v>
                </c:pt>
                <c:pt idx="4">
                  <c:v>民國110年</c:v>
                </c:pt>
              </c:strCache>
            </c:strRef>
          </c:cat>
          <c:val>
            <c:numRef>
              <c:f>岑!$B$129:$F$129</c:f>
              <c:numCache>
                <c:formatCode>0%</c:formatCode>
                <c:ptCount val="5"/>
                <c:pt idx="0">
                  <c:v>1</c:v>
                </c:pt>
                <c:pt idx="1">
                  <c:v>1.2249383316424494</c:v>
                </c:pt>
                <c:pt idx="2">
                  <c:v>0.75098325605574046</c:v>
                </c:pt>
                <c:pt idx="3">
                  <c:v>0.43916925888971803</c:v>
                </c:pt>
                <c:pt idx="4">
                  <c:v>0.54956324884502838</c:v>
                </c:pt>
              </c:numCache>
            </c:numRef>
          </c:val>
          <c:smooth val="0"/>
          <c:extLst>
            <c:ext xmlns:c16="http://schemas.microsoft.com/office/drawing/2014/chart" uri="{C3380CC4-5D6E-409C-BE32-E72D297353CC}">
              <c16:uniqueId val="{00000001-DF88-459A-BC00-704B1635DD94}"/>
            </c:ext>
          </c:extLst>
        </c:ser>
        <c:ser>
          <c:idx val="2"/>
          <c:order val="2"/>
          <c:tx>
            <c:strRef>
              <c:f>岑!$A$130</c:f>
              <c:strCache>
                <c:ptCount val="1"/>
                <c:pt idx="0">
                  <c:v>營業利益</c:v>
                </c:pt>
              </c:strCache>
            </c:strRef>
          </c:tx>
          <c:spPr>
            <a:ln cmpd="sng">
              <a:solidFill>
                <a:srgbClr val="FBBC04"/>
              </a:solidFill>
            </a:ln>
          </c:spPr>
          <c:marker>
            <c:symbol val="none"/>
          </c:marker>
          <c:cat>
            <c:strRef>
              <c:f>岑!$B$127:$F$127</c:f>
              <c:strCache>
                <c:ptCount val="5"/>
                <c:pt idx="0">
                  <c:v>民國106年</c:v>
                </c:pt>
                <c:pt idx="1">
                  <c:v>民國107年</c:v>
                </c:pt>
                <c:pt idx="2">
                  <c:v>民國108年</c:v>
                </c:pt>
                <c:pt idx="3">
                  <c:v>民國109年</c:v>
                </c:pt>
                <c:pt idx="4">
                  <c:v>民國110年</c:v>
                </c:pt>
              </c:strCache>
            </c:strRef>
          </c:cat>
          <c:val>
            <c:numRef>
              <c:f>岑!$B$130:$F$130</c:f>
              <c:numCache>
                <c:formatCode>0%</c:formatCode>
                <c:ptCount val="5"/>
                <c:pt idx="0">
                  <c:v>1</c:v>
                </c:pt>
                <c:pt idx="1">
                  <c:v>1.2395754530482888</c:v>
                </c:pt>
                <c:pt idx="2">
                  <c:v>0.63857938501866363</c:v>
                </c:pt>
                <c:pt idx="3">
                  <c:v>0.33508645353706107</c:v>
                </c:pt>
                <c:pt idx="4">
                  <c:v>0.42124540413993206</c:v>
                </c:pt>
              </c:numCache>
            </c:numRef>
          </c:val>
          <c:smooth val="0"/>
          <c:extLst>
            <c:ext xmlns:c16="http://schemas.microsoft.com/office/drawing/2014/chart" uri="{C3380CC4-5D6E-409C-BE32-E72D297353CC}">
              <c16:uniqueId val="{00000002-DF88-459A-BC00-704B1635DD94}"/>
            </c:ext>
          </c:extLst>
        </c:ser>
        <c:ser>
          <c:idx val="3"/>
          <c:order val="3"/>
          <c:tx>
            <c:strRef>
              <c:f>岑!$A$131</c:f>
              <c:strCache>
                <c:ptCount val="1"/>
                <c:pt idx="0">
                  <c:v>稅前淨利</c:v>
                </c:pt>
              </c:strCache>
            </c:strRef>
          </c:tx>
          <c:spPr>
            <a:ln cmpd="sng">
              <a:solidFill>
                <a:srgbClr val="34A853"/>
              </a:solidFill>
            </a:ln>
          </c:spPr>
          <c:marker>
            <c:symbol val="none"/>
          </c:marker>
          <c:cat>
            <c:strRef>
              <c:f>岑!$B$127:$F$127</c:f>
              <c:strCache>
                <c:ptCount val="5"/>
                <c:pt idx="0">
                  <c:v>民國106年</c:v>
                </c:pt>
                <c:pt idx="1">
                  <c:v>民國107年</c:v>
                </c:pt>
                <c:pt idx="2">
                  <c:v>民國108年</c:v>
                </c:pt>
                <c:pt idx="3">
                  <c:v>民國109年</c:v>
                </c:pt>
                <c:pt idx="4">
                  <c:v>民國110年</c:v>
                </c:pt>
              </c:strCache>
            </c:strRef>
          </c:cat>
          <c:val>
            <c:numRef>
              <c:f>岑!$B$131:$F$131</c:f>
              <c:numCache>
                <c:formatCode>0%</c:formatCode>
                <c:ptCount val="5"/>
                <c:pt idx="0">
                  <c:v>1</c:v>
                </c:pt>
                <c:pt idx="1">
                  <c:v>1.1296704726158739</c:v>
                </c:pt>
                <c:pt idx="2">
                  <c:v>0.56537200084186889</c:v>
                </c:pt>
                <c:pt idx="3">
                  <c:v>0.24014421390486881</c:v>
                </c:pt>
                <c:pt idx="4">
                  <c:v>0.32201377683457277</c:v>
                </c:pt>
              </c:numCache>
            </c:numRef>
          </c:val>
          <c:smooth val="0"/>
          <c:extLst>
            <c:ext xmlns:c16="http://schemas.microsoft.com/office/drawing/2014/chart" uri="{C3380CC4-5D6E-409C-BE32-E72D297353CC}">
              <c16:uniqueId val="{00000003-DF88-459A-BC00-704B1635DD94}"/>
            </c:ext>
          </c:extLst>
        </c:ser>
        <c:dLbls>
          <c:showLegendKey val="0"/>
          <c:showVal val="0"/>
          <c:showCatName val="0"/>
          <c:showSerName val="0"/>
          <c:showPercent val="0"/>
          <c:showBubbleSize val="0"/>
        </c:dLbls>
        <c:smooth val="0"/>
        <c:axId val="407159715"/>
        <c:axId val="822784506"/>
      </c:lineChart>
      <c:catAx>
        <c:axId val="407159715"/>
        <c:scaling>
          <c:orientation val="minMax"/>
        </c:scaling>
        <c:delete val="0"/>
        <c:axPos val="b"/>
        <c:title>
          <c:tx>
            <c:rich>
              <a:bodyPr/>
              <a:lstStyle/>
              <a:p>
                <a:pPr lvl="0">
                  <a:defRPr b="0">
                    <a:solidFill>
                      <a:srgbClr val="000000"/>
                    </a:solidFill>
                    <a:latin typeface="+mn-lt"/>
                  </a:defRPr>
                </a:pPr>
                <a:r>
                  <a:rPr lang="zh-TW" altLang="en-US" b="0">
                    <a:solidFill>
                      <a:srgbClr val="000000"/>
                    </a:solidFill>
                    <a:latin typeface="+mn-lt"/>
                  </a:rPr>
                  <a:t>趨勢百分比</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zh-TW"/>
          </a:p>
        </c:txPr>
        <c:crossAx val="822784506"/>
        <c:crosses val="autoZero"/>
        <c:auto val="1"/>
        <c:lblAlgn val="ctr"/>
        <c:lblOffset val="100"/>
        <c:noMultiLvlLbl val="1"/>
      </c:catAx>
      <c:valAx>
        <c:axId val="82278450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zh-TW" altLang="en-US"/>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zh-TW"/>
          </a:p>
        </c:txPr>
        <c:crossAx val="407159715"/>
        <c:crosses val="autoZero"/>
        <c:crossBetween val="between"/>
      </c:valAx>
    </c:plotArea>
    <c:legend>
      <c:legendPos val="r"/>
      <c:overlay val="0"/>
      <c:txPr>
        <a:bodyPr/>
        <a:lstStyle/>
        <a:p>
          <a:pPr lvl="0">
            <a:defRPr b="0">
              <a:solidFill>
                <a:srgbClr val="1A1A1A"/>
              </a:solidFill>
              <a:latin typeface="+mn-lt"/>
            </a:defRPr>
          </a:pPr>
          <a:endParaRPr lang="zh-TW"/>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10</xdr:col>
      <xdr:colOff>644660</xdr:colOff>
      <xdr:row>14</xdr:row>
      <xdr:rowOff>116625</xdr:rowOff>
    </xdr:from>
    <xdr:ext cx="2828925" cy="1752600"/>
    <xdr:graphicFrame macro="">
      <xdr:nvGraphicFramePr>
        <xdr:cNvPr id="2" name="Chart 1" title="圖表">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14</xdr:col>
      <xdr:colOff>149046</xdr:colOff>
      <xdr:row>0</xdr:row>
      <xdr:rowOff>101913</xdr:rowOff>
    </xdr:from>
    <xdr:ext cx="3248025" cy="2105025"/>
    <xdr:graphicFrame macro="">
      <xdr:nvGraphicFramePr>
        <xdr:cNvPr id="3" name="Chart 2" title="圖表">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14</xdr:col>
      <xdr:colOff>504825</xdr:colOff>
      <xdr:row>13</xdr:row>
      <xdr:rowOff>85725</xdr:rowOff>
    </xdr:from>
    <xdr:ext cx="3133725" cy="1933575"/>
    <xdr:graphicFrame macro="">
      <xdr:nvGraphicFramePr>
        <xdr:cNvPr id="4" name="Chart 3" title="圖表">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11</xdr:col>
      <xdr:colOff>304800</xdr:colOff>
      <xdr:row>26</xdr:row>
      <xdr:rowOff>152400</xdr:rowOff>
    </xdr:from>
    <xdr:ext cx="5715000" cy="3533775"/>
    <xdr:graphicFrame macro="">
      <xdr:nvGraphicFramePr>
        <xdr:cNvPr id="5" name="Chart 4" title="圖表">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7</xdr:col>
      <xdr:colOff>600075</xdr:colOff>
      <xdr:row>106</xdr:row>
      <xdr:rowOff>57150</xdr:rowOff>
    </xdr:from>
    <xdr:ext cx="4333875" cy="2686050"/>
    <xdr:graphicFrame macro="">
      <xdr:nvGraphicFramePr>
        <xdr:cNvPr id="6" name="Chart 5" title="圖表">
          <a:extLst>
            <a:ext uri="{FF2B5EF4-FFF2-40B4-BE49-F238E27FC236}">
              <a16:creationId xmlns:a16="http://schemas.microsoft.com/office/drawing/2014/main" id="{00000000-0008-0000-06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7</xdr:col>
      <xdr:colOff>600075</xdr:colOff>
      <xdr:row>120</xdr:row>
      <xdr:rowOff>76200</xdr:rowOff>
    </xdr:from>
    <xdr:ext cx="4962525" cy="3067050"/>
    <xdr:graphicFrame macro="">
      <xdr:nvGraphicFramePr>
        <xdr:cNvPr id="7" name="Chart 6" title="圖表">
          <a:extLst>
            <a:ext uri="{FF2B5EF4-FFF2-40B4-BE49-F238E27FC236}">
              <a16:creationId xmlns:a16="http://schemas.microsoft.com/office/drawing/2014/main" id="{00000000-0008-0000-06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twoCellAnchor editAs="oneCell">
    <xdr:from>
      <xdr:col>10</xdr:col>
      <xdr:colOff>476332</xdr:colOff>
      <xdr:row>0</xdr:row>
      <xdr:rowOff>134155</xdr:rowOff>
    </xdr:from>
    <xdr:to>
      <xdr:col>14</xdr:col>
      <xdr:colOff>44718</xdr:colOff>
      <xdr:row>13</xdr:row>
      <xdr:rowOff>145055</xdr:rowOff>
    </xdr:to>
    <xdr:pic>
      <xdr:nvPicPr>
        <xdr:cNvPr id="8" name="Picture 7">
          <a:extLst>
            <a:ext uri="{FF2B5EF4-FFF2-40B4-BE49-F238E27FC236}">
              <a16:creationId xmlns:a16="http://schemas.microsoft.com/office/drawing/2014/main" id="{EF6CC169-4C0C-C672-B1B6-1FF814E0B023}"/>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9911895" y="134155"/>
          <a:ext cx="3110077" cy="19427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F3" headerRowCount="0">
  <tableColumns count="6">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s>
  <tableStyleInfo name="冠德建設-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5:Z5" headerRowCount="0">
  <tableColumns count="26">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 id="6" xr3:uid="{00000000-0010-0000-0100-000006000000}" name="Column6"/>
    <tableColumn id="7" xr3:uid="{00000000-0010-0000-0100-000007000000}" name="Column7"/>
    <tableColumn id="8" xr3:uid="{00000000-0010-0000-0100-000008000000}" name="Column8"/>
    <tableColumn id="9" xr3:uid="{00000000-0010-0000-0100-000009000000}" name="Column9"/>
    <tableColumn id="10" xr3:uid="{00000000-0010-0000-0100-00000A000000}" name="Column10"/>
    <tableColumn id="11" xr3:uid="{00000000-0010-0000-0100-00000B000000}" name="Column11"/>
    <tableColumn id="12" xr3:uid="{00000000-0010-0000-0100-00000C000000}" name="Column12"/>
    <tableColumn id="13" xr3:uid="{00000000-0010-0000-0100-00000D000000}" name="Column13"/>
    <tableColumn id="14" xr3:uid="{00000000-0010-0000-0100-00000E000000}" name="Column14"/>
    <tableColumn id="15" xr3:uid="{00000000-0010-0000-0100-00000F000000}" name="Column15"/>
    <tableColumn id="16" xr3:uid="{00000000-0010-0000-0100-000010000000}" name="Column16"/>
    <tableColumn id="17" xr3:uid="{00000000-0010-0000-0100-000011000000}" name="Column17"/>
    <tableColumn id="18" xr3:uid="{00000000-0010-0000-0100-000012000000}" name="Column18"/>
    <tableColumn id="19" xr3:uid="{00000000-0010-0000-0100-000013000000}" name="Column19"/>
    <tableColumn id="20" xr3:uid="{00000000-0010-0000-0100-000014000000}" name="Column20"/>
    <tableColumn id="21" xr3:uid="{00000000-0010-0000-0100-000015000000}" name="Column21"/>
    <tableColumn id="22" xr3:uid="{00000000-0010-0000-0100-000016000000}" name="Column22"/>
    <tableColumn id="23" xr3:uid="{00000000-0010-0000-0100-000017000000}" name="Column23"/>
    <tableColumn id="24" xr3:uid="{00000000-0010-0000-0100-000018000000}" name="Column24"/>
    <tableColumn id="25" xr3:uid="{00000000-0010-0000-0100-000019000000}" name="Column25"/>
    <tableColumn id="26" xr3:uid="{00000000-0010-0000-0100-00001A000000}" name="Column26"/>
  </tableColumns>
  <tableStyleInfo name="宏盛建設-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4CCCC"/>
    <outlinePr summaryBelow="0" summaryRight="0"/>
  </sheetPr>
  <dimension ref="A1:Z26"/>
  <sheetViews>
    <sheetView workbookViewId="0"/>
  </sheetViews>
  <sheetFormatPr defaultColWidth="12.6328125" defaultRowHeight="15.75" customHeight="1"/>
  <cols>
    <col min="1" max="1" width="43" customWidth="1"/>
    <col min="8" max="8" width="18.26953125" customWidth="1"/>
  </cols>
  <sheetData>
    <row r="1" spans="1:8" ht="15.75" customHeight="1">
      <c r="A1" s="70" t="s">
        <v>0</v>
      </c>
      <c r="B1" s="71"/>
      <c r="C1" s="71"/>
      <c r="D1" s="71"/>
      <c r="E1" s="71"/>
      <c r="F1" s="71"/>
    </row>
    <row r="2" spans="1:8" ht="15.75" customHeight="1">
      <c r="A2" s="1"/>
      <c r="B2" s="1" t="s">
        <v>1</v>
      </c>
      <c r="C2" s="1" t="s">
        <v>2</v>
      </c>
      <c r="D2" s="1" t="s">
        <v>3</v>
      </c>
      <c r="E2" s="1" t="s">
        <v>4</v>
      </c>
      <c r="F2" s="1" t="s">
        <v>5</v>
      </c>
      <c r="G2" s="2" t="s">
        <v>6</v>
      </c>
    </row>
    <row r="3" spans="1:8" ht="15.75" customHeight="1">
      <c r="A3" s="1" t="s">
        <v>7</v>
      </c>
      <c r="B3" s="3">
        <v>9855789</v>
      </c>
      <c r="C3" s="3">
        <v>5068316</v>
      </c>
      <c r="D3" s="4">
        <v>2012378</v>
      </c>
      <c r="E3" s="5">
        <v>2293783</v>
      </c>
      <c r="F3" s="5">
        <v>3018655</v>
      </c>
      <c r="G3" s="4">
        <v>1298377</v>
      </c>
    </row>
    <row r="4" spans="1:8" ht="15.75" customHeight="1">
      <c r="A4" s="1" t="s">
        <v>8</v>
      </c>
      <c r="B4" s="3">
        <v>43878</v>
      </c>
      <c r="C4" s="3">
        <v>23622</v>
      </c>
      <c r="D4" s="4">
        <v>23445</v>
      </c>
      <c r="E4" s="5">
        <v>23773</v>
      </c>
      <c r="F4" s="5">
        <v>25618</v>
      </c>
    </row>
    <row r="5" spans="1:8" ht="15.75" customHeight="1">
      <c r="A5" s="1" t="s">
        <v>9</v>
      </c>
      <c r="B5" s="3">
        <v>39235</v>
      </c>
      <c r="C5" s="3">
        <v>394633</v>
      </c>
      <c r="D5" s="4">
        <v>151622</v>
      </c>
      <c r="E5" s="5">
        <v>0</v>
      </c>
      <c r="F5" s="5">
        <v>0</v>
      </c>
    </row>
    <row r="6" spans="1:8" ht="15.75" customHeight="1">
      <c r="A6" s="1" t="s">
        <v>10</v>
      </c>
      <c r="B6" s="3">
        <v>0</v>
      </c>
      <c r="C6" s="3">
        <v>355</v>
      </c>
      <c r="D6" s="4">
        <v>2157</v>
      </c>
      <c r="E6" s="5">
        <v>0</v>
      </c>
      <c r="F6" s="5">
        <v>11219</v>
      </c>
      <c r="G6" s="4">
        <v>11841</v>
      </c>
    </row>
    <row r="7" spans="1:8" ht="15.75" customHeight="1">
      <c r="A7" s="1" t="s">
        <v>11</v>
      </c>
      <c r="B7" s="3">
        <v>120179</v>
      </c>
      <c r="C7" s="3">
        <v>1232054</v>
      </c>
      <c r="D7" s="4">
        <v>233089</v>
      </c>
      <c r="E7" s="5">
        <v>500346</v>
      </c>
      <c r="F7" s="5">
        <v>376694</v>
      </c>
      <c r="G7" s="4">
        <v>116867</v>
      </c>
      <c r="H7" s="2" t="s">
        <v>12</v>
      </c>
    </row>
    <row r="8" spans="1:8" ht="15.75" customHeight="1">
      <c r="A8" s="1" t="s">
        <v>13</v>
      </c>
      <c r="B8" s="3">
        <v>0</v>
      </c>
      <c r="C8" s="3">
        <v>0</v>
      </c>
      <c r="D8" s="4">
        <v>0</v>
      </c>
      <c r="E8" s="5">
        <v>29173</v>
      </c>
      <c r="F8" s="5">
        <v>29173</v>
      </c>
    </row>
    <row r="9" spans="1:8" ht="15.75" customHeight="1">
      <c r="A9" s="1" t="s">
        <v>14</v>
      </c>
      <c r="B9" s="4">
        <v>21328692</v>
      </c>
      <c r="C9" s="4">
        <v>28851383</v>
      </c>
      <c r="D9" s="4">
        <v>32659659</v>
      </c>
      <c r="E9" s="5">
        <v>32884522</v>
      </c>
      <c r="F9" s="5">
        <v>29744856</v>
      </c>
    </row>
    <row r="10" spans="1:8" ht="15.75" customHeight="1">
      <c r="A10" s="1" t="s">
        <v>15</v>
      </c>
      <c r="B10" s="4">
        <v>28786</v>
      </c>
      <c r="C10" s="4">
        <v>43744</v>
      </c>
      <c r="D10" s="4">
        <v>78029</v>
      </c>
      <c r="E10" s="5">
        <v>284314</v>
      </c>
      <c r="F10" s="5">
        <v>326071</v>
      </c>
    </row>
    <row r="11" spans="1:8" ht="15.75" customHeight="1">
      <c r="A11" s="2" t="s">
        <v>16</v>
      </c>
      <c r="B11" s="4">
        <v>1565806</v>
      </c>
      <c r="C11" s="4">
        <v>1995393</v>
      </c>
      <c r="D11" s="4">
        <v>3187328</v>
      </c>
      <c r="E11" s="5">
        <v>1940390</v>
      </c>
      <c r="F11" s="5">
        <v>1186917</v>
      </c>
    </row>
    <row r="12" spans="1:8" ht="15.75" customHeight="1">
      <c r="A12" s="1" t="s">
        <v>17</v>
      </c>
      <c r="B12" s="4">
        <v>18020</v>
      </c>
      <c r="C12" s="4">
        <v>22199</v>
      </c>
      <c r="D12" s="4">
        <v>12688</v>
      </c>
      <c r="E12" s="5">
        <v>18696</v>
      </c>
      <c r="F12" s="5">
        <v>5087</v>
      </c>
    </row>
    <row r="13" spans="1:8" ht="15.75" customHeight="1">
      <c r="A13" s="2" t="s">
        <v>18</v>
      </c>
      <c r="B13" s="4">
        <v>50897</v>
      </c>
      <c r="C13" s="4">
        <v>121038</v>
      </c>
      <c r="D13" s="4">
        <v>144525</v>
      </c>
      <c r="E13" s="5">
        <v>103350</v>
      </c>
      <c r="F13" s="5">
        <v>0</v>
      </c>
    </row>
    <row r="14" spans="1:8" ht="15.75" customHeight="1">
      <c r="A14" s="6" t="s">
        <v>19</v>
      </c>
      <c r="B14" s="7">
        <v>33051282</v>
      </c>
      <c r="C14" s="7">
        <v>37752737</v>
      </c>
      <c r="D14" s="7">
        <v>38504920</v>
      </c>
      <c r="E14" s="8">
        <v>38078347</v>
      </c>
      <c r="F14" s="8">
        <v>34724290</v>
      </c>
    </row>
    <row r="15" spans="1:8" ht="15.75" customHeight="1">
      <c r="A15" s="9" t="s">
        <v>20</v>
      </c>
      <c r="B15" s="3">
        <v>4591</v>
      </c>
      <c r="C15" s="5">
        <v>2906</v>
      </c>
      <c r="D15" s="4">
        <v>2659</v>
      </c>
      <c r="E15" s="5">
        <v>3025</v>
      </c>
      <c r="F15" s="1">
        <v>0</v>
      </c>
    </row>
    <row r="16" spans="1:8" ht="15.75" customHeight="1">
      <c r="A16" s="1" t="s">
        <v>21</v>
      </c>
      <c r="B16" s="3">
        <v>0</v>
      </c>
      <c r="C16" s="5">
        <v>0</v>
      </c>
      <c r="D16" s="4">
        <v>0</v>
      </c>
      <c r="E16" s="5">
        <v>0</v>
      </c>
      <c r="F16" s="1">
        <v>685</v>
      </c>
    </row>
    <row r="17" spans="1:26" ht="15.75" customHeight="1">
      <c r="A17" s="10" t="s">
        <v>22</v>
      </c>
      <c r="B17" s="4">
        <v>5244133</v>
      </c>
      <c r="C17" s="4">
        <v>5033683</v>
      </c>
      <c r="D17" s="4">
        <v>4553884</v>
      </c>
      <c r="E17" s="5">
        <v>4222649</v>
      </c>
      <c r="F17" s="3">
        <v>4451204</v>
      </c>
    </row>
    <row r="18" spans="1:26" ht="15.75" customHeight="1">
      <c r="A18" s="10" t="s">
        <v>23</v>
      </c>
      <c r="B18" s="4">
        <v>283095</v>
      </c>
      <c r="C18" s="4">
        <v>280130</v>
      </c>
      <c r="D18" s="4">
        <v>280822</v>
      </c>
      <c r="E18" s="5">
        <v>288059</v>
      </c>
      <c r="F18" s="5">
        <v>294104</v>
      </c>
      <c r="G18" s="4">
        <v>297615</v>
      </c>
    </row>
    <row r="19" spans="1:26" ht="15.75" customHeight="1">
      <c r="A19" s="10" t="s">
        <v>24</v>
      </c>
      <c r="B19" s="4">
        <v>3294</v>
      </c>
      <c r="C19" s="4">
        <v>3884</v>
      </c>
      <c r="D19" s="4">
        <v>4101</v>
      </c>
      <c r="E19" s="5">
        <v>0</v>
      </c>
      <c r="F19" s="5">
        <v>0</v>
      </c>
    </row>
    <row r="20" spans="1:26" ht="15.75" customHeight="1">
      <c r="A20" s="10" t="s">
        <v>25</v>
      </c>
      <c r="B20" s="4">
        <v>466558</v>
      </c>
      <c r="C20" s="4">
        <v>470750</v>
      </c>
      <c r="D20" s="4">
        <v>474942</v>
      </c>
      <c r="E20" s="5">
        <v>479135</v>
      </c>
      <c r="F20" s="5">
        <v>576302</v>
      </c>
    </row>
    <row r="21" spans="1:26" ht="15.75" customHeight="1">
      <c r="A21" s="10" t="s">
        <v>26</v>
      </c>
      <c r="B21" s="4">
        <v>474</v>
      </c>
      <c r="C21" s="4">
        <v>1334</v>
      </c>
      <c r="D21" s="4">
        <v>2274</v>
      </c>
      <c r="E21" s="5">
        <v>162</v>
      </c>
      <c r="F21" s="5">
        <v>1460</v>
      </c>
    </row>
    <row r="22" spans="1:26" ht="12.5">
      <c r="A22" s="2" t="s">
        <v>27</v>
      </c>
      <c r="B22" s="4">
        <v>0</v>
      </c>
      <c r="C22" s="4">
        <v>0</v>
      </c>
      <c r="D22" s="4">
        <v>0</v>
      </c>
      <c r="E22" s="5">
        <v>0</v>
      </c>
      <c r="F22" s="5">
        <v>6537</v>
      </c>
    </row>
    <row r="23" spans="1:26" ht="12.5">
      <c r="A23" s="2" t="s">
        <v>28</v>
      </c>
      <c r="B23" s="4">
        <v>0</v>
      </c>
      <c r="C23" s="4">
        <v>0</v>
      </c>
      <c r="D23" s="4">
        <v>5222</v>
      </c>
      <c r="E23" s="5">
        <v>6197</v>
      </c>
      <c r="F23" s="5">
        <v>5222</v>
      </c>
    </row>
    <row r="24" spans="1:26" ht="12.5">
      <c r="A24" s="10" t="s">
        <v>29</v>
      </c>
      <c r="B24" s="4">
        <v>0</v>
      </c>
      <c r="C24" s="4">
        <v>0</v>
      </c>
      <c r="D24" s="4">
        <v>0</v>
      </c>
      <c r="E24" s="5">
        <v>35765</v>
      </c>
      <c r="F24" s="5">
        <v>37343</v>
      </c>
      <c r="G24" s="11"/>
      <c r="H24" s="11"/>
      <c r="I24" s="11"/>
      <c r="J24" s="11"/>
      <c r="K24" s="11"/>
      <c r="L24" s="11"/>
      <c r="M24" s="11"/>
      <c r="N24" s="11"/>
      <c r="O24" s="11"/>
      <c r="P24" s="11"/>
      <c r="Q24" s="11"/>
      <c r="R24" s="11"/>
      <c r="S24" s="11"/>
      <c r="T24" s="11"/>
      <c r="U24" s="11"/>
      <c r="V24" s="11"/>
      <c r="W24" s="11"/>
      <c r="X24" s="11"/>
      <c r="Y24" s="11"/>
      <c r="Z24" s="11"/>
    </row>
    <row r="25" spans="1:26" ht="12.5">
      <c r="A25" s="12" t="s">
        <v>30</v>
      </c>
      <c r="B25" s="7">
        <v>6002145</v>
      </c>
      <c r="C25" s="7">
        <v>5792687</v>
      </c>
      <c r="D25" s="7">
        <v>5323904</v>
      </c>
      <c r="E25" s="8">
        <v>5034992</v>
      </c>
      <c r="F25" s="8">
        <v>5372857</v>
      </c>
      <c r="G25" s="11"/>
      <c r="H25" s="11"/>
      <c r="I25" s="11"/>
      <c r="J25" s="11"/>
      <c r="K25" s="11"/>
      <c r="L25" s="11"/>
      <c r="M25" s="11"/>
      <c r="N25" s="11"/>
      <c r="O25" s="11"/>
      <c r="P25" s="11"/>
      <c r="Q25" s="11"/>
      <c r="R25" s="11"/>
      <c r="S25" s="11"/>
      <c r="T25" s="11"/>
      <c r="U25" s="11"/>
      <c r="V25" s="11"/>
      <c r="W25" s="11"/>
      <c r="X25" s="11"/>
      <c r="Y25" s="11"/>
      <c r="Z25" s="11"/>
    </row>
    <row r="26" spans="1:26" ht="13">
      <c r="A26" s="13" t="s">
        <v>31</v>
      </c>
      <c r="B26" s="7">
        <v>39053427</v>
      </c>
      <c r="C26" s="7">
        <v>43545424</v>
      </c>
      <c r="D26" s="7">
        <v>43828824</v>
      </c>
      <c r="E26" s="8">
        <v>43113339</v>
      </c>
      <c r="F26" s="8">
        <f>F14+F25</f>
        <v>40097147</v>
      </c>
      <c r="G26" s="14">
        <v>34706422</v>
      </c>
      <c r="H26" s="11"/>
      <c r="I26" s="11"/>
      <c r="J26" s="11"/>
      <c r="K26" s="11"/>
      <c r="L26" s="11"/>
      <c r="M26" s="11"/>
      <c r="N26" s="11"/>
      <c r="O26" s="11"/>
      <c r="P26" s="11"/>
      <c r="Q26" s="11"/>
      <c r="R26" s="11"/>
      <c r="S26" s="11"/>
      <c r="T26" s="11"/>
      <c r="U26" s="11"/>
      <c r="V26" s="11"/>
      <c r="W26" s="11"/>
      <c r="X26" s="11"/>
      <c r="Y26" s="11"/>
      <c r="Z26" s="11"/>
    </row>
  </sheetData>
  <mergeCells count="1">
    <mergeCell ref="A1:F1"/>
  </mergeCells>
  <phoneticPr fontId="1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4CCCC"/>
    <outlinePr summaryBelow="0" summaryRight="0"/>
  </sheetPr>
  <dimension ref="A1:Z30"/>
  <sheetViews>
    <sheetView workbookViewId="0"/>
  </sheetViews>
  <sheetFormatPr defaultColWidth="12.6328125" defaultRowHeight="15.75" customHeight="1"/>
  <cols>
    <col min="1" max="1" width="37.453125" customWidth="1"/>
  </cols>
  <sheetData>
    <row r="1" spans="1:7" ht="15.75" customHeight="1">
      <c r="A1" s="72" t="s">
        <v>32</v>
      </c>
      <c r="B1" s="71"/>
      <c r="C1" s="71"/>
      <c r="D1" s="71"/>
      <c r="E1" s="71"/>
      <c r="F1" s="71"/>
    </row>
    <row r="2" spans="1:7" ht="15.75" customHeight="1">
      <c r="A2" s="15"/>
      <c r="B2" s="16" t="s">
        <v>1</v>
      </c>
      <c r="C2" s="16" t="s">
        <v>2</v>
      </c>
      <c r="D2" s="16" t="s">
        <v>3</v>
      </c>
      <c r="E2" s="16" t="s">
        <v>4</v>
      </c>
      <c r="F2" s="16" t="s">
        <v>5</v>
      </c>
      <c r="G2" s="2" t="s">
        <v>6</v>
      </c>
    </row>
    <row r="3" spans="1:7" ht="15.75" customHeight="1">
      <c r="A3" s="17" t="s">
        <v>33</v>
      </c>
      <c r="B3" s="18">
        <v>14279725</v>
      </c>
      <c r="C3" s="19">
        <v>14941351</v>
      </c>
      <c r="D3" s="19">
        <v>18745374</v>
      </c>
      <c r="E3" s="18">
        <v>19184508</v>
      </c>
      <c r="F3" s="18">
        <v>20388766</v>
      </c>
    </row>
    <row r="4" spans="1:7" ht="15.75" customHeight="1">
      <c r="A4" s="17" t="s">
        <v>34</v>
      </c>
      <c r="B4" s="19">
        <v>0</v>
      </c>
      <c r="C4" s="18">
        <v>0</v>
      </c>
      <c r="D4" s="19">
        <v>0</v>
      </c>
      <c r="E4" s="18">
        <v>0</v>
      </c>
      <c r="F4" s="20">
        <v>509289</v>
      </c>
    </row>
    <row r="5" spans="1:7" ht="15.75" customHeight="1">
      <c r="A5" s="17" t="s">
        <v>35</v>
      </c>
      <c r="B5" s="19">
        <v>1055713</v>
      </c>
      <c r="C5" s="18">
        <v>4264068</v>
      </c>
      <c r="D5" s="19">
        <v>5195802</v>
      </c>
      <c r="E5" s="18">
        <v>3937293</v>
      </c>
      <c r="F5" s="16">
        <v>0</v>
      </c>
    </row>
    <row r="6" spans="1:7" ht="15.75" customHeight="1">
      <c r="A6" s="17" t="s">
        <v>36</v>
      </c>
      <c r="B6" s="18">
        <v>43258</v>
      </c>
      <c r="C6" s="19">
        <v>54625</v>
      </c>
      <c r="D6" s="19">
        <v>36026</v>
      </c>
      <c r="E6" s="18">
        <v>8950</v>
      </c>
      <c r="F6" s="18">
        <v>23025</v>
      </c>
    </row>
    <row r="7" spans="1:7" ht="15.75" customHeight="1">
      <c r="A7" s="17" t="s">
        <v>37</v>
      </c>
      <c r="B7" s="19">
        <v>176942</v>
      </c>
      <c r="C7" s="19">
        <v>1119596</v>
      </c>
      <c r="D7" s="19">
        <v>1287602</v>
      </c>
      <c r="E7" s="18">
        <v>1899951</v>
      </c>
      <c r="F7" s="18">
        <v>506929</v>
      </c>
    </row>
    <row r="8" spans="1:7" ht="15.75" customHeight="1">
      <c r="A8" s="17" t="s">
        <v>38</v>
      </c>
      <c r="B8" s="19">
        <v>536877</v>
      </c>
      <c r="C8" s="19">
        <v>595097</v>
      </c>
      <c r="D8" s="19">
        <v>470113</v>
      </c>
      <c r="E8" s="18">
        <v>510065</v>
      </c>
      <c r="F8" s="18">
        <v>460825</v>
      </c>
    </row>
    <row r="9" spans="1:7" ht="15.75" customHeight="1">
      <c r="A9" s="17" t="s">
        <v>39</v>
      </c>
      <c r="B9" s="19">
        <v>659813</v>
      </c>
      <c r="C9" s="19">
        <v>789034</v>
      </c>
      <c r="D9" s="19">
        <v>647267</v>
      </c>
      <c r="E9" s="18">
        <v>780718</v>
      </c>
      <c r="F9" s="18">
        <v>1028111</v>
      </c>
    </row>
    <row r="10" spans="1:7" ht="15.75" customHeight="1">
      <c r="A10" s="17" t="s">
        <v>40</v>
      </c>
      <c r="B10" s="19">
        <v>225469</v>
      </c>
      <c r="C10" s="19">
        <v>459050</v>
      </c>
      <c r="D10" s="19">
        <v>121079</v>
      </c>
      <c r="E10" s="18">
        <v>150094</v>
      </c>
      <c r="F10" s="18">
        <v>106664</v>
      </c>
    </row>
    <row r="11" spans="1:7" ht="15.75" customHeight="1">
      <c r="A11" s="17" t="s">
        <v>41</v>
      </c>
      <c r="B11" s="19">
        <v>428952</v>
      </c>
      <c r="C11" s="19">
        <v>496701</v>
      </c>
      <c r="D11" s="19">
        <v>6242</v>
      </c>
      <c r="E11" s="20">
        <v>94744</v>
      </c>
      <c r="F11" s="18">
        <v>0</v>
      </c>
    </row>
    <row r="12" spans="1:7" ht="15.75" customHeight="1">
      <c r="A12" s="17" t="s">
        <v>42</v>
      </c>
      <c r="B12" s="19">
        <v>2884</v>
      </c>
      <c r="C12" s="19">
        <v>2849</v>
      </c>
      <c r="D12" s="19">
        <v>3104</v>
      </c>
      <c r="E12" s="20">
        <v>2711</v>
      </c>
      <c r="F12" s="18">
        <v>2230</v>
      </c>
    </row>
    <row r="13" spans="1:7" ht="15.75" customHeight="1">
      <c r="A13" s="21" t="s">
        <v>43</v>
      </c>
      <c r="B13" s="19">
        <v>3344</v>
      </c>
      <c r="C13" s="19">
        <v>3924</v>
      </c>
      <c r="D13" s="19">
        <v>4108</v>
      </c>
      <c r="E13" s="20">
        <v>0</v>
      </c>
      <c r="F13" s="20">
        <v>0</v>
      </c>
    </row>
    <row r="14" spans="1:7" ht="15.75" customHeight="1">
      <c r="A14" s="21" t="s">
        <v>15</v>
      </c>
      <c r="B14" s="19">
        <v>0</v>
      </c>
      <c r="C14" s="19">
        <v>0</v>
      </c>
      <c r="D14" s="19">
        <v>0</v>
      </c>
      <c r="E14" s="20">
        <v>91</v>
      </c>
      <c r="F14" s="20">
        <v>1128608</v>
      </c>
    </row>
    <row r="15" spans="1:7" ht="15.75" customHeight="1">
      <c r="A15" s="21" t="s">
        <v>44</v>
      </c>
      <c r="B15" s="19">
        <v>0</v>
      </c>
      <c r="C15" s="19">
        <v>1500000</v>
      </c>
      <c r="D15" s="19">
        <v>0</v>
      </c>
      <c r="E15" s="20">
        <v>1000000</v>
      </c>
      <c r="F15" s="20">
        <v>2000000</v>
      </c>
    </row>
    <row r="16" spans="1:7" ht="15.75" customHeight="1">
      <c r="A16" s="17" t="s">
        <v>45</v>
      </c>
      <c r="B16" s="19">
        <v>44878</v>
      </c>
      <c r="C16" s="19">
        <v>43054</v>
      </c>
      <c r="D16" s="19">
        <v>145842</v>
      </c>
      <c r="E16" s="18">
        <v>129956</v>
      </c>
      <c r="F16" s="18">
        <v>16119</v>
      </c>
    </row>
    <row r="17" spans="1:26" ht="15.75" customHeight="1">
      <c r="A17" s="22" t="s">
        <v>46</v>
      </c>
      <c r="B17" s="23">
        <v>17457855</v>
      </c>
      <c r="C17" s="23">
        <v>24269349</v>
      </c>
      <c r="D17" s="23">
        <v>26662559</v>
      </c>
      <c r="E17" s="24">
        <v>27699081</v>
      </c>
      <c r="F17" s="24">
        <v>26170566</v>
      </c>
    </row>
    <row r="18" spans="1:26" ht="15.75" customHeight="1">
      <c r="A18" s="17" t="s">
        <v>47</v>
      </c>
      <c r="B18" s="19">
        <v>4000000</v>
      </c>
      <c r="C18" s="19">
        <v>4000000</v>
      </c>
      <c r="D18" s="19">
        <v>4500000</v>
      </c>
      <c r="E18" s="18">
        <v>3500000</v>
      </c>
      <c r="F18" s="18">
        <v>2500000</v>
      </c>
    </row>
    <row r="19" spans="1:26" ht="15.75" customHeight="1">
      <c r="A19" s="21" t="s">
        <v>48</v>
      </c>
      <c r="B19" s="19">
        <v>2935</v>
      </c>
      <c r="C19" s="19">
        <v>5979</v>
      </c>
      <c r="D19" s="19">
        <v>6681</v>
      </c>
      <c r="E19" s="18">
        <v>11111</v>
      </c>
      <c r="F19" s="18">
        <v>11093</v>
      </c>
    </row>
    <row r="20" spans="1:26" ht="15.75" customHeight="1">
      <c r="A20" s="21" t="s">
        <v>49</v>
      </c>
      <c r="B20" s="19">
        <v>1042</v>
      </c>
      <c r="C20" s="19">
        <v>3447</v>
      </c>
      <c r="D20" s="19">
        <v>3418</v>
      </c>
      <c r="E20" s="18">
        <v>1811</v>
      </c>
      <c r="F20" s="18">
        <v>2201</v>
      </c>
    </row>
    <row r="21" spans="1:26" ht="15.75" customHeight="1">
      <c r="A21" s="25" t="s">
        <v>50</v>
      </c>
      <c r="B21" s="26">
        <v>28834</v>
      </c>
      <c r="C21" s="26">
        <v>28748</v>
      </c>
      <c r="D21" s="26">
        <v>28662</v>
      </c>
      <c r="E21" s="18">
        <v>64343</v>
      </c>
      <c r="F21" s="18">
        <v>66322</v>
      </c>
      <c r="G21" s="11"/>
      <c r="H21" s="11"/>
      <c r="I21" s="11"/>
      <c r="J21" s="11"/>
      <c r="K21" s="11"/>
      <c r="L21" s="11"/>
      <c r="M21" s="11"/>
      <c r="N21" s="11"/>
      <c r="O21" s="11"/>
      <c r="P21" s="11"/>
      <c r="Q21" s="11"/>
      <c r="R21" s="11"/>
      <c r="S21" s="11"/>
      <c r="T21" s="11"/>
      <c r="U21" s="11"/>
      <c r="V21" s="11"/>
      <c r="W21" s="11"/>
      <c r="X21" s="11"/>
      <c r="Y21" s="11"/>
      <c r="Z21" s="11"/>
    </row>
    <row r="22" spans="1:26" ht="13">
      <c r="A22" s="22" t="s">
        <v>51</v>
      </c>
      <c r="B22" s="23">
        <v>4032811</v>
      </c>
      <c r="C22" s="23">
        <v>4038174</v>
      </c>
      <c r="D22" s="23">
        <v>4538761</v>
      </c>
      <c r="E22" s="24">
        <v>3577265</v>
      </c>
      <c r="F22" s="24">
        <v>2579616</v>
      </c>
    </row>
    <row r="23" spans="1:26" ht="13">
      <c r="A23" s="22" t="s">
        <v>52</v>
      </c>
      <c r="B23" s="23">
        <v>21490666</v>
      </c>
      <c r="C23" s="23">
        <v>28307523</v>
      </c>
      <c r="D23" s="23">
        <v>31201320</v>
      </c>
      <c r="E23" s="24">
        <v>31276346</v>
      </c>
      <c r="F23" s="24">
        <v>28750182</v>
      </c>
    </row>
    <row r="24" spans="1:26" ht="12.5">
      <c r="A24" s="17" t="s">
        <v>53</v>
      </c>
      <c r="B24" s="19">
        <v>5541701</v>
      </c>
      <c r="C24" s="19">
        <v>5037910</v>
      </c>
      <c r="D24" s="19">
        <v>5037910</v>
      </c>
      <c r="E24" s="18">
        <v>5037910</v>
      </c>
      <c r="F24" s="18">
        <v>5037910</v>
      </c>
    </row>
    <row r="25" spans="1:26" ht="12.5">
      <c r="A25" s="17" t="s">
        <v>54</v>
      </c>
      <c r="B25" s="18">
        <v>1421924</v>
      </c>
      <c r="C25" s="18">
        <v>1396097</v>
      </c>
      <c r="D25" s="19">
        <v>1379873</v>
      </c>
      <c r="E25" s="18">
        <v>1368865</v>
      </c>
      <c r="F25" s="18">
        <v>1363148</v>
      </c>
    </row>
    <row r="26" spans="1:26" ht="12.5">
      <c r="A26" s="17" t="s">
        <v>55</v>
      </c>
      <c r="B26" s="18">
        <v>10697059</v>
      </c>
      <c r="C26" s="18">
        <v>8902937</v>
      </c>
      <c r="D26" s="18">
        <v>6306721</v>
      </c>
      <c r="E26" s="18">
        <v>5526960</v>
      </c>
      <c r="F26" s="18">
        <v>5049624</v>
      </c>
      <c r="G26" s="11"/>
      <c r="H26" s="11"/>
      <c r="I26" s="11"/>
      <c r="J26" s="11"/>
      <c r="K26" s="11"/>
      <c r="L26" s="11"/>
      <c r="M26" s="11"/>
      <c r="N26" s="11"/>
      <c r="O26" s="11"/>
      <c r="P26" s="11"/>
      <c r="Q26" s="11"/>
      <c r="R26" s="11"/>
      <c r="S26" s="11"/>
      <c r="T26" s="11"/>
      <c r="U26" s="11"/>
      <c r="V26" s="11"/>
      <c r="W26" s="11"/>
      <c r="X26" s="11"/>
      <c r="Y26" s="11"/>
      <c r="Z26" s="11"/>
    </row>
    <row r="27" spans="1:26" ht="12.5">
      <c r="A27" s="17" t="s">
        <v>56</v>
      </c>
      <c r="B27" s="18">
        <v>-26727</v>
      </c>
      <c r="C27" s="18">
        <v>-27847</v>
      </c>
      <c r="D27" s="18">
        <v>-25804</v>
      </c>
      <c r="E27" s="18">
        <v>-25546</v>
      </c>
      <c r="F27" s="18">
        <v>-32521</v>
      </c>
    </row>
    <row r="28" spans="1:26" ht="12.5">
      <c r="A28" s="17" t="s">
        <v>57</v>
      </c>
      <c r="B28" s="18">
        <v>-71196</v>
      </c>
      <c r="C28" s="18">
        <v>-71196</v>
      </c>
      <c r="D28" s="18">
        <v>-71196</v>
      </c>
      <c r="E28" s="18">
        <v>-71196</v>
      </c>
      <c r="F28" s="18">
        <v>-71196</v>
      </c>
    </row>
    <row r="29" spans="1:26" ht="13">
      <c r="A29" s="22" t="s">
        <v>58</v>
      </c>
      <c r="B29" s="24">
        <v>17562761</v>
      </c>
      <c r="C29" s="24">
        <v>15237901</v>
      </c>
      <c r="D29" s="24">
        <v>12627504</v>
      </c>
      <c r="E29" s="24">
        <v>11836993</v>
      </c>
      <c r="F29" s="24">
        <v>11346965</v>
      </c>
      <c r="G29" s="4">
        <v>11551928</v>
      </c>
    </row>
    <row r="30" spans="1:26" ht="13">
      <c r="A30" s="22" t="s">
        <v>59</v>
      </c>
      <c r="B30" s="23">
        <v>39053427</v>
      </c>
      <c r="C30" s="23">
        <v>43545424</v>
      </c>
      <c r="D30" s="23">
        <v>43828824</v>
      </c>
      <c r="E30" s="24">
        <v>43113339</v>
      </c>
      <c r="F30" s="24">
        <v>40097147</v>
      </c>
    </row>
  </sheetData>
  <mergeCells count="1">
    <mergeCell ref="A1:F1"/>
  </mergeCells>
  <phoneticPr fontId="1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9DAF8"/>
    <outlinePr summaryBelow="0" summaryRight="0"/>
  </sheetPr>
  <dimension ref="A1:Z27"/>
  <sheetViews>
    <sheetView workbookViewId="0"/>
  </sheetViews>
  <sheetFormatPr defaultColWidth="12.6328125" defaultRowHeight="15.75" customHeight="1"/>
  <cols>
    <col min="1" max="1" width="42.453125" customWidth="1"/>
  </cols>
  <sheetData>
    <row r="1" spans="1:26" ht="15.75" customHeight="1">
      <c r="A1" s="70" t="s">
        <v>60</v>
      </c>
      <c r="B1" s="71"/>
      <c r="C1" s="71"/>
      <c r="D1" s="71"/>
      <c r="E1" s="71"/>
      <c r="F1" s="71"/>
      <c r="G1" s="11"/>
      <c r="H1" s="11"/>
      <c r="I1" s="11"/>
      <c r="J1" s="11"/>
      <c r="K1" s="11"/>
      <c r="L1" s="11"/>
      <c r="M1" s="11"/>
      <c r="N1" s="11"/>
      <c r="O1" s="11"/>
      <c r="P1" s="11"/>
      <c r="Q1" s="11"/>
      <c r="R1" s="11"/>
      <c r="S1" s="11"/>
      <c r="T1" s="11"/>
      <c r="U1" s="11"/>
      <c r="V1" s="11"/>
      <c r="W1" s="11"/>
      <c r="X1" s="11"/>
      <c r="Y1" s="11"/>
      <c r="Z1" s="11"/>
    </row>
    <row r="2" spans="1:26" ht="15.75" customHeight="1">
      <c r="A2" s="1"/>
      <c r="B2" s="1" t="s">
        <v>1</v>
      </c>
      <c r="C2" s="1" t="s">
        <v>2</v>
      </c>
      <c r="D2" s="1" t="s">
        <v>3</v>
      </c>
      <c r="E2" s="1" t="s">
        <v>4</v>
      </c>
      <c r="F2" s="1" t="s">
        <v>5</v>
      </c>
      <c r="G2" s="27" t="s">
        <v>6</v>
      </c>
      <c r="H2" s="11"/>
      <c r="I2" s="11"/>
      <c r="J2" s="11"/>
      <c r="K2" s="11"/>
      <c r="L2" s="11"/>
      <c r="M2" s="11"/>
      <c r="N2" s="11"/>
      <c r="O2" s="11"/>
      <c r="P2" s="11"/>
      <c r="Q2" s="11"/>
      <c r="R2" s="11"/>
      <c r="S2" s="11"/>
      <c r="T2" s="11"/>
      <c r="U2" s="11"/>
      <c r="V2" s="11"/>
      <c r="W2" s="11"/>
      <c r="X2" s="11"/>
      <c r="Y2" s="11"/>
      <c r="Z2" s="11"/>
    </row>
    <row r="3" spans="1:26" ht="15.75" customHeight="1">
      <c r="A3" s="1" t="s">
        <v>7</v>
      </c>
      <c r="B3" s="3">
        <v>600466</v>
      </c>
      <c r="C3" s="3">
        <v>623197</v>
      </c>
      <c r="D3" s="4">
        <v>747641</v>
      </c>
      <c r="E3" s="5">
        <v>545700</v>
      </c>
      <c r="F3" s="5">
        <v>729468</v>
      </c>
      <c r="G3" s="14">
        <v>480759</v>
      </c>
      <c r="H3" s="11"/>
      <c r="I3" s="11"/>
      <c r="J3" s="11"/>
      <c r="K3" s="11"/>
      <c r="L3" s="11"/>
      <c r="M3" s="11"/>
      <c r="N3" s="11"/>
      <c r="O3" s="11"/>
      <c r="P3" s="11"/>
      <c r="Q3" s="11"/>
      <c r="R3" s="11"/>
      <c r="S3" s="11"/>
      <c r="T3" s="11"/>
      <c r="U3" s="11"/>
      <c r="V3" s="11"/>
      <c r="W3" s="11"/>
      <c r="X3" s="11"/>
      <c r="Y3" s="11"/>
      <c r="Z3" s="11"/>
    </row>
    <row r="4" spans="1:26" ht="15.75" customHeight="1">
      <c r="A4" s="1" t="s">
        <v>10</v>
      </c>
      <c r="B4" s="3">
        <v>4749</v>
      </c>
      <c r="C4" s="3">
        <v>7819</v>
      </c>
      <c r="D4" s="4">
        <v>15569</v>
      </c>
      <c r="E4" s="5">
        <v>19137</v>
      </c>
      <c r="F4" s="5">
        <v>26554</v>
      </c>
      <c r="G4" s="14">
        <v>7908</v>
      </c>
      <c r="H4" s="11"/>
      <c r="I4" s="11"/>
      <c r="J4" s="11"/>
      <c r="K4" s="11"/>
      <c r="L4" s="11"/>
      <c r="M4" s="11"/>
      <c r="N4" s="11"/>
      <c r="O4" s="11"/>
      <c r="P4" s="11"/>
      <c r="Q4" s="11"/>
      <c r="R4" s="11"/>
      <c r="S4" s="11"/>
      <c r="T4" s="11"/>
      <c r="U4" s="11"/>
      <c r="V4" s="11"/>
      <c r="W4" s="11"/>
      <c r="X4" s="11"/>
      <c r="Y4" s="11"/>
      <c r="Z4" s="11"/>
    </row>
    <row r="5" spans="1:26" ht="15.75" customHeight="1">
      <c r="A5" s="1" t="s">
        <v>11</v>
      </c>
      <c r="B5" s="3">
        <v>2479</v>
      </c>
      <c r="C5" s="3">
        <v>36484</v>
      </c>
      <c r="D5" s="4">
        <v>17039</v>
      </c>
      <c r="E5" s="5">
        <v>60674</v>
      </c>
      <c r="F5" s="5">
        <v>7371</v>
      </c>
      <c r="G5" s="5">
        <v>87411</v>
      </c>
      <c r="H5" s="11"/>
      <c r="I5" s="11"/>
      <c r="J5" s="11"/>
      <c r="K5" s="11"/>
      <c r="L5" s="11"/>
      <c r="M5" s="11"/>
      <c r="N5" s="11"/>
      <c r="O5" s="11"/>
      <c r="P5" s="11"/>
      <c r="Q5" s="11"/>
      <c r="R5" s="11"/>
      <c r="S5" s="11"/>
      <c r="T5" s="11"/>
      <c r="U5" s="11"/>
      <c r="V5" s="11"/>
      <c r="W5" s="11"/>
      <c r="X5" s="11"/>
      <c r="Y5" s="11"/>
      <c r="Z5" s="11"/>
    </row>
    <row r="6" spans="1:26" ht="15.75" customHeight="1">
      <c r="A6" s="1" t="s">
        <v>61</v>
      </c>
      <c r="B6" s="3">
        <v>5638</v>
      </c>
      <c r="C6" s="3">
        <v>1365</v>
      </c>
      <c r="D6" s="4">
        <v>2754</v>
      </c>
      <c r="E6" s="5">
        <v>0</v>
      </c>
      <c r="F6" s="5">
        <v>0</v>
      </c>
      <c r="G6" s="27">
        <v>444</v>
      </c>
      <c r="H6" s="11"/>
      <c r="I6" s="11"/>
      <c r="J6" s="11"/>
      <c r="K6" s="11"/>
      <c r="L6" s="11"/>
      <c r="M6" s="11"/>
      <c r="N6" s="11"/>
      <c r="O6" s="11"/>
      <c r="P6" s="11"/>
      <c r="Q6" s="11"/>
      <c r="R6" s="11"/>
      <c r="S6" s="11"/>
      <c r="T6" s="11"/>
      <c r="U6" s="11"/>
      <c r="V6" s="11"/>
      <c r="W6" s="11"/>
      <c r="X6" s="11"/>
      <c r="Y6" s="11"/>
      <c r="Z6" s="11"/>
    </row>
    <row r="7" spans="1:26" ht="15.75" customHeight="1">
      <c r="A7" s="1" t="s">
        <v>62</v>
      </c>
      <c r="B7" s="3">
        <v>1475</v>
      </c>
      <c r="C7" s="3">
        <v>556</v>
      </c>
      <c r="D7" s="4">
        <v>5131</v>
      </c>
      <c r="E7" s="5">
        <v>6727</v>
      </c>
      <c r="F7" s="5">
        <v>4170</v>
      </c>
      <c r="G7" s="27">
        <v>1</v>
      </c>
      <c r="H7" s="11"/>
      <c r="I7" s="11"/>
      <c r="J7" s="11"/>
      <c r="K7" s="11"/>
      <c r="L7" s="11"/>
      <c r="M7" s="11"/>
      <c r="N7" s="11"/>
      <c r="O7" s="11"/>
      <c r="P7" s="11"/>
      <c r="Q7" s="11"/>
      <c r="R7" s="11"/>
      <c r="S7" s="11"/>
      <c r="T7" s="11"/>
      <c r="U7" s="11"/>
      <c r="V7" s="11"/>
      <c r="W7" s="11"/>
      <c r="X7" s="11"/>
      <c r="Y7" s="11"/>
      <c r="Z7" s="11"/>
    </row>
    <row r="8" spans="1:26" ht="15.75" customHeight="1">
      <c r="A8" s="1" t="s">
        <v>13</v>
      </c>
      <c r="B8" s="1">
        <v>173</v>
      </c>
      <c r="C8" s="3">
        <v>173</v>
      </c>
      <c r="D8" s="4">
        <v>1330</v>
      </c>
      <c r="E8" s="5">
        <v>1330</v>
      </c>
      <c r="F8" s="5">
        <v>1719</v>
      </c>
      <c r="G8" s="11"/>
      <c r="H8" s="11"/>
      <c r="I8" s="11"/>
      <c r="J8" s="11"/>
      <c r="K8" s="11"/>
      <c r="L8" s="11"/>
      <c r="M8" s="11"/>
      <c r="N8" s="11"/>
      <c r="O8" s="11"/>
      <c r="P8" s="11"/>
      <c r="Q8" s="11"/>
      <c r="R8" s="11"/>
      <c r="S8" s="11"/>
      <c r="T8" s="11"/>
      <c r="U8" s="11"/>
      <c r="V8" s="11"/>
      <c r="W8" s="11"/>
      <c r="X8" s="11"/>
      <c r="Y8" s="11"/>
      <c r="Z8" s="11"/>
    </row>
    <row r="9" spans="1:26" ht="15.75" customHeight="1">
      <c r="A9" s="1" t="s">
        <v>14</v>
      </c>
      <c r="B9" s="4">
        <v>16509051</v>
      </c>
      <c r="C9" s="4">
        <v>20922298</v>
      </c>
      <c r="D9" s="4">
        <v>17019049</v>
      </c>
      <c r="E9" s="5">
        <v>19004296</v>
      </c>
      <c r="F9" s="5">
        <v>21924698</v>
      </c>
      <c r="G9" s="11"/>
      <c r="H9" s="11"/>
      <c r="I9" s="11"/>
      <c r="J9" s="11"/>
      <c r="K9" s="11"/>
      <c r="L9" s="11"/>
      <c r="M9" s="11"/>
      <c r="N9" s="11"/>
      <c r="O9" s="11"/>
      <c r="P9" s="11"/>
      <c r="Q9" s="11"/>
      <c r="R9" s="11"/>
      <c r="S9" s="11"/>
      <c r="T9" s="11"/>
      <c r="U9" s="11"/>
      <c r="V9" s="11"/>
      <c r="W9" s="11"/>
      <c r="X9" s="11"/>
      <c r="Y9" s="11"/>
      <c r="Z9" s="11"/>
    </row>
    <row r="10" spans="1:26" ht="15.75" customHeight="1">
      <c r="A10" s="1" t="s">
        <v>15</v>
      </c>
      <c r="B10" s="4">
        <v>603770</v>
      </c>
      <c r="C10" s="4">
        <v>606715</v>
      </c>
      <c r="D10" s="4">
        <v>623566</v>
      </c>
      <c r="E10" s="5">
        <v>657136</v>
      </c>
      <c r="F10" s="5">
        <v>644791</v>
      </c>
      <c r="G10" s="11"/>
      <c r="H10" s="11"/>
      <c r="I10" s="11"/>
      <c r="J10" s="11"/>
      <c r="K10" s="11"/>
      <c r="L10" s="11"/>
      <c r="M10" s="11"/>
      <c r="N10" s="11"/>
      <c r="O10" s="11"/>
      <c r="P10" s="11"/>
      <c r="Q10" s="11"/>
      <c r="R10" s="11"/>
      <c r="S10" s="11"/>
      <c r="T10" s="11"/>
      <c r="U10" s="11"/>
      <c r="V10" s="11"/>
      <c r="W10" s="11"/>
      <c r="X10" s="11"/>
      <c r="Y10" s="11"/>
      <c r="Z10" s="11"/>
    </row>
    <row r="11" spans="1:26" ht="15.75" customHeight="1">
      <c r="A11" s="2" t="s">
        <v>63</v>
      </c>
      <c r="B11" s="4">
        <v>1117967</v>
      </c>
      <c r="C11" s="4">
        <v>708321</v>
      </c>
      <c r="D11" s="4">
        <v>509354</v>
      </c>
      <c r="E11" s="5">
        <v>362245</v>
      </c>
      <c r="F11" s="5">
        <v>285018</v>
      </c>
      <c r="G11" s="11"/>
      <c r="H11" s="11"/>
      <c r="I11" s="11"/>
      <c r="J11" s="11"/>
      <c r="K11" s="11"/>
      <c r="L11" s="11"/>
      <c r="M11" s="11"/>
      <c r="N11" s="11"/>
      <c r="O11" s="11"/>
      <c r="P11" s="11"/>
      <c r="Q11" s="11"/>
      <c r="R11" s="11"/>
      <c r="S11" s="11"/>
      <c r="T11" s="11"/>
      <c r="U11" s="11"/>
      <c r="V11" s="11"/>
      <c r="W11" s="11"/>
      <c r="X11" s="11"/>
      <c r="Y11" s="11"/>
      <c r="Z11" s="11"/>
    </row>
    <row r="12" spans="1:26" ht="15.75" customHeight="1">
      <c r="A12" s="1" t="s">
        <v>64</v>
      </c>
      <c r="B12" s="4">
        <v>12441</v>
      </c>
      <c r="C12" s="4">
        <v>36774</v>
      </c>
      <c r="D12" s="4">
        <v>27019</v>
      </c>
      <c r="E12" s="5">
        <v>19822</v>
      </c>
      <c r="F12" s="5">
        <v>36811</v>
      </c>
      <c r="G12" s="11"/>
      <c r="H12" s="11"/>
      <c r="I12" s="11"/>
      <c r="J12" s="11"/>
      <c r="K12" s="11"/>
      <c r="L12" s="11"/>
      <c r="M12" s="11"/>
      <c r="N12" s="11"/>
      <c r="O12" s="11"/>
      <c r="P12" s="11"/>
      <c r="Q12" s="11"/>
      <c r="R12" s="11"/>
      <c r="S12" s="11"/>
      <c r="T12" s="11"/>
      <c r="U12" s="11"/>
      <c r="V12" s="11"/>
      <c r="W12" s="11"/>
      <c r="X12" s="11"/>
      <c r="Y12" s="11"/>
      <c r="Z12" s="11"/>
    </row>
    <row r="13" spans="1:26" ht="15.75" customHeight="1">
      <c r="A13" s="2" t="s">
        <v>65</v>
      </c>
      <c r="B13" s="4">
        <v>142705</v>
      </c>
      <c r="C13" s="4">
        <v>106799</v>
      </c>
      <c r="D13" s="4">
        <v>124041</v>
      </c>
      <c r="E13" s="5">
        <v>262034</v>
      </c>
      <c r="F13" s="5">
        <v>0</v>
      </c>
      <c r="G13" s="11"/>
      <c r="H13" s="11"/>
      <c r="I13" s="11"/>
      <c r="J13" s="11"/>
      <c r="K13" s="11"/>
      <c r="L13" s="11"/>
      <c r="M13" s="11"/>
      <c r="N13" s="11"/>
      <c r="O13" s="11"/>
      <c r="P13" s="11"/>
      <c r="Q13" s="11"/>
      <c r="R13" s="11"/>
      <c r="S13" s="11"/>
      <c r="T13" s="11"/>
      <c r="U13" s="11"/>
      <c r="V13" s="11"/>
      <c r="W13" s="11"/>
      <c r="X13" s="11"/>
      <c r="Y13" s="11"/>
      <c r="Z13" s="11"/>
    </row>
    <row r="14" spans="1:26" ht="15.75" customHeight="1">
      <c r="A14" s="6" t="s">
        <v>19</v>
      </c>
      <c r="B14" s="7">
        <v>19000914</v>
      </c>
      <c r="C14" s="7">
        <v>23050501</v>
      </c>
      <c r="D14" s="7">
        <v>19092493</v>
      </c>
      <c r="E14" s="8">
        <v>20939101</v>
      </c>
      <c r="F14" s="8">
        <v>23660630</v>
      </c>
      <c r="G14" s="11"/>
      <c r="H14" s="11"/>
      <c r="I14" s="11"/>
      <c r="J14" s="11"/>
      <c r="K14" s="11"/>
      <c r="L14" s="11"/>
      <c r="M14" s="11"/>
      <c r="N14" s="11"/>
      <c r="O14" s="11"/>
      <c r="P14" s="11"/>
      <c r="Q14" s="11"/>
      <c r="R14" s="11"/>
      <c r="S14" s="11"/>
      <c r="T14" s="11"/>
      <c r="U14" s="11"/>
      <c r="V14" s="11"/>
      <c r="W14" s="11"/>
      <c r="X14" s="11"/>
      <c r="Y14" s="11"/>
      <c r="Z14" s="11"/>
    </row>
    <row r="15" spans="1:26" ht="15.75" customHeight="1">
      <c r="A15" s="10" t="s">
        <v>66</v>
      </c>
      <c r="B15" s="4">
        <v>50812</v>
      </c>
      <c r="C15" s="3">
        <v>29884</v>
      </c>
      <c r="D15" s="1">
        <v>0</v>
      </c>
      <c r="E15" s="1">
        <v>0</v>
      </c>
      <c r="F15" s="1">
        <v>0</v>
      </c>
      <c r="G15" s="11"/>
      <c r="H15" s="11"/>
      <c r="I15" s="11"/>
      <c r="J15" s="11"/>
      <c r="K15" s="11"/>
      <c r="L15" s="11"/>
      <c r="M15" s="11"/>
      <c r="N15" s="11"/>
      <c r="O15" s="11"/>
      <c r="P15" s="11"/>
      <c r="Q15" s="11"/>
      <c r="R15" s="11"/>
      <c r="S15" s="11"/>
      <c r="T15" s="11"/>
      <c r="U15" s="11"/>
      <c r="V15" s="11"/>
      <c r="W15" s="11"/>
      <c r="X15" s="11"/>
      <c r="Y15" s="11"/>
      <c r="Z15" s="11"/>
    </row>
    <row r="16" spans="1:26" ht="15.75" customHeight="1">
      <c r="A16" s="9" t="s">
        <v>20</v>
      </c>
      <c r="B16" s="3">
        <v>437524</v>
      </c>
      <c r="C16" s="5">
        <v>564152</v>
      </c>
      <c r="D16" s="4">
        <v>669181</v>
      </c>
      <c r="E16" s="5">
        <v>676168</v>
      </c>
      <c r="F16" s="1">
        <v>0</v>
      </c>
      <c r="G16" s="11"/>
      <c r="H16" s="11"/>
      <c r="I16" s="11"/>
      <c r="J16" s="11"/>
      <c r="K16" s="11"/>
      <c r="L16" s="11"/>
      <c r="M16" s="11"/>
      <c r="N16" s="11"/>
      <c r="O16" s="11"/>
      <c r="P16" s="11"/>
      <c r="Q16" s="11"/>
      <c r="R16" s="11"/>
      <c r="S16" s="11"/>
      <c r="T16" s="11"/>
      <c r="U16" s="11"/>
      <c r="V16" s="11"/>
      <c r="W16" s="11"/>
      <c r="X16" s="11"/>
      <c r="Y16" s="11"/>
      <c r="Z16" s="11"/>
    </row>
    <row r="17" spans="1:26" ht="15.75" customHeight="1">
      <c r="A17" s="10" t="s">
        <v>67</v>
      </c>
      <c r="B17" s="5">
        <v>0</v>
      </c>
      <c r="C17" s="5">
        <v>0</v>
      </c>
      <c r="D17" s="5">
        <v>0</v>
      </c>
      <c r="E17" s="5">
        <v>0</v>
      </c>
      <c r="F17" s="5">
        <v>756235</v>
      </c>
      <c r="G17" s="11"/>
      <c r="H17" s="11"/>
      <c r="I17" s="11"/>
      <c r="J17" s="11"/>
      <c r="K17" s="11"/>
      <c r="L17" s="11"/>
      <c r="M17" s="11"/>
      <c r="N17" s="11"/>
      <c r="O17" s="11"/>
      <c r="P17" s="11"/>
      <c r="Q17" s="11"/>
      <c r="R17" s="11"/>
      <c r="S17" s="11"/>
      <c r="T17" s="11"/>
      <c r="U17" s="11"/>
      <c r="V17" s="11"/>
      <c r="W17" s="11"/>
      <c r="X17" s="11"/>
      <c r="Y17" s="11"/>
      <c r="Z17" s="11"/>
    </row>
    <row r="18" spans="1:26" ht="15.75" customHeight="1">
      <c r="A18" s="10" t="s">
        <v>22</v>
      </c>
      <c r="B18" s="4">
        <v>955541</v>
      </c>
      <c r="C18" s="4">
        <v>981382</v>
      </c>
      <c r="D18" s="4">
        <v>1124264</v>
      </c>
      <c r="E18" s="5">
        <v>1158693</v>
      </c>
      <c r="F18" s="3">
        <v>888833</v>
      </c>
      <c r="G18" s="11"/>
      <c r="H18" s="11"/>
      <c r="I18" s="11"/>
      <c r="J18" s="11"/>
      <c r="K18" s="11"/>
      <c r="L18" s="11"/>
      <c r="M18" s="11"/>
      <c r="N18" s="11"/>
      <c r="O18" s="11"/>
      <c r="P18" s="11"/>
      <c r="Q18" s="11"/>
      <c r="R18" s="11"/>
      <c r="S18" s="11"/>
      <c r="T18" s="11"/>
      <c r="U18" s="11"/>
      <c r="V18" s="11"/>
      <c r="W18" s="11"/>
      <c r="X18" s="11"/>
      <c r="Y18" s="11"/>
      <c r="Z18" s="11"/>
    </row>
    <row r="19" spans="1:26" ht="15.75" customHeight="1">
      <c r="A19" s="10" t="s">
        <v>23</v>
      </c>
      <c r="B19" s="4">
        <v>1292</v>
      </c>
      <c r="C19" s="4">
        <v>2750</v>
      </c>
      <c r="D19" s="4">
        <v>3870</v>
      </c>
      <c r="E19" s="5">
        <v>2075</v>
      </c>
      <c r="F19" s="5">
        <v>2228</v>
      </c>
      <c r="G19" s="14">
        <v>3388</v>
      </c>
      <c r="H19" s="11"/>
      <c r="I19" s="11"/>
      <c r="J19" s="11"/>
      <c r="K19" s="11"/>
      <c r="L19" s="11"/>
      <c r="M19" s="11"/>
      <c r="N19" s="11"/>
      <c r="O19" s="11"/>
      <c r="P19" s="11"/>
      <c r="Q19" s="11"/>
      <c r="R19" s="11"/>
      <c r="S19" s="11"/>
      <c r="T19" s="11"/>
      <c r="U19" s="11"/>
      <c r="V19" s="11"/>
      <c r="W19" s="11"/>
      <c r="X19" s="11"/>
      <c r="Y19" s="11"/>
      <c r="Z19" s="11"/>
    </row>
    <row r="20" spans="1:26" ht="15.75" customHeight="1">
      <c r="A20" s="10" t="s">
        <v>68</v>
      </c>
      <c r="B20" s="4">
        <v>11629630</v>
      </c>
      <c r="C20" s="4">
        <v>8472980</v>
      </c>
      <c r="D20" s="4">
        <v>8471571</v>
      </c>
      <c r="E20" s="5">
        <v>7614816</v>
      </c>
      <c r="F20" s="5">
        <v>5827106</v>
      </c>
      <c r="G20" s="11"/>
      <c r="H20" s="11"/>
      <c r="I20" s="11"/>
      <c r="J20" s="11"/>
      <c r="K20" s="11"/>
      <c r="L20" s="11"/>
      <c r="M20" s="11"/>
      <c r="N20" s="11"/>
      <c r="O20" s="11"/>
      <c r="P20" s="11"/>
      <c r="Q20" s="11"/>
      <c r="R20" s="11"/>
      <c r="S20" s="11"/>
      <c r="T20" s="11"/>
      <c r="U20" s="11"/>
      <c r="V20" s="11"/>
      <c r="W20" s="11"/>
      <c r="X20" s="11"/>
      <c r="Y20" s="11"/>
      <c r="Z20" s="11"/>
    </row>
    <row r="21" spans="1:26" ht="15.75" customHeight="1">
      <c r="A21" s="10" t="s">
        <v>26</v>
      </c>
      <c r="B21" s="4">
        <v>2969</v>
      </c>
      <c r="C21" s="4">
        <v>2976</v>
      </c>
      <c r="D21" s="4">
        <v>1322</v>
      </c>
      <c r="E21" s="5">
        <v>1317</v>
      </c>
      <c r="F21" s="5">
        <v>976</v>
      </c>
      <c r="G21" s="11"/>
      <c r="H21" s="11"/>
      <c r="I21" s="11"/>
      <c r="J21" s="11"/>
      <c r="K21" s="11"/>
      <c r="L21" s="11"/>
      <c r="M21" s="11"/>
      <c r="N21" s="11"/>
      <c r="O21" s="11"/>
      <c r="P21" s="11"/>
      <c r="Q21" s="11"/>
      <c r="R21" s="11"/>
      <c r="S21" s="11"/>
      <c r="T21" s="11"/>
      <c r="U21" s="11"/>
      <c r="V21" s="11"/>
      <c r="W21" s="11"/>
      <c r="X21" s="11"/>
      <c r="Y21" s="11"/>
      <c r="Z21" s="11"/>
    </row>
    <row r="22" spans="1:26" ht="12.5">
      <c r="A22" s="2" t="s">
        <v>69</v>
      </c>
      <c r="B22" s="4">
        <v>278009</v>
      </c>
      <c r="C22" s="4">
        <v>318205</v>
      </c>
      <c r="D22" s="4">
        <v>326979</v>
      </c>
      <c r="E22" s="5">
        <v>342958</v>
      </c>
      <c r="F22" s="5">
        <v>357747</v>
      </c>
      <c r="G22" s="11"/>
      <c r="H22" s="11"/>
      <c r="I22" s="11"/>
      <c r="J22" s="11"/>
      <c r="K22" s="11"/>
      <c r="L22" s="11"/>
      <c r="M22" s="11"/>
      <c r="N22" s="11"/>
      <c r="O22" s="11"/>
      <c r="P22" s="11"/>
      <c r="Q22" s="11"/>
      <c r="R22" s="11"/>
      <c r="S22" s="11"/>
      <c r="T22" s="11"/>
      <c r="U22" s="11"/>
      <c r="V22" s="11"/>
      <c r="W22" s="11"/>
      <c r="X22" s="11"/>
      <c r="Y22" s="11"/>
      <c r="Z22" s="11"/>
    </row>
    <row r="23" spans="1:26" ht="12.5">
      <c r="A23" s="2" t="s">
        <v>70</v>
      </c>
      <c r="B23" s="4">
        <v>1439</v>
      </c>
      <c r="C23" s="4">
        <v>4096</v>
      </c>
      <c r="D23" s="4">
        <v>5592</v>
      </c>
      <c r="E23" s="5">
        <v>4096</v>
      </c>
      <c r="F23" s="5">
        <v>3101</v>
      </c>
      <c r="G23" s="14">
        <v>2821</v>
      </c>
      <c r="H23" s="11"/>
      <c r="I23" s="11"/>
      <c r="J23" s="11"/>
      <c r="K23" s="11"/>
      <c r="L23" s="11"/>
      <c r="M23" s="11"/>
      <c r="N23" s="11"/>
      <c r="O23" s="11"/>
      <c r="P23" s="11"/>
      <c r="Q23" s="11"/>
      <c r="R23" s="11"/>
      <c r="S23" s="11"/>
      <c r="T23" s="11"/>
      <c r="U23" s="11"/>
      <c r="V23" s="11"/>
      <c r="W23" s="11"/>
      <c r="X23" s="11"/>
      <c r="Y23" s="11"/>
      <c r="Z23" s="11"/>
    </row>
    <row r="24" spans="1:26" ht="12.5">
      <c r="A24" s="2" t="s">
        <v>71</v>
      </c>
      <c r="B24" s="4">
        <v>11074</v>
      </c>
      <c r="C24" s="4">
        <v>13197</v>
      </c>
      <c r="D24" s="4">
        <v>6037</v>
      </c>
      <c r="E24" s="5">
        <v>0</v>
      </c>
      <c r="F24" s="5">
        <v>0</v>
      </c>
      <c r="G24" s="11"/>
      <c r="H24" s="11"/>
      <c r="I24" s="11"/>
      <c r="J24" s="11"/>
      <c r="K24" s="11"/>
      <c r="L24" s="11"/>
      <c r="M24" s="11"/>
      <c r="N24" s="11"/>
      <c r="O24" s="11"/>
      <c r="P24" s="11"/>
      <c r="Q24" s="11"/>
      <c r="R24" s="11"/>
      <c r="S24" s="11"/>
      <c r="T24" s="11"/>
      <c r="U24" s="11"/>
      <c r="V24" s="11"/>
      <c r="W24" s="11"/>
      <c r="X24" s="11"/>
      <c r="Y24" s="11"/>
      <c r="Z24" s="11"/>
    </row>
    <row r="25" spans="1:26" ht="12.5">
      <c r="A25" s="10" t="s">
        <v>72</v>
      </c>
      <c r="B25" s="4">
        <v>107004</v>
      </c>
      <c r="C25" s="4">
        <v>107004</v>
      </c>
      <c r="D25" s="4">
        <v>107004</v>
      </c>
      <c r="E25" s="5">
        <v>107004</v>
      </c>
      <c r="F25" s="5">
        <v>107004</v>
      </c>
      <c r="G25" s="11"/>
      <c r="H25" s="11"/>
      <c r="I25" s="11"/>
      <c r="J25" s="11"/>
      <c r="K25" s="11"/>
      <c r="L25" s="11"/>
      <c r="M25" s="11"/>
      <c r="N25" s="11"/>
      <c r="O25" s="11"/>
      <c r="P25" s="11"/>
      <c r="Q25" s="11"/>
      <c r="R25" s="11"/>
      <c r="S25" s="11"/>
      <c r="T25" s="11"/>
      <c r="U25" s="11"/>
      <c r="V25" s="11"/>
      <c r="W25" s="11"/>
      <c r="X25" s="11"/>
      <c r="Y25" s="11"/>
      <c r="Z25" s="11"/>
    </row>
    <row r="26" spans="1:26" ht="12.5">
      <c r="A26" s="12" t="s">
        <v>30</v>
      </c>
      <c r="B26" s="7">
        <v>13475294</v>
      </c>
      <c r="C26" s="7">
        <v>10496626</v>
      </c>
      <c r="D26" s="7">
        <v>10415820</v>
      </c>
      <c r="E26" s="8">
        <v>9907127</v>
      </c>
      <c r="F26" s="8">
        <v>7943230</v>
      </c>
      <c r="G26" s="11"/>
      <c r="H26" s="11"/>
      <c r="I26" s="11"/>
      <c r="J26" s="11"/>
      <c r="K26" s="11"/>
      <c r="L26" s="11"/>
      <c r="M26" s="11"/>
      <c r="N26" s="11"/>
      <c r="O26" s="11"/>
      <c r="P26" s="11"/>
      <c r="Q26" s="11"/>
      <c r="R26" s="11"/>
      <c r="S26" s="11"/>
      <c r="T26" s="11"/>
      <c r="U26" s="11"/>
      <c r="V26" s="11"/>
      <c r="W26" s="11"/>
      <c r="X26" s="11"/>
      <c r="Y26" s="11"/>
      <c r="Z26" s="11"/>
    </row>
    <row r="27" spans="1:26" ht="13">
      <c r="A27" s="13" t="s">
        <v>31</v>
      </c>
      <c r="B27" s="7">
        <v>32476208</v>
      </c>
      <c r="C27" s="7">
        <v>33547127</v>
      </c>
      <c r="D27" s="7">
        <v>29508313</v>
      </c>
      <c r="E27" s="8">
        <v>30846228</v>
      </c>
      <c r="F27" s="8">
        <v>31603860</v>
      </c>
      <c r="G27" s="14">
        <v>29778628</v>
      </c>
      <c r="H27" s="11"/>
      <c r="I27" s="11"/>
      <c r="J27" s="11"/>
      <c r="K27" s="11"/>
      <c r="L27" s="11"/>
      <c r="M27" s="11"/>
      <c r="N27" s="11"/>
      <c r="O27" s="11"/>
      <c r="P27" s="11"/>
      <c r="Q27" s="11"/>
      <c r="R27" s="11"/>
      <c r="S27" s="11"/>
      <c r="T27" s="11"/>
      <c r="U27" s="11"/>
      <c r="V27" s="11"/>
      <c r="W27" s="11"/>
      <c r="X27" s="11"/>
      <c r="Y27" s="11"/>
      <c r="Z27" s="11"/>
    </row>
  </sheetData>
  <mergeCells count="1">
    <mergeCell ref="A1:F1"/>
  </mergeCells>
  <phoneticPr fontId="14"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9DAF8"/>
    <outlinePr summaryBelow="0" summaryRight="0"/>
  </sheetPr>
  <dimension ref="A1:Z33"/>
  <sheetViews>
    <sheetView workbookViewId="0"/>
  </sheetViews>
  <sheetFormatPr defaultColWidth="12.6328125" defaultRowHeight="15.75" customHeight="1"/>
  <cols>
    <col min="1" max="1" width="27.90625" customWidth="1"/>
  </cols>
  <sheetData>
    <row r="1" spans="1:26" ht="15.75" customHeight="1">
      <c r="A1" s="72" t="s">
        <v>73</v>
      </c>
      <c r="B1" s="71"/>
      <c r="C1" s="71"/>
      <c r="D1" s="71"/>
      <c r="E1" s="71"/>
      <c r="F1" s="71"/>
      <c r="G1" s="11"/>
      <c r="H1" s="11"/>
      <c r="I1" s="11"/>
      <c r="J1" s="11"/>
      <c r="K1" s="11"/>
      <c r="L1" s="11"/>
      <c r="M1" s="11"/>
      <c r="N1" s="11"/>
      <c r="O1" s="11"/>
      <c r="P1" s="11"/>
      <c r="Q1" s="11"/>
      <c r="R1" s="11"/>
      <c r="S1" s="11"/>
      <c r="T1" s="11"/>
      <c r="U1" s="11"/>
      <c r="V1" s="11"/>
      <c r="W1" s="11"/>
      <c r="X1" s="11"/>
      <c r="Y1" s="11"/>
      <c r="Z1" s="11"/>
    </row>
    <row r="2" spans="1:26" ht="15.75" customHeight="1">
      <c r="A2" s="15"/>
      <c r="B2" s="16" t="s">
        <v>1</v>
      </c>
      <c r="C2" s="16" t="s">
        <v>2</v>
      </c>
      <c r="D2" s="16" t="s">
        <v>3</v>
      </c>
      <c r="E2" s="16" t="s">
        <v>4</v>
      </c>
      <c r="F2" s="16" t="s">
        <v>5</v>
      </c>
      <c r="G2" s="27" t="s">
        <v>6</v>
      </c>
      <c r="H2" s="11"/>
      <c r="I2" s="11"/>
      <c r="J2" s="11"/>
      <c r="K2" s="11"/>
      <c r="L2" s="11"/>
      <c r="M2" s="11"/>
      <c r="N2" s="11"/>
      <c r="O2" s="11"/>
      <c r="P2" s="11"/>
      <c r="Q2" s="11"/>
      <c r="R2" s="11"/>
      <c r="S2" s="11"/>
      <c r="T2" s="11"/>
      <c r="U2" s="11"/>
      <c r="V2" s="11"/>
      <c r="W2" s="11"/>
      <c r="X2" s="11"/>
      <c r="Y2" s="11"/>
      <c r="Z2" s="11"/>
    </row>
    <row r="3" spans="1:26" ht="15.75" customHeight="1">
      <c r="A3" s="17" t="s">
        <v>33</v>
      </c>
      <c r="B3" s="18">
        <v>4800000</v>
      </c>
      <c r="C3" s="19">
        <v>4420000</v>
      </c>
      <c r="D3" s="19">
        <v>2040000</v>
      </c>
      <c r="E3" s="18">
        <v>2940000</v>
      </c>
      <c r="F3" s="18">
        <v>2471000</v>
      </c>
      <c r="G3" s="11"/>
      <c r="H3" s="11"/>
      <c r="I3" s="11"/>
      <c r="J3" s="11"/>
      <c r="K3" s="11"/>
      <c r="L3" s="11"/>
      <c r="M3" s="11"/>
      <c r="N3" s="11"/>
      <c r="O3" s="11"/>
      <c r="P3" s="11"/>
      <c r="Q3" s="11"/>
      <c r="R3" s="11"/>
      <c r="S3" s="11"/>
      <c r="T3" s="11"/>
      <c r="U3" s="11"/>
      <c r="V3" s="11"/>
      <c r="W3" s="11"/>
      <c r="X3" s="11"/>
      <c r="Y3" s="11"/>
      <c r="Z3" s="11"/>
    </row>
    <row r="4" spans="1:26" ht="15.75" customHeight="1">
      <c r="A4" s="17" t="s">
        <v>74</v>
      </c>
      <c r="B4" s="19">
        <v>4666412</v>
      </c>
      <c r="C4" s="19">
        <v>4850213</v>
      </c>
      <c r="D4" s="19">
        <v>3115001</v>
      </c>
      <c r="E4" s="18">
        <v>4935210</v>
      </c>
      <c r="F4" s="18">
        <v>6629690</v>
      </c>
      <c r="G4" s="11"/>
      <c r="H4" s="11"/>
      <c r="I4" s="11"/>
      <c r="J4" s="11"/>
      <c r="K4" s="11"/>
      <c r="L4" s="11"/>
      <c r="M4" s="11"/>
      <c r="N4" s="11"/>
      <c r="O4" s="11"/>
      <c r="P4" s="11"/>
      <c r="Q4" s="11"/>
      <c r="R4" s="11"/>
      <c r="S4" s="11"/>
      <c r="T4" s="11"/>
      <c r="U4" s="11"/>
      <c r="V4" s="11"/>
      <c r="W4" s="11"/>
      <c r="X4" s="11"/>
      <c r="Y4" s="11"/>
      <c r="Z4" s="11"/>
    </row>
    <row r="5" spans="1:26" ht="15.75" customHeight="1">
      <c r="A5" s="17" t="s">
        <v>75</v>
      </c>
      <c r="B5" s="19">
        <v>1264415</v>
      </c>
      <c r="C5" s="18">
        <v>782241</v>
      </c>
      <c r="D5" s="19">
        <v>627468</v>
      </c>
      <c r="E5" s="18">
        <v>1159314</v>
      </c>
      <c r="F5" s="16">
        <v>0</v>
      </c>
      <c r="G5" s="11"/>
      <c r="H5" s="11"/>
      <c r="I5" s="11"/>
      <c r="J5" s="11"/>
      <c r="K5" s="11"/>
      <c r="L5" s="11"/>
      <c r="M5" s="11"/>
      <c r="N5" s="11"/>
      <c r="O5" s="11"/>
      <c r="P5" s="11"/>
      <c r="Q5" s="11"/>
      <c r="R5" s="11"/>
      <c r="S5" s="11"/>
      <c r="T5" s="11"/>
      <c r="U5" s="11"/>
      <c r="V5" s="11"/>
      <c r="W5" s="11"/>
      <c r="X5" s="11"/>
      <c r="Y5" s="11"/>
      <c r="Z5" s="11"/>
    </row>
    <row r="6" spans="1:26" ht="15.75" customHeight="1">
      <c r="A6" s="17" t="s">
        <v>36</v>
      </c>
      <c r="B6" s="18">
        <v>0</v>
      </c>
      <c r="C6" s="19">
        <v>1180360</v>
      </c>
      <c r="D6" s="19">
        <v>1491760</v>
      </c>
      <c r="E6" s="18">
        <v>70835</v>
      </c>
      <c r="F6" s="18">
        <v>221606</v>
      </c>
      <c r="G6" s="11"/>
      <c r="H6" s="11"/>
      <c r="I6" s="11"/>
      <c r="J6" s="11"/>
      <c r="K6" s="11"/>
      <c r="L6" s="11"/>
      <c r="M6" s="11"/>
      <c r="N6" s="11"/>
      <c r="O6" s="11"/>
      <c r="P6" s="11"/>
      <c r="Q6" s="11"/>
      <c r="R6" s="11"/>
      <c r="S6" s="11"/>
      <c r="T6" s="11"/>
      <c r="U6" s="11"/>
      <c r="V6" s="11"/>
      <c r="W6" s="11"/>
      <c r="X6" s="11"/>
      <c r="Y6" s="11"/>
      <c r="Z6" s="11"/>
    </row>
    <row r="7" spans="1:26" ht="15.75" customHeight="1">
      <c r="A7" s="17" t="s">
        <v>37</v>
      </c>
      <c r="B7" s="19">
        <v>0</v>
      </c>
      <c r="C7" s="19">
        <v>0</v>
      </c>
      <c r="D7" s="19">
        <v>0</v>
      </c>
      <c r="E7" s="18">
        <v>0</v>
      </c>
      <c r="F7" s="18">
        <v>95699</v>
      </c>
      <c r="G7" s="11"/>
      <c r="H7" s="11"/>
      <c r="I7" s="11"/>
      <c r="J7" s="11"/>
      <c r="K7" s="11"/>
      <c r="L7" s="11"/>
      <c r="M7" s="11"/>
      <c r="N7" s="11"/>
      <c r="O7" s="11"/>
      <c r="P7" s="11"/>
      <c r="Q7" s="11"/>
      <c r="R7" s="11"/>
      <c r="S7" s="11"/>
      <c r="T7" s="11"/>
      <c r="U7" s="11"/>
      <c r="V7" s="11"/>
      <c r="W7" s="11"/>
      <c r="X7" s="11"/>
      <c r="Y7" s="11"/>
      <c r="Z7" s="11"/>
    </row>
    <row r="8" spans="1:26" ht="15.75" customHeight="1">
      <c r="A8" s="17" t="s">
        <v>38</v>
      </c>
      <c r="B8" s="19">
        <v>147230</v>
      </c>
      <c r="C8" s="19">
        <v>148897</v>
      </c>
      <c r="D8" s="19">
        <v>258854</v>
      </c>
      <c r="E8" s="18">
        <v>189261</v>
      </c>
      <c r="F8" s="18">
        <v>17302</v>
      </c>
      <c r="G8" s="11"/>
      <c r="H8" s="11"/>
      <c r="I8" s="11"/>
      <c r="J8" s="11"/>
      <c r="K8" s="11"/>
      <c r="L8" s="11"/>
      <c r="M8" s="11"/>
      <c r="N8" s="11"/>
      <c r="O8" s="11"/>
      <c r="P8" s="11"/>
      <c r="Q8" s="11"/>
      <c r="R8" s="11"/>
      <c r="S8" s="11"/>
      <c r="T8" s="11"/>
      <c r="U8" s="11"/>
      <c r="V8" s="11"/>
      <c r="W8" s="11"/>
      <c r="X8" s="11"/>
      <c r="Y8" s="11"/>
      <c r="Z8" s="11"/>
    </row>
    <row r="9" spans="1:26" ht="15.75" customHeight="1">
      <c r="A9" s="17" t="s">
        <v>40</v>
      </c>
      <c r="B9" s="19">
        <v>862673</v>
      </c>
      <c r="C9" s="19">
        <v>957336</v>
      </c>
      <c r="D9" s="19">
        <v>1261713</v>
      </c>
      <c r="E9" s="18">
        <v>769279</v>
      </c>
      <c r="F9" s="18">
        <v>1098440</v>
      </c>
      <c r="G9" s="11"/>
      <c r="H9" s="11"/>
      <c r="I9" s="11"/>
      <c r="J9" s="11"/>
      <c r="K9" s="11"/>
      <c r="L9" s="11"/>
      <c r="M9" s="11"/>
      <c r="N9" s="11"/>
      <c r="O9" s="11"/>
      <c r="P9" s="11"/>
      <c r="Q9" s="11"/>
      <c r="R9" s="11"/>
      <c r="S9" s="11"/>
      <c r="T9" s="11"/>
      <c r="U9" s="11"/>
      <c r="V9" s="11"/>
      <c r="W9" s="11"/>
      <c r="X9" s="11"/>
      <c r="Y9" s="11"/>
      <c r="Z9" s="11"/>
    </row>
    <row r="10" spans="1:26" ht="15.75" customHeight="1">
      <c r="A10" s="17" t="s">
        <v>41</v>
      </c>
      <c r="B10" s="19">
        <v>6986</v>
      </c>
      <c r="C10" s="19">
        <v>45156</v>
      </c>
      <c r="D10" s="19">
        <v>145806</v>
      </c>
      <c r="E10" s="16">
        <v>0</v>
      </c>
      <c r="F10" s="18">
        <v>18347</v>
      </c>
      <c r="G10" s="11"/>
      <c r="H10" s="11"/>
      <c r="I10" s="11"/>
      <c r="J10" s="11"/>
      <c r="K10" s="11"/>
      <c r="L10" s="11"/>
      <c r="M10" s="11"/>
      <c r="N10" s="11"/>
      <c r="O10" s="11"/>
      <c r="P10" s="11"/>
      <c r="Q10" s="11"/>
      <c r="R10" s="11"/>
      <c r="S10" s="11"/>
      <c r="T10" s="11"/>
      <c r="U10" s="11"/>
      <c r="V10" s="11"/>
      <c r="W10" s="11"/>
      <c r="X10" s="11"/>
      <c r="Y10" s="11"/>
      <c r="Z10" s="11"/>
    </row>
    <row r="11" spans="1:26" ht="15.75" customHeight="1">
      <c r="A11" s="17" t="s">
        <v>76</v>
      </c>
      <c r="B11" s="19">
        <v>0</v>
      </c>
      <c r="C11" s="19">
        <v>0</v>
      </c>
      <c r="D11" s="19">
        <v>0</v>
      </c>
      <c r="E11" s="16">
        <v>0</v>
      </c>
      <c r="F11" s="18">
        <v>2404756</v>
      </c>
      <c r="G11" s="11"/>
      <c r="H11" s="11"/>
      <c r="I11" s="11"/>
      <c r="J11" s="11"/>
      <c r="K11" s="11"/>
      <c r="L11" s="11"/>
      <c r="M11" s="11"/>
      <c r="N11" s="11"/>
      <c r="O11" s="11"/>
      <c r="P11" s="11"/>
      <c r="Q11" s="11"/>
      <c r="R11" s="11"/>
      <c r="S11" s="11"/>
      <c r="T11" s="11"/>
      <c r="U11" s="11"/>
      <c r="V11" s="11"/>
      <c r="W11" s="11"/>
      <c r="X11" s="11"/>
      <c r="Y11" s="11"/>
      <c r="Z11" s="11"/>
    </row>
    <row r="12" spans="1:26" ht="15.75" customHeight="1">
      <c r="A12" s="21" t="s">
        <v>77</v>
      </c>
      <c r="B12" s="19">
        <v>2100000</v>
      </c>
      <c r="C12" s="19">
        <v>2730000</v>
      </c>
      <c r="D12" s="19">
        <v>300000</v>
      </c>
      <c r="E12" s="20">
        <v>4662500</v>
      </c>
      <c r="F12" s="20">
        <v>3500000</v>
      </c>
      <c r="G12" s="11"/>
      <c r="H12" s="11"/>
      <c r="I12" s="11"/>
      <c r="J12" s="11"/>
      <c r="K12" s="11"/>
      <c r="L12" s="11"/>
      <c r="M12" s="11"/>
      <c r="N12" s="11"/>
      <c r="O12" s="11"/>
      <c r="P12" s="11"/>
      <c r="Q12" s="11"/>
      <c r="R12" s="11"/>
      <c r="S12" s="11"/>
      <c r="T12" s="11"/>
      <c r="U12" s="11"/>
      <c r="V12" s="11"/>
      <c r="W12" s="11"/>
      <c r="X12" s="11"/>
      <c r="Y12" s="11"/>
      <c r="Z12" s="11"/>
    </row>
    <row r="13" spans="1:26" ht="15.75" customHeight="1">
      <c r="A13" s="17" t="s">
        <v>78</v>
      </c>
      <c r="B13" s="18">
        <v>0</v>
      </c>
      <c r="C13" s="18">
        <v>0</v>
      </c>
      <c r="D13" s="16">
        <v>9</v>
      </c>
      <c r="E13" s="16">
        <v>0</v>
      </c>
      <c r="F13" s="16">
        <v>0</v>
      </c>
      <c r="G13" s="11"/>
      <c r="H13" s="11"/>
      <c r="I13" s="11"/>
      <c r="J13" s="11"/>
      <c r="K13" s="11"/>
      <c r="L13" s="11"/>
      <c r="M13" s="11"/>
      <c r="N13" s="11"/>
      <c r="O13" s="11"/>
      <c r="P13" s="11"/>
      <c r="Q13" s="11"/>
      <c r="R13" s="11"/>
      <c r="S13" s="11"/>
      <c r="T13" s="11"/>
      <c r="U13" s="11"/>
      <c r="V13" s="11"/>
      <c r="W13" s="11"/>
      <c r="X13" s="11"/>
      <c r="Y13" s="11"/>
      <c r="Z13" s="11"/>
    </row>
    <row r="14" spans="1:26" ht="15.75" customHeight="1">
      <c r="A14" s="17" t="s">
        <v>79</v>
      </c>
      <c r="B14" s="19">
        <v>182879</v>
      </c>
      <c r="C14" s="19">
        <v>137022</v>
      </c>
      <c r="D14" s="19">
        <v>119537</v>
      </c>
      <c r="E14" s="18">
        <v>107655</v>
      </c>
      <c r="F14" s="18">
        <v>111691</v>
      </c>
      <c r="G14" s="11"/>
      <c r="H14" s="11"/>
      <c r="I14" s="11"/>
      <c r="J14" s="11"/>
      <c r="K14" s="11"/>
      <c r="L14" s="11"/>
      <c r="M14" s="11"/>
      <c r="N14" s="11"/>
      <c r="O14" s="11"/>
      <c r="P14" s="11"/>
      <c r="Q14" s="11"/>
      <c r="R14" s="11"/>
      <c r="S14" s="11"/>
      <c r="T14" s="11"/>
      <c r="U14" s="11"/>
      <c r="V14" s="11"/>
      <c r="W14" s="11"/>
      <c r="X14" s="11"/>
      <c r="Y14" s="11"/>
      <c r="Z14" s="11"/>
    </row>
    <row r="15" spans="1:26" ht="15.75" customHeight="1">
      <c r="A15" s="22" t="s">
        <v>46</v>
      </c>
      <c r="B15" s="23">
        <v>14030595</v>
      </c>
      <c r="C15" s="23">
        <v>15251225</v>
      </c>
      <c r="D15" s="23">
        <v>9360139</v>
      </c>
      <c r="E15" s="24">
        <v>14834054</v>
      </c>
      <c r="F15" s="24">
        <v>16568531</v>
      </c>
      <c r="G15" s="11"/>
      <c r="H15" s="11"/>
      <c r="I15" s="11"/>
      <c r="J15" s="11"/>
      <c r="K15" s="11"/>
      <c r="L15" s="11"/>
      <c r="M15" s="11"/>
      <c r="N15" s="11"/>
      <c r="O15" s="11"/>
      <c r="P15" s="11"/>
      <c r="Q15" s="11"/>
      <c r="R15" s="11"/>
      <c r="S15" s="11"/>
      <c r="T15" s="11"/>
      <c r="U15" s="11"/>
      <c r="V15" s="11"/>
      <c r="W15" s="11"/>
      <c r="X15" s="11"/>
      <c r="Y15" s="11"/>
      <c r="Z15" s="11"/>
    </row>
    <row r="16" spans="1:26" ht="15.75" customHeight="1">
      <c r="A16" s="17" t="s">
        <v>80</v>
      </c>
      <c r="B16" s="19">
        <v>4810000</v>
      </c>
      <c r="C16" s="19">
        <v>5110000</v>
      </c>
      <c r="D16" s="19">
        <v>6002500</v>
      </c>
      <c r="E16" s="18">
        <v>1710000</v>
      </c>
      <c r="F16" s="18">
        <v>2680000</v>
      </c>
      <c r="G16" s="11"/>
      <c r="H16" s="11"/>
      <c r="I16" s="11"/>
      <c r="J16" s="11"/>
      <c r="K16" s="11"/>
      <c r="L16" s="11"/>
      <c r="M16" s="11"/>
      <c r="N16" s="11"/>
      <c r="O16" s="11"/>
      <c r="P16" s="11"/>
      <c r="Q16" s="11"/>
      <c r="R16" s="11"/>
      <c r="S16" s="11"/>
      <c r="T16" s="11"/>
      <c r="U16" s="11"/>
      <c r="V16" s="11"/>
      <c r="W16" s="11"/>
      <c r="X16" s="11"/>
      <c r="Y16" s="11"/>
      <c r="Z16" s="11"/>
    </row>
    <row r="17" spans="1:26" ht="15.75" customHeight="1">
      <c r="A17" s="17" t="s">
        <v>81</v>
      </c>
      <c r="B17" s="19">
        <v>28895</v>
      </c>
      <c r="C17" s="19">
        <v>27592</v>
      </c>
      <c r="D17" s="19">
        <v>26212</v>
      </c>
      <c r="E17" s="18">
        <v>23757</v>
      </c>
      <c r="F17" s="18">
        <v>17981</v>
      </c>
      <c r="G17" s="11"/>
      <c r="H17" s="11"/>
      <c r="I17" s="11"/>
      <c r="J17" s="11"/>
      <c r="K17" s="11"/>
      <c r="L17" s="11"/>
      <c r="M17" s="11"/>
      <c r="N17" s="11"/>
      <c r="O17" s="11"/>
      <c r="P17" s="11"/>
      <c r="Q17" s="11"/>
      <c r="R17" s="11"/>
      <c r="S17" s="11"/>
      <c r="T17" s="11"/>
      <c r="U17" s="11"/>
      <c r="V17" s="11"/>
      <c r="W17" s="11"/>
      <c r="X17" s="11"/>
      <c r="Y17" s="11"/>
      <c r="Z17" s="11"/>
    </row>
    <row r="18" spans="1:26" ht="15.75" customHeight="1">
      <c r="A18" s="17" t="s">
        <v>82</v>
      </c>
      <c r="B18" s="19">
        <v>66276</v>
      </c>
      <c r="C18" s="19">
        <v>60511</v>
      </c>
      <c r="D18" s="19">
        <v>78144</v>
      </c>
      <c r="E18" s="18">
        <v>85798</v>
      </c>
      <c r="F18" s="18">
        <v>76488</v>
      </c>
      <c r="G18" s="11"/>
      <c r="H18" s="11"/>
      <c r="I18" s="11"/>
      <c r="J18" s="11"/>
      <c r="K18" s="11"/>
      <c r="L18" s="11"/>
      <c r="M18" s="11"/>
      <c r="N18" s="11"/>
      <c r="O18" s="11"/>
      <c r="P18" s="11"/>
      <c r="Q18" s="11"/>
      <c r="R18" s="11"/>
      <c r="S18" s="11"/>
      <c r="T18" s="11"/>
      <c r="U18" s="11"/>
      <c r="V18" s="11"/>
      <c r="W18" s="11"/>
      <c r="X18" s="11"/>
      <c r="Y18" s="11"/>
      <c r="Z18" s="11"/>
    </row>
    <row r="19" spans="1:26" ht="15.75" customHeight="1">
      <c r="A19" s="21" t="s">
        <v>83</v>
      </c>
      <c r="B19" s="19">
        <v>0</v>
      </c>
      <c r="C19" s="19">
        <v>0</v>
      </c>
      <c r="D19" s="19">
        <v>0</v>
      </c>
      <c r="E19" s="18">
        <v>11040</v>
      </c>
      <c r="F19" s="18">
        <v>9536</v>
      </c>
      <c r="G19" s="11"/>
      <c r="H19" s="11"/>
      <c r="I19" s="11"/>
      <c r="J19" s="11"/>
      <c r="K19" s="11"/>
      <c r="L19" s="11"/>
      <c r="M19" s="11"/>
      <c r="N19" s="11"/>
      <c r="O19" s="11"/>
      <c r="P19" s="11"/>
      <c r="Q19" s="11"/>
      <c r="R19" s="11"/>
      <c r="S19" s="11"/>
      <c r="T19" s="11"/>
      <c r="U19" s="11"/>
      <c r="V19" s="11"/>
      <c r="W19" s="11"/>
      <c r="X19" s="11"/>
      <c r="Y19" s="11"/>
      <c r="Z19" s="11"/>
    </row>
    <row r="20" spans="1:26" ht="15.75" customHeight="1">
      <c r="A20" s="21" t="s">
        <v>49</v>
      </c>
      <c r="B20" s="19">
        <v>80732</v>
      </c>
      <c r="C20" s="19">
        <v>74294</v>
      </c>
      <c r="D20" s="19">
        <v>65114</v>
      </c>
      <c r="E20" s="18">
        <v>53781</v>
      </c>
      <c r="F20" s="18">
        <v>7557</v>
      </c>
      <c r="G20" s="11"/>
      <c r="H20" s="11"/>
      <c r="I20" s="11"/>
      <c r="J20" s="11"/>
      <c r="K20" s="11"/>
      <c r="L20" s="11"/>
      <c r="M20" s="11"/>
      <c r="N20" s="11"/>
      <c r="O20" s="11"/>
      <c r="P20" s="11"/>
      <c r="Q20" s="11"/>
      <c r="R20" s="11"/>
      <c r="S20" s="11"/>
      <c r="T20" s="11"/>
      <c r="U20" s="11"/>
      <c r="V20" s="11"/>
      <c r="W20" s="11"/>
      <c r="X20" s="11"/>
      <c r="Y20" s="11"/>
      <c r="Z20" s="11"/>
    </row>
    <row r="21" spans="1:26" ht="15.75" customHeight="1">
      <c r="A21" s="22" t="s">
        <v>51</v>
      </c>
      <c r="B21" s="23">
        <v>4985903</v>
      </c>
      <c r="C21" s="23">
        <v>5272397</v>
      </c>
      <c r="D21" s="23">
        <v>6171970</v>
      </c>
      <c r="E21" s="24">
        <v>1884376</v>
      </c>
      <c r="F21" s="24">
        <v>2791562</v>
      </c>
      <c r="G21" s="11"/>
      <c r="H21" s="11"/>
      <c r="I21" s="11"/>
      <c r="J21" s="11"/>
      <c r="K21" s="11"/>
      <c r="L21" s="11"/>
      <c r="M21" s="11"/>
      <c r="N21" s="11"/>
      <c r="O21" s="11"/>
      <c r="P21" s="11"/>
      <c r="Q21" s="11"/>
      <c r="R21" s="11"/>
      <c r="S21" s="11"/>
      <c r="T21" s="11"/>
      <c r="U21" s="11"/>
      <c r="V21" s="11"/>
      <c r="W21" s="11"/>
      <c r="X21" s="11"/>
      <c r="Y21" s="11"/>
      <c r="Z21" s="11"/>
    </row>
    <row r="22" spans="1:26" ht="13">
      <c r="A22" s="22" t="s">
        <v>52</v>
      </c>
      <c r="B22" s="23">
        <v>19016498</v>
      </c>
      <c r="C22" s="23">
        <v>20523622</v>
      </c>
      <c r="D22" s="23">
        <v>15532109</v>
      </c>
      <c r="E22" s="24">
        <v>16718430</v>
      </c>
      <c r="F22" s="24">
        <v>19360093</v>
      </c>
      <c r="G22" s="11"/>
      <c r="H22" s="11"/>
      <c r="I22" s="11"/>
      <c r="J22" s="11"/>
      <c r="K22" s="11"/>
      <c r="L22" s="11"/>
      <c r="M22" s="11"/>
      <c r="N22" s="11"/>
      <c r="O22" s="11"/>
      <c r="P22" s="11"/>
      <c r="Q22" s="11"/>
      <c r="R22" s="11"/>
      <c r="S22" s="11"/>
      <c r="T22" s="11"/>
      <c r="U22" s="11"/>
      <c r="V22" s="11"/>
      <c r="W22" s="11"/>
      <c r="X22" s="11"/>
      <c r="Y22" s="11"/>
      <c r="Z22" s="11"/>
    </row>
    <row r="23" spans="1:26" ht="12.5">
      <c r="A23" s="17" t="s">
        <v>53</v>
      </c>
      <c r="B23" s="19">
        <v>4742280</v>
      </c>
      <c r="C23" s="19">
        <v>4742280</v>
      </c>
      <c r="D23" s="19">
        <v>5927850</v>
      </c>
      <c r="E23" s="18">
        <v>7409812</v>
      </c>
      <c r="F23" s="18">
        <v>6174843</v>
      </c>
      <c r="G23" s="11"/>
    </row>
    <row r="24" spans="1:26" ht="12.5">
      <c r="A24" s="17" t="s">
        <v>54</v>
      </c>
      <c r="B24" s="18">
        <v>2336093</v>
      </c>
      <c r="C24" s="18">
        <v>2334866</v>
      </c>
      <c r="D24" s="19">
        <v>2334099</v>
      </c>
      <c r="E24" s="18">
        <v>2334099</v>
      </c>
      <c r="F24" s="18">
        <v>2329625</v>
      </c>
      <c r="G24" s="11"/>
    </row>
    <row r="25" spans="1:26" ht="12.5">
      <c r="A25" s="17" t="s">
        <v>84</v>
      </c>
      <c r="B25" s="19">
        <v>1452849</v>
      </c>
      <c r="C25" s="18">
        <v>1388900</v>
      </c>
      <c r="D25" s="19">
        <v>1254895</v>
      </c>
      <c r="E25" s="18">
        <v>954396</v>
      </c>
      <c r="F25" s="18">
        <v>693631</v>
      </c>
      <c r="G25" s="11"/>
    </row>
    <row r="26" spans="1:26" ht="12.5">
      <c r="A26" s="17" t="s">
        <v>85</v>
      </c>
      <c r="B26" s="19">
        <v>21769</v>
      </c>
      <c r="C26" s="18">
        <v>9237</v>
      </c>
      <c r="D26" s="18">
        <v>3734</v>
      </c>
      <c r="E26" s="18">
        <v>13151</v>
      </c>
      <c r="F26" s="16">
        <v>0</v>
      </c>
      <c r="G26" s="11"/>
    </row>
    <row r="27" spans="1:26" ht="12.5">
      <c r="A27" s="17" t="s">
        <v>86</v>
      </c>
      <c r="B27" s="19">
        <v>4906281</v>
      </c>
      <c r="C27" s="18">
        <v>4566700</v>
      </c>
      <c r="D27" s="18">
        <v>4363115</v>
      </c>
      <c r="E27" s="18">
        <v>3314149</v>
      </c>
      <c r="F27" s="18">
        <v>2858648</v>
      </c>
      <c r="G27" s="11"/>
    </row>
    <row r="28" spans="1:26" ht="12.5">
      <c r="A28" s="17" t="s">
        <v>87</v>
      </c>
      <c r="B28" s="18">
        <v>6380899</v>
      </c>
      <c r="C28" s="18">
        <v>5964837</v>
      </c>
      <c r="D28" s="18">
        <v>5621744</v>
      </c>
      <c r="E28" s="18">
        <v>4281696</v>
      </c>
      <c r="F28" s="18">
        <v>3552279</v>
      </c>
      <c r="G28" s="11"/>
      <c r="H28" s="11"/>
      <c r="I28" s="11"/>
      <c r="J28" s="11"/>
      <c r="K28" s="11"/>
      <c r="L28" s="11"/>
      <c r="M28" s="11"/>
      <c r="N28" s="11"/>
      <c r="O28" s="11"/>
      <c r="P28" s="11"/>
      <c r="Q28" s="11"/>
      <c r="R28" s="11"/>
      <c r="S28" s="11"/>
      <c r="T28" s="11"/>
      <c r="U28" s="11"/>
      <c r="V28" s="11"/>
      <c r="W28" s="11"/>
      <c r="X28" s="11"/>
      <c r="Y28" s="11"/>
      <c r="Z28" s="11"/>
    </row>
    <row r="29" spans="1:26" ht="12.5">
      <c r="A29" s="17" t="s">
        <v>56</v>
      </c>
      <c r="B29" s="18">
        <v>46260</v>
      </c>
      <c r="C29" s="18">
        <v>27344</v>
      </c>
      <c r="D29" s="18">
        <v>141401</v>
      </c>
      <c r="E29" s="18">
        <v>154916</v>
      </c>
      <c r="F29" s="18">
        <v>245684</v>
      </c>
      <c r="G29" s="11"/>
      <c r="H29" s="11"/>
      <c r="I29" s="11"/>
      <c r="J29" s="11"/>
      <c r="K29" s="11"/>
      <c r="L29" s="11"/>
      <c r="M29" s="11"/>
      <c r="N29" s="11"/>
      <c r="O29" s="11"/>
      <c r="P29" s="11"/>
      <c r="Q29" s="11"/>
      <c r="R29" s="11"/>
      <c r="S29" s="11"/>
      <c r="T29" s="11"/>
      <c r="U29" s="11"/>
      <c r="V29" s="11"/>
      <c r="W29" s="11"/>
      <c r="X29" s="11"/>
      <c r="Y29" s="11"/>
      <c r="Z29" s="11"/>
    </row>
    <row r="30" spans="1:26" ht="12.5">
      <c r="A30" s="17" t="s">
        <v>57</v>
      </c>
      <c r="B30" s="18">
        <v>-45822</v>
      </c>
      <c r="C30" s="18">
        <v>-45822</v>
      </c>
      <c r="D30" s="18">
        <v>-48890</v>
      </c>
      <c r="E30" s="18">
        <v>-52725</v>
      </c>
      <c r="F30" s="18">
        <v>-58664</v>
      </c>
      <c r="G30" s="11"/>
      <c r="H30" s="11"/>
      <c r="I30" s="11"/>
      <c r="J30" s="11"/>
      <c r="K30" s="11"/>
      <c r="L30" s="11"/>
      <c r="M30" s="11"/>
      <c r="N30" s="11"/>
      <c r="O30" s="11"/>
      <c r="P30" s="11"/>
      <c r="Q30" s="11"/>
      <c r="R30" s="11"/>
      <c r="S30" s="11"/>
      <c r="T30" s="11"/>
      <c r="U30" s="11"/>
      <c r="V30" s="11"/>
      <c r="W30" s="11"/>
      <c r="X30" s="11"/>
      <c r="Y30" s="11"/>
      <c r="Z30" s="11"/>
    </row>
    <row r="31" spans="1:26" ht="13">
      <c r="A31" s="22" t="s">
        <v>58</v>
      </c>
      <c r="B31" s="24">
        <v>13459710</v>
      </c>
      <c r="C31" s="24">
        <v>13023505</v>
      </c>
      <c r="D31" s="24">
        <v>13976204</v>
      </c>
      <c r="E31" s="24">
        <v>14127798</v>
      </c>
      <c r="F31" s="24">
        <v>12243767</v>
      </c>
      <c r="G31" s="14">
        <v>9562194</v>
      </c>
      <c r="H31" s="11"/>
      <c r="I31" s="11"/>
      <c r="J31" s="11"/>
      <c r="K31" s="11"/>
      <c r="L31" s="11"/>
      <c r="M31" s="11"/>
      <c r="N31" s="11"/>
      <c r="O31" s="11"/>
      <c r="P31" s="11"/>
      <c r="Q31" s="11"/>
      <c r="R31" s="11"/>
      <c r="S31" s="11"/>
      <c r="T31" s="11"/>
      <c r="U31" s="11"/>
      <c r="V31" s="11"/>
      <c r="W31" s="11"/>
      <c r="X31" s="11"/>
      <c r="Y31" s="11"/>
      <c r="Z31" s="11"/>
    </row>
    <row r="32" spans="1:26" ht="13">
      <c r="A32" s="22" t="s">
        <v>59</v>
      </c>
      <c r="B32" s="23">
        <v>32476208</v>
      </c>
      <c r="C32" s="23">
        <v>33547127</v>
      </c>
      <c r="D32" s="23">
        <v>29508313</v>
      </c>
      <c r="E32" s="24">
        <v>30846228</v>
      </c>
      <c r="F32" s="24">
        <v>31603860</v>
      </c>
      <c r="G32" s="11"/>
      <c r="H32" s="11"/>
      <c r="I32" s="11"/>
      <c r="J32" s="11"/>
      <c r="K32" s="11"/>
      <c r="L32" s="11"/>
      <c r="M32" s="11"/>
      <c r="N32" s="11"/>
      <c r="O32" s="11"/>
      <c r="P32" s="11"/>
      <c r="Q32" s="11"/>
      <c r="R32" s="11"/>
      <c r="S32" s="11"/>
      <c r="T32" s="11"/>
      <c r="U32" s="11"/>
      <c r="V32" s="11"/>
      <c r="W32" s="11"/>
      <c r="X32" s="11"/>
      <c r="Y32" s="11"/>
      <c r="Z32" s="11"/>
    </row>
    <row r="33" spans="4:4" ht="14.5">
      <c r="D33" s="28"/>
    </row>
  </sheetData>
  <mergeCells count="1">
    <mergeCell ref="A1:F1"/>
  </mergeCells>
  <phoneticPr fontId="14"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4CCCC"/>
    <outlinePr summaryBelow="0" summaryRight="0"/>
  </sheetPr>
  <dimension ref="A1:Z28"/>
  <sheetViews>
    <sheetView workbookViewId="0"/>
  </sheetViews>
  <sheetFormatPr defaultColWidth="12.6328125" defaultRowHeight="15.75" customHeight="1"/>
  <cols>
    <col min="1" max="1" width="69.453125" customWidth="1"/>
  </cols>
  <sheetData>
    <row r="1" spans="1:26" ht="15.75" customHeight="1">
      <c r="A1" s="73" t="s">
        <v>88</v>
      </c>
      <c r="B1" s="71"/>
      <c r="C1" s="71"/>
      <c r="D1" s="71"/>
      <c r="E1" s="71"/>
      <c r="F1" s="71"/>
    </row>
    <row r="2" spans="1:26" ht="15.75" customHeight="1">
      <c r="A2" s="29"/>
      <c r="B2" s="30" t="s">
        <v>1</v>
      </c>
      <c r="C2" s="30" t="s">
        <v>2</v>
      </c>
      <c r="D2" s="30" t="s">
        <v>3</v>
      </c>
      <c r="E2" s="30" t="s">
        <v>4</v>
      </c>
      <c r="F2" s="30" t="s">
        <v>5</v>
      </c>
    </row>
    <row r="3" spans="1:26" ht="15.75" customHeight="1">
      <c r="A3" s="31" t="s">
        <v>89</v>
      </c>
      <c r="B3" s="32">
        <v>16105554</v>
      </c>
      <c r="C3" s="32">
        <v>17185011</v>
      </c>
      <c r="D3" s="32">
        <v>8117436</v>
      </c>
      <c r="E3" s="32">
        <v>7502772</v>
      </c>
      <c r="F3" s="32">
        <v>4779614</v>
      </c>
      <c r="G3" s="11"/>
      <c r="H3" s="11"/>
      <c r="I3" s="11"/>
      <c r="J3" s="11"/>
      <c r="K3" s="11"/>
      <c r="L3" s="11"/>
      <c r="M3" s="11"/>
      <c r="N3" s="11"/>
      <c r="O3" s="11"/>
      <c r="P3" s="11"/>
      <c r="Q3" s="11"/>
      <c r="R3" s="11"/>
      <c r="S3" s="11"/>
      <c r="T3" s="11"/>
      <c r="U3" s="11"/>
      <c r="V3" s="11"/>
      <c r="W3" s="11"/>
      <c r="X3" s="11"/>
      <c r="Y3" s="11"/>
      <c r="Z3" s="11"/>
    </row>
    <row r="4" spans="1:26" ht="15.75" customHeight="1">
      <c r="A4" s="33" t="s">
        <v>90</v>
      </c>
      <c r="B4" s="34">
        <v>11536161</v>
      </c>
      <c r="C4" s="34">
        <v>12601628</v>
      </c>
      <c r="D4" s="34">
        <v>6085189</v>
      </c>
      <c r="E4" s="34">
        <v>5540963</v>
      </c>
      <c r="F4" s="34">
        <v>3797074</v>
      </c>
      <c r="G4" s="11"/>
      <c r="H4" s="11"/>
      <c r="I4" s="11"/>
      <c r="J4" s="11"/>
      <c r="K4" s="11"/>
      <c r="L4" s="11"/>
      <c r="M4" s="11"/>
      <c r="N4" s="11"/>
      <c r="O4" s="11"/>
      <c r="P4" s="11"/>
      <c r="Q4" s="11"/>
      <c r="R4" s="11"/>
      <c r="S4" s="11"/>
      <c r="T4" s="11"/>
      <c r="U4" s="11"/>
      <c r="V4" s="11"/>
      <c r="W4" s="11"/>
      <c r="X4" s="11"/>
      <c r="Y4" s="11"/>
      <c r="Z4" s="11"/>
    </row>
    <row r="5" spans="1:26" ht="15.75" customHeight="1">
      <c r="A5" s="35" t="s">
        <v>91</v>
      </c>
      <c r="B5" s="36">
        <v>-85</v>
      </c>
      <c r="C5" s="37">
        <v>-85</v>
      </c>
      <c r="D5" s="37">
        <v>-85</v>
      </c>
      <c r="E5" s="37">
        <v>401</v>
      </c>
      <c r="F5" s="37">
        <v>-85</v>
      </c>
      <c r="G5" s="11"/>
      <c r="H5" s="11"/>
      <c r="I5" s="11"/>
      <c r="J5" s="11"/>
      <c r="K5" s="11"/>
      <c r="L5" s="11"/>
      <c r="M5" s="11"/>
      <c r="N5" s="11"/>
      <c r="O5" s="11"/>
      <c r="P5" s="11"/>
      <c r="Q5" s="11"/>
      <c r="R5" s="11"/>
      <c r="S5" s="11"/>
      <c r="T5" s="11"/>
      <c r="U5" s="11"/>
      <c r="V5" s="11"/>
      <c r="W5" s="11"/>
      <c r="X5" s="11"/>
      <c r="Y5" s="11"/>
      <c r="Z5" s="11"/>
    </row>
    <row r="6" spans="1:26" ht="15.75" customHeight="1">
      <c r="A6" s="33" t="s">
        <v>92</v>
      </c>
      <c r="B6" s="38">
        <v>4569308</v>
      </c>
      <c r="C6" s="34">
        <v>4583298</v>
      </c>
      <c r="D6" s="34">
        <v>2032162</v>
      </c>
      <c r="E6" s="34">
        <v>1962210</v>
      </c>
      <c r="F6" s="34">
        <v>982455</v>
      </c>
      <c r="G6" s="11"/>
      <c r="H6" s="11"/>
      <c r="I6" s="11"/>
      <c r="J6" s="11"/>
      <c r="K6" s="11"/>
      <c r="L6" s="11"/>
      <c r="M6" s="11"/>
      <c r="N6" s="11"/>
      <c r="O6" s="11"/>
      <c r="P6" s="11"/>
      <c r="Q6" s="11"/>
      <c r="R6" s="11"/>
      <c r="S6" s="11"/>
      <c r="T6" s="11"/>
      <c r="U6" s="11"/>
      <c r="V6" s="11"/>
      <c r="W6" s="11"/>
      <c r="X6" s="11"/>
      <c r="Y6" s="11"/>
      <c r="Z6" s="11"/>
    </row>
    <row r="7" spans="1:26" ht="15.75" customHeight="1">
      <c r="A7" s="35" t="s">
        <v>93</v>
      </c>
      <c r="B7" s="37">
        <v>255126</v>
      </c>
      <c r="C7" s="37">
        <v>425871</v>
      </c>
      <c r="D7" s="37">
        <v>390095</v>
      </c>
      <c r="E7" s="37">
        <v>470935</v>
      </c>
      <c r="F7" s="37">
        <v>245719</v>
      </c>
    </row>
    <row r="8" spans="1:26" ht="15.75" customHeight="1">
      <c r="A8" s="35" t="s">
        <v>94</v>
      </c>
      <c r="B8" s="37">
        <v>365097</v>
      </c>
      <c r="C8" s="37">
        <v>385729</v>
      </c>
      <c r="D8" s="37">
        <v>312309</v>
      </c>
      <c r="E8" s="37">
        <v>311960</v>
      </c>
      <c r="F8" s="37">
        <v>267657</v>
      </c>
    </row>
    <row r="9" spans="1:26" ht="15.75" customHeight="1">
      <c r="A9" s="33" t="s">
        <v>95</v>
      </c>
      <c r="B9" s="34">
        <v>620223</v>
      </c>
      <c r="C9" s="34">
        <v>811600</v>
      </c>
      <c r="D9" s="34">
        <v>702404</v>
      </c>
      <c r="E9" s="34">
        <v>782895</v>
      </c>
      <c r="F9" s="34">
        <v>513376</v>
      </c>
    </row>
    <row r="10" spans="1:26" ht="15.75" customHeight="1">
      <c r="A10" s="33" t="s">
        <v>96</v>
      </c>
      <c r="B10" s="34">
        <v>3949085</v>
      </c>
      <c r="C10" s="34">
        <v>3771698</v>
      </c>
      <c r="D10" s="34">
        <v>1329758</v>
      </c>
      <c r="E10" s="34">
        <v>1179315</v>
      </c>
      <c r="F10" s="34">
        <v>469079</v>
      </c>
    </row>
    <row r="11" spans="1:26" ht="15.75" customHeight="1">
      <c r="A11" s="39" t="s">
        <v>97</v>
      </c>
      <c r="B11" s="37">
        <v>12117</v>
      </c>
      <c r="C11" s="37">
        <v>9081</v>
      </c>
      <c r="D11" s="37">
        <v>9510</v>
      </c>
      <c r="E11" s="37">
        <v>0</v>
      </c>
      <c r="F11" s="37">
        <v>0</v>
      </c>
      <c r="G11" s="11"/>
      <c r="H11" s="11"/>
      <c r="I11" s="11"/>
      <c r="J11" s="11"/>
      <c r="K11" s="11"/>
      <c r="L11" s="11"/>
      <c r="M11" s="11"/>
      <c r="N11" s="11"/>
      <c r="O11" s="11"/>
      <c r="P11" s="11"/>
      <c r="Q11" s="11"/>
      <c r="R11" s="11"/>
      <c r="S11" s="11"/>
      <c r="T11" s="11"/>
      <c r="U11" s="11"/>
      <c r="V11" s="11"/>
      <c r="W11" s="11"/>
      <c r="X11" s="11"/>
      <c r="Y11" s="11"/>
      <c r="Z11" s="11"/>
    </row>
    <row r="12" spans="1:26" ht="15.75" customHeight="1">
      <c r="A12" s="35" t="s">
        <v>98</v>
      </c>
      <c r="B12" s="37">
        <v>1680</v>
      </c>
      <c r="C12" s="37">
        <v>1243</v>
      </c>
      <c r="D12" s="37">
        <v>1211</v>
      </c>
      <c r="E12" s="37">
        <v>5911</v>
      </c>
      <c r="F12" s="37">
        <v>3935</v>
      </c>
    </row>
    <row r="13" spans="1:26" ht="15.75" customHeight="1">
      <c r="A13" s="35" t="s">
        <v>99</v>
      </c>
      <c r="B13" s="36">
        <v>31575</v>
      </c>
      <c r="C13" s="37">
        <v>23715</v>
      </c>
      <c r="D13" s="36">
        <v>9674</v>
      </c>
      <c r="E13" s="37">
        <v>16026</v>
      </c>
      <c r="F13" s="37">
        <v>46305</v>
      </c>
    </row>
    <row r="14" spans="1:26" ht="15.75" customHeight="1">
      <c r="A14" s="35" t="s">
        <v>100</v>
      </c>
      <c r="B14" s="37">
        <v>214898</v>
      </c>
      <c r="C14" s="37">
        <v>258244</v>
      </c>
      <c r="D14" s="36">
        <v>342771</v>
      </c>
      <c r="E14" s="37">
        <v>358821</v>
      </c>
      <c r="F14" s="37">
        <v>175541</v>
      </c>
    </row>
    <row r="15" spans="1:26" ht="15.75" customHeight="1">
      <c r="A15" s="30" t="s">
        <v>101</v>
      </c>
      <c r="B15" s="36">
        <v>417232</v>
      </c>
      <c r="C15" s="36">
        <v>589742</v>
      </c>
      <c r="D15" s="36">
        <v>453404</v>
      </c>
      <c r="E15" s="37">
        <v>-139512</v>
      </c>
      <c r="F15" s="37">
        <v>115125</v>
      </c>
    </row>
    <row r="16" spans="1:26" ht="15.75" customHeight="1">
      <c r="A16" s="33" t="s">
        <v>102</v>
      </c>
      <c r="B16" s="34">
        <v>247706</v>
      </c>
      <c r="C16" s="34">
        <v>365537</v>
      </c>
      <c r="D16" s="38">
        <v>131028</v>
      </c>
      <c r="E16" s="34">
        <v>-476396</v>
      </c>
      <c r="F16" s="34">
        <v>-10176</v>
      </c>
      <c r="H16" s="40"/>
      <c r="I16" s="40"/>
      <c r="J16" s="40"/>
      <c r="K16" s="40"/>
      <c r="L16" s="40"/>
      <c r="M16" s="40"/>
    </row>
    <row r="17" spans="1:26" ht="15.75" customHeight="1">
      <c r="A17" s="33" t="s">
        <v>103</v>
      </c>
      <c r="B17" s="34">
        <v>4196791</v>
      </c>
      <c r="C17" s="34">
        <v>4137235</v>
      </c>
      <c r="D17" s="34">
        <v>1460786</v>
      </c>
      <c r="E17" s="34">
        <v>702919</v>
      </c>
      <c r="F17" s="34">
        <v>458903</v>
      </c>
      <c r="H17" s="41"/>
      <c r="I17" s="40"/>
      <c r="J17" s="40"/>
      <c r="K17" s="40"/>
      <c r="L17" s="40"/>
      <c r="M17" s="40"/>
    </row>
    <row r="18" spans="1:26" ht="15.75" customHeight="1">
      <c r="A18" s="35" t="s">
        <v>104</v>
      </c>
      <c r="B18" s="36">
        <v>688688</v>
      </c>
      <c r="C18" s="36">
        <v>783264</v>
      </c>
      <c r="D18" s="37">
        <v>177260</v>
      </c>
      <c r="E18" s="37">
        <v>195671</v>
      </c>
      <c r="F18" s="37">
        <v>112618</v>
      </c>
    </row>
    <row r="19" spans="1:26" ht="15.75" customHeight="1">
      <c r="A19" s="33" t="s">
        <v>105</v>
      </c>
      <c r="B19" s="34">
        <v>3508103</v>
      </c>
      <c r="C19" s="34">
        <v>3353971</v>
      </c>
      <c r="D19" s="34">
        <v>1283526</v>
      </c>
      <c r="E19" s="34">
        <v>507248</v>
      </c>
      <c r="F19" s="34">
        <v>346285</v>
      </c>
    </row>
    <row r="20" spans="1:26" ht="15.75" customHeight="1">
      <c r="A20" s="35" t="s">
        <v>106</v>
      </c>
      <c r="B20" s="36">
        <v>-553</v>
      </c>
      <c r="C20" s="37">
        <v>-2502</v>
      </c>
      <c r="D20" s="37">
        <v>-284</v>
      </c>
      <c r="E20" s="37">
        <v>-609</v>
      </c>
      <c r="F20" s="37">
        <v>-644</v>
      </c>
    </row>
    <row r="21" spans="1:26" ht="15.75" customHeight="1">
      <c r="A21" s="35" t="s">
        <v>107</v>
      </c>
      <c r="B21" s="36">
        <v>1974</v>
      </c>
      <c r="C21" s="36">
        <v>247</v>
      </c>
      <c r="D21" s="37">
        <v>-366</v>
      </c>
      <c r="E21" s="37">
        <v>1902</v>
      </c>
      <c r="F21" s="30">
        <v>0</v>
      </c>
    </row>
    <row r="22" spans="1:26" ht="12.5">
      <c r="A22" s="30" t="s">
        <v>108</v>
      </c>
      <c r="B22" s="36">
        <v>-262</v>
      </c>
      <c r="C22" s="36">
        <v>401</v>
      </c>
      <c r="D22" s="37">
        <v>772</v>
      </c>
      <c r="E22" s="37">
        <v>195</v>
      </c>
      <c r="F22" s="30">
        <v>-962</v>
      </c>
    </row>
    <row r="23" spans="1:26" ht="12.5">
      <c r="A23" s="42" t="s">
        <v>109</v>
      </c>
      <c r="B23" s="36">
        <v>-1131</v>
      </c>
      <c r="C23" s="36">
        <v>-2257</v>
      </c>
      <c r="D23" s="37">
        <v>-354</v>
      </c>
      <c r="E23" s="37">
        <v>6611</v>
      </c>
      <c r="F23" s="37">
        <v>-7517</v>
      </c>
    </row>
    <row r="24" spans="1:26" ht="12.5">
      <c r="A24" s="35" t="s">
        <v>110</v>
      </c>
      <c r="B24" s="36">
        <v>0</v>
      </c>
      <c r="C24" s="36">
        <v>-23538</v>
      </c>
      <c r="D24" s="36">
        <v>-11385</v>
      </c>
      <c r="E24" s="37">
        <v>0</v>
      </c>
      <c r="F24" s="30">
        <v>0</v>
      </c>
      <c r="G24" s="11"/>
      <c r="H24" s="11"/>
      <c r="I24" s="11"/>
      <c r="J24" s="11"/>
      <c r="K24" s="11"/>
      <c r="L24" s="11"/>
      <c r="M24" s="11"/>
      <c r="N24" s="11"/>
      <c r="O24" s="11"/>
      <c r="P24" s="11"/>
      <c r="Q24" s="11"/>
      <c r="R24" s="11"/>
      <c r="S24" s="11"/>
      <c r="T24" s="11"/>
      <c r="U24" s="11"/>
      <c r="V24" s="11"/>
      <c r="W24" s="11"/>
      <c r="X24" s="11"/>
      <c r="Y24" s="11"/>
      <c r="Z24" s="11"/>
    </row>
    <row r="25" spans="1:26" ht="12.5">
      <c r="A25" s="35" t="s">
        <v>111</v>
      </c>
      <c r="B25" s="36">
        <v>28</v>
      </c>
      <c r="C25" s="36">
        <v>-4111</v>
      </c>
      <c r="D25" s="36">
        <v>-232</v>
      </c>
      <c r="E25" s="37">
        <v>8099</v>
      </c>
      <c r="F25" s="37">
        <v>-9123</v>
      </c>
    </row>
    <row r="26" spans="1:26" ht="13">
      <c r="A26" s="33" t="s">
        <v>112</v>
      </c>
      <c r="B26" s="38">
        <v>3508131</v>
      </c>
      <c r="C26" s="38">
        <v>3349860</v>
      </c>
      <c r="D26" s="34">
        <v>1283294</v>
      </c>
      <c r="E26" s="34">
        <v>515347</v>
      </c>
      <c r="F26" s="34">
        <v>337162</v>
      </c>
    </row>
    <row r="27" spans="1:26" ht="12.5">
      <c r="A27" s="35" t="s">
        <v>113</v>
      </c>
      <c r="B27" s="43">
        <v>6.47</v>
      </c>
      <c r="C27" s="43">
        <v>6.8</v>
      </c>
      <c r="D27" s="43">
        <v>2.6</v>
      </c>
      <c r="E27" s="30">
        <v>1.03</v>
      </c>
      <c r="F27" s="30">
        <v>0.7</v>
      </c>
    </row>
    <row r="28" spans="1:26" ht="12.5">
      <c r="A28" s="35" t="s">
        <v>114</v>
      </c>
      <c r="B28" s="43">
        <v>6.44</v>
      </c>
      <c r="C28" s="43">
        <v>6.77</v>
      </c>
      <c r="D28" s="43">
        <v>2.6</v>
      </c>
      <c r="E28" s="30">
        <v>1.03</v>
      </c>
      <c r="F28" s="30">
        <v>0.7</v>
      </c>
    </row>
  </sheetData>
  <mergeCells count="1">
    <mergeCell ref="A1:F1"/>
  </mergeCells>
  <phoneticPr fontId="14"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9DAF8"/>
    <outlinePr summaryBelow="0" summaryRight="0"/>
  </sheetPr>
  <dimension ref="A1:Z34"/>
  <sheetViews>
    <sheetView workbookViewId="0"/>
  </sheetViews>
  <sheetFormatPr defaultColWidth="12.6328125" defaultRowHeight="15.75" customHeight="1"/>
  <cols>
    <col min="1" max="1" width="73.08984375" customWidth="1"/>
  </cols>
  <sheetData>
    <row r="1" spans="1:26" ht="15.75" customHeight="1">
      <c r="A1" s="74" t="s">
        <v>115</v>
      </c>
      <c r="B1" s="71"/>
      <c r="C1" s="71"/>
      <c r="D1" s="71"/>
      <c r="E1" s="71"/>
      <c r="F1" s="71"/>
      <c r="G1" s="11"/>
      <c r="H1" s="11"/>
      <c r="I1" s="11"/>
      <c r="J1" s="11"/>
      <c r="K1" s="11"/>
      <c r="L1" s="11"/>
      <c r="M1" s="11"/>
      <c r="N1" s="11"/>
      <c r="O1" s="11"/>
      <c r="P1" s="11"/>
      <c r="Q1" s="11"/>
      <c r="R1" s="11"/>
      <c r="S1" s="11"/>
      <c r="T1" s="11"/>
      <c r="U1" s="11"/>
      <c r="V1" s="11"/>
      <c r="W1" s="11"/>
      <c r="X1" s="11"/>
      <c r="Y1" s="11"/>
      <c r="Z1" s="11"/>
    </row>
    <row r="2" spans="1:26" ht="15.75" customHeight="1">
      <c r="A2" s="44"/>
      <c r="B2" s="45" t="s">
        <v>1</v>
      </c>
      <c r="C2" s="45" t="s">
        <v>2</v>
      </c>
      <c r="D2" s="45" t="s">
        <v>3</v>
      </c>
      <c r="E2" s="45" t="s">
        <v>4</v>
      </c>
      <c r="F2" s="45" t="s">
        <v>5</v>
      </c>
      <c r="G2" s="27"/>
      <c r="H2" s="11"/>
      <c r="I2" s="11"/>
      <c r="J2" s="11"/>
      <c r="K2" s="11"/>
      <c r="L2" s="11"/>
      <c r="M2" s="11"/>
      <c r="N2" s="11"/>
      <c r="O2" s="11"/>
      <c r="P2" s="11"/>
      <c r="Q2" s="11"/>
      <c r="R2" s="11"/>
      <c r="S2" s="11"/>
      <c r="T2" s="11"/>
      <c r="U2" s="11"/>
      <c r="V2" s="11"/>
      <c r="W2" s="11"/>
      <c r="X2" s="11"/>
      <c r="Y2" s="11"/>
      <c r="Z2" s="11"/>
    </row>
    <row r="3" spans="1:26" ht="15.75" customHeight="1">
      <c r="A3" s="45" t="s">
        <v>116</v>
      </c>
      <c r="B3" s="46">
        <v>3526688</v>
      </c>
      <c r="C3" s="46">
        <v>2479694</v>
      </c>
      <c r="D3" s="46">
        <v>5606619</v>
      </c>
      <c r="E3" s="47">
        <v>7513614</v>
      </c>
      <c r="F3" s="47">
        <v>6199430</v>
      </c>
      <c r="G3" s="11"/>
      <c r="H3" s="11"/>
      <c r="I3" s="11"/>
      <c r="J3" s="11"/>
      <c r="K3" s="11"/>
      <c r="L3" s="11"/>
      <c r="M3" s="11"/>
      <c r="N3" s="11"/>
      <c r="O3" s="11"/>
      <c r="P3" s="11"/>
      <c r="Q3" s="11"/>
      <c r="R3" s="11"/>
      <c r="S3" s="11"/>
      <c r="T3" s="11"/>
      <c r="U3" s="11"/>
      <c r="V3" s="11"/>
      <c r="W3" s="11"/>
      <c r="X3" s="11"/>
      <c r="Y3" s="11"/>
      <c r="Z3" s="11"/>
    </row>
    <row r="4" spans="1:26" ht="15.75" customHeight="1">
      <c r="A4" s="48" t="s">
        <v>117</v>
      </c>
      <c r="B4" s="46">
        <v>264496</v>
      </c>
      <c r="C4" s="46">
        <v>270160</v>
      </c>
      <c r="D4" s="46">
        <v>222173</v>
      </c>
      <c r="E4" s="47">
        <v>87293</v>
      </c>
      <c r="F4" s="47">
        <v>41728</v>
      </c>
      <c r="G4" s="11"/>
      <c r="H4" s="11"/>
      <c r="I4" s="11"/>
      <c r="J4" s="11"/>
      <c r="K4" s="11"/>
      <c r="L4" s="11"/>
      <c r="M4" s="11"/>
      <c r="N4" s="11"/>
      <c r="O4" s="11"/>
      <c r="P4" s="11"/>
      <c r="Q4" s="11"/>
      <c r="R4" s="11"/>
      <c r="S4" s="11"/>
      <c r="T4" s="11"/>
      <c r="U4" s="11"/>
      <c r="V4" s="11"/>
      <c r="W4" s="11"/>
      <c r="X4" s="11"/>
      <c r="Y4" s="11"/>
      <c r="Z4" s="11"/>
    </row>
    <row r="5" spans="1:26" ht="15.75" customHeight="1">
      <c r="A5" s="49" t="s">
        <v>118</v>
      </c>
      <c r="B5" s="50">
        <v>3791184</v>
      </c>
      <c r="C5" s="50">
        <v>2749854</v>
      </c>
      <c r="D5" s="50">
        <v>5828792</v>
      </c>
      <c r="E5" s="50">
        <v>7600907</v>
      </c>
      <c r="F5" s="50">
        <v>6241158</v>
      </c>
      <c r="G5" s="11"/>
      <c r="H5" s="11"/>
      <c r="I5" s="11"/>
      <c r="J5" s="11"/>
      <c r="K5" s="11"/>
      <c r="L5" s="11"/>
      <c r="M5" s="11"/>
      <c r="N5" s="11"/>
      <c r="O5" s="11"/>
      <c r="P5" s="11"/>
      <c r="Q5" s="11"/>
      <c r="R5" s="11"/>
      <c r="S5" s="11"/>
      <c r="T5" s="11"/>
      <c r="U5" s="11"/>
      <c r="V5" s="11"/>
      <c r="W5" s="11"/>
      <c r="X5" s="11"/>
      <c r="Y5" s="11"/>
      <c r="Z5" s="11"/>
    </row>
    <row r="6" spans="1:26" ht="15.75" customHeight="1">
      <c r="A6" s="48" t="s">
        <v>119</v>
      </c>
      <c r="B6" s="46">
        <v>2102003</v>
      </c>
      <c r="C6" s="46">
        <v>1389837</v>
      </c>
      <c r="D6" s="46">
        <v>3521236</v>
      </c>
      <c r="E6" s="46">
        <v>3851322</v>
      </c>
      <c r="F6" s="46">
        <v>3232063</v>
      </c>
      <c r="G6" s="11"/>
      <c r="H6" s="11"/>
      <c r="I6" s="11"/>
      <c r="J6" s="11"/>
      <c r="K6" s="11"/>
      <c r="L6" s="11"/>
      <c r="M6" s="11"/>
      <c r="N6" s="11"/>
      <c r="O6" s="11"/>
      <c r="P6" s="11"/>
      <c r="Q6" s="11"/>
      <c r="R6" s="11"/>
      <c r="S6" s="11"/>
      <c r="T6" s="11"/>
      <c r="U6" s="11"/>
      <c r="V6" s="11"/>
      <c r="W6" s="11"/>
      <c r="X6" s="11"/>
      <c r="Y6" s="11"/>
      <c r="Z6" s="11"/>
    </row>
    <row r="7" spans="1:26" ht="15.75" customHeight="1">
      <c r="A7" s="48" t="s">
        <v>120</v>
      </c>
      <c r="B7" s="46">
        <v>50562</v>
      </c>
      <c r="C7" s="46">
        <v>50557</v>
      </c>
      <c r="D7" s="46">
        <v>68368</v>
      </c>
      <c r="E7" s="46">
        <v>59425</v>
      </c>
      <c r="F7" s="46">
        <v>27420</v>
      </c>
      <c r="G7" s="11"/>
      <c r="H7" s="11"/>
      <c r="I7" s="11"/>
      <c r="J7" s="11"/>
      <c r="K7" s="11"/>
      <c r="L7" s="11"/>
      <c r="M7" s="11"/>
      <c r="N7" s="11"/>
      <c r="O7" s="11"/>
      <c r="P7" s="11"/>
      <c r="Q7" s="11"/>
      <c r="R7" s="11"/>
      <c r="S7" s="11"/>
      <c r="T7" s="11"/>
      <c r="U7" s="11"/>
      <c r="V7" s="11"/>
      <c r="W7" s="11"/>
      <c r="X7" s="11"/>
      <c r="Y7" s="11"/>
      <c r="Z7" s="11"/>
    </row>
    <row r="8" spans="1:26" ht="15.75" customHeight="1">
      <c r="A8" s="48" t="s">
        <v>121</v>
      </c>
      <c r="B8" s="46">
        <v>0</v>
      </c>
      <c r="C8" s="46">
        <v>0</v>
      </c>
      <c r="D8" s="46">
        <v>0</v>
      </c>
      <c r="E8" s="46">
        <v>37792</v>
      </c>
      <c r="F8" s="45">
        <v>0</v>
      </c>
      <c r="G8" s="11"/>
      <c r="H8" s="11"/>
      <c r="I8" s="11"/>
      <c r="J8" s="11"/>
      <c r="K8" s="11"/>
      <c r="L8" s="11"/>
      <c r="M8" s="11"/>
      <c r="N8" s="11"/>
      <c r="O8" s="11"/>
      <c r="P8" s="11"/>
      <c r="Q8" s="11"/>
      <c r="R8" s="11"/>
      <c r="S8" s="11"/>
      <c r="T8" s="11"/>
      <c r="U8" s="11"/>
      <c r="V8" s="11"/>
      <c r="W8" s="11"/>
      <c r="X8" s="11"/>
      <c r="Y8" s="11"/>
      <c r="Z8" s="11"/>
    </row>
    <row r="9" spans="1:26" ht="15.75" customHeight="1">
      <c r="A9" s="51" t="s">
        <v>122</v>
      </c>
      <c r="B9" s="52">
        <v>2152565</v>
      </c>
      <c r="C9" s="52">
        <v>1440394</v>
      </c>
      <c r="D9" s="52">
        <v>3589604</v>
      </c>
      <c r="E9" s="52">
        <v>3948539</v>
      </c>
      <c r="F9" s="52">
        <v>3259483</v>
      </c>
      <c r="G9" s="11"/>
      <c r="H9" s="11"/>
      <c r="I9" s="11"/>
      <c r="J9" s="11"/>
      <c r="K9" s="11"/>
      <c r="L9" s="11"/>
      <c r="M9" s="11"/>
      <c r="N9" s="11"/>
      <c r="O9" s="11"/>
      <c r="P9" s="11"/>
      <c r="Q9" s="11"/>
      <c r="R9" s="11"/>
      <c r="S9" s="11"/>
      <c r="T9" s="11"/>
      <c r="U9" s="11"/>
      <c r="V9" s="11"/>
      <c r="W9" s="11"/>
      <c r="X9" s="11"/>
      <c r="Y9" s="11"/>
      <c r="Z9" s="11"/>
    </row>
    <row r="10" spans="1:26" ht="15.75" customHeight="1">
      <c r="A10" s="51" t="s">
        <v>92</v>
      </c>
      <c r="B10" s="53">
        <v>1638619</v>
      </c>
      <c r="C10" s="52">
        <v>1309460</v>
      </c>
      <c r="D10" s="52">
        <v>2239188</v>
      </c>
      <c r="E10" s="52">
        <v>3652368</v>
      </c>
      <c r="F10" s="52">
        <v>2981675</v>
      </c>
      <c r="G10" s="11"/>
      <c r="H10" s="11"/>
      <c r="I10" s="11"/>
      <c r="J10" s="11"/>
      <c r="K10" s="11"/>
      <c r="L10" s="11"/>
      <c r="M10" s="11"/>
      <c r="N10" s="11"/>
      <c r="O10" s="11"/>
      <c r="P10" s="11"/>
      <c r="Q10" s="11"/>
      <c r="R10" s="11"/>
      <c r="S10" s="11"/>
      <c r="T10" s="11"/>
      <c r="U10" s="11"/>
      <c r="V10" s="11"/>
      <c r="W10" s="11"/>
      <c r="X10" s="11"/>
      <c r="Y10" s="11"/>
      <c r="Z10" s="11"/>
    </row>
    <row r="11" spans="1:26" ht="15.75" customHeight="1">
      <c r="A11" s="48" t="s">
        <v>93</v>
      </c>
      <c r="B11" s="46">
        <v>194785</v>
      </c>
      <c r="C11" s="46">
        <v>167215</v>
      </c>
      <c r="D11" s="46">
        <v>295933</v>
      </c>
      <c r="E11" s="46">
        <v>147246</v>
      </c>
      <c r="F11" s="46">
        <v>98118</v>
      </c>
      <c r="G11" s="11"/>
      <c r="H11" s="11"/>
      <c r="I11" s="11"/>
      <c r="J11" s="11"/>
      <c r="K11" s="11"/>
      <c r="L11" s="11"/>
      <c r="M11" s="11"/>
      <c r="N11" s="11"/>
      <c r="O11" s="11"/>
      <c r="P11" s="11"/>
      <c r="Q11" s="11"/>
      <c r="R11" s="11"/>
      <c r="S11" s="11"/>
      <c r="T11" s="11"/>
      <c r="U11" s="11"/>
      <c r="V11" s="11"/>
      <c r="W11" s="11"/>
      <c r="X11" s="11"/>
      <c r="Y11" s="11"/>
      <c r="Z11" s="11"/>
    </row>
    <row r="12" spans="1:26" ht="15.75" customHeight="1">
      <c r="A12" s="48" t="s">
        <v>94</v>
      </c>
      <c r="B12" s="46">
        <v>361358</v>
      </c>
      <c r="C12" s="46">
        <v>281172</v>
      </c>
      <c r="D12" s="46">
        <v>302295</v>
      </c>
      <c r="E12" s="46">
        <v>319780</v>
      </c>
      <c r="F12" s="46">
        <v>313853</v>
      </c>
      <c r="G12" s="11"/>
      <c r="H12" s="11"/>
      <c r="I12" s="11"/>
      <c r="J12" s="11"/>
      <c r="K12" s="11"/>
      <c r="L12" s="11"/>
      <c r="M12" s="11"/>
      <c r="N12" s="11"/>
      <c r="O12" s="11"/>
      <c r="P12" s="11"/>
      <c r="Q12" s="11"/>
      <c r="R12" s="11"/>
      <c r="S12" s="11"/>
      <c r="T12" s="11"/>
      <c r="U12" s="11"/>
      <c r="V12" s="11"/>
      <c r="W12" s="11"/>
      <c r="X12" s="11"/>
      <c r="Y12" s="11"/>
      <c r="Z12" s="11"/>
    </row>
    <row r="13" spans="1:26" ht="15.75" customHeight="1">
      <c r="A13" s="51" t="s">
        <v>95</v>
      </c>
      <c r="B13" s="52">
        <v>556143</v>
      </c>
      <c r="C13" s="52">
        <v>448387</v>
      </c>
      <c r="D13" s="52">
        <v>598228</v>
      </c>
      <c r="E13" s="52">
        <v>467026</v>
      </c>
      <c r="F13" s="52">
        <v>411971</v>
      </c>
      <c r="G13" s="11"/>
      <c r="H13" s="11"/>
      <c r="I13" s="11"/>
      <c r="J13" s="11"/>
      <c r="K13" s="11"/>
      <c r="L13" s="11"/>
      <c r="M13" s="11"/>
      <c r="N13" s="11"/>
      <c r="O13" s="11"/>
      <c r="P13" s="11"/>
      <c r="Q13" s="11"/>
      <c r="R13" s="11"/>
      <c r="S13" s="11"/>
      <c r="T13" s="11"/>
      <c r="U13" s="11"/>
      <c r="V13" s="11"/>
      <c r="W13" s="11"/>
      <c r="X13" s="11"/>
      <c r="Y13" s="11"/>
      <c r="Z13" s="11"/>
    </row>
    <row r="14" spans="1:26" ht="15.75" customHeight="1">
      <c r="A14" s="51" t="s">
        <v>96</v>
      </c>
      <c r="B14" s="52">
        <v>1082476</v>
      </c>
      <c r="C14" s="52">
        <v>861073</v>
      </c>
      <c r="D14" s="52">
        <v>1640960</v>
      </c>
      <c r="E14" s="52">
        <v>3185342</v>
      </c>
      <c r="F14" s="52">
        <v>2569704</v>
      </c>
      <c r="G14" s="11"/>
      <c r="H14" s="11"/>
      <c r="I14" s="11"/>
      <c r="J14" s="11"/>
      <c r="K14" s="11"/>
      <c r="L14" s="11"/>
      <c r="M14" s="11"/>
      <c r="N14" s="11"/>
      <c r="O14" s="11"/>
      <c r="P14" s="11"/>
      <c r="Q14" s="11"/>
      <c r="R14" s="11"/>
      <c r="S14" s="11"/>
      <c r="T14" s="11"/>
      <c r="U14" s="11"/>
      <c r="V14" s="11"/>
      <c r="W14" s="11"/>
      <c r="X14" s="11"/>
      <c r="Y14" s="11"/>
      <c r="Z14" s="11"/>
    </row>
    <row r="15" spans="1:26" ht="15.75" customHeight="1">
      <c r="A15" s="48" t="s">
        <v>98</v>
      </c>
      <c r="B15" s="46">
        <v>29814</v>
      </c>
      <c r="C15" s="46">
        <v>108844</v>
      </c>
      <c r="D15" s="46">
        <v>101159</v>
      </c>
      <c r="E15" s="46">
        <v>195797</v>
      </c>
      <c r="F15" s="46">
        <v>202068</v>
      </c>
      <c r="G15" s="11"/>
      <c r="H15" s="11"/>
      <c r="I15" s="11"/>
      <c r="J15" s="11"/>
      <c r="K15" s="11"/>
      <c r="L15" s="11"/>
      <c r="M15" s="11"/>
      <c r="N15" s="11"/>
      <c r="O15" s="11"/>
      <c r="P15" s="11"/>
      <c r="Q15" s="11"/>
      <c r="R15" s="11"/>
      <c r="S15" s="11"/>
      <c r="T15" s="11"/>
      <c r="U15" s="11"/>
      <c r="V15" s="11"/>
      <c r="W15" s="11"/>
      <c r="X15" s="11"/>
      <c r="Y15" s="11"/>
      <c r="Z15" s="11"/>
    </row>
    <row r="16" spans="1:26" ht="15.75" customHeight="1">
      <c r="A16" s="48" t="s">
        <v>99</v>
      </c>
      <c r="B16" s="47">
        <v>-8889</v>
      </c>
      <c r="C16" s="46">
        <v>10782</v>
      </c>
      <c r="D16" s="47">
        <v>-8</v>
      </c>
      <c r="E16" s="45">
        <v>-1</v>
      </c>
      <c r="F16" s="46">
        <v>113874</v>
      </c>
      <c r="G16" s="11"/>
      <c r="H16" s="11"/>
      <c r="I16" s="11"/>
      <c r="J16" s="11"/>
      <c r="K16" s="11"/>
      <c r="L16" s="11"/>
      <c r="M16" s="11"/>
      <c r="N16" s="11"/>
      <c r="O16" s="11"/>
      <c r="P16" s="11"/>
      <c r="Q16" s="11"/>
      <c r="R16" s="11"/>
      <c r="S16" s="11"/>
      <c r="T16" s="11"/>
      <c r="U16" s="11"/>
      <c r="V16" s="11"/>
      <c r="W16" s="11"/>
      <c r="X16" s="11"/>
      <c r="Y16" s="11"/>
      <c r="Z16" s="11"/>
    </row>
    <row r="17" spans="1:26" ht="15.75" customHeight="1">
      <c r="A17" s="48" t="s">
        <v>100</v>
      </c>
      <c r="B17" s="46">
        <v>195580</v>
      </c>
      <c r="C17" s="46">
        <v>199615</v>
      </c>
      <c r="D17" s="47">
        <v>176821</v>
      </c>
      <c r="E17" s="46">
        <v>134003</v>
      </c>
      <c r="F17" s="46">
        <v>153114</v>
      </c>
      <c r="G17" s="11"/>
      <c r="H17" s="11"/>
      <c r="I17" s="11"/>
      <c r="J17" s="11"/>
      <c r="K17" s="11"/>
      <c r="L17" s="11"/>
      <c r="M17" s="11"/>
      <c r="N17" s="11"/>
      <c r="O17" s="11"/>
      <c r="P17" s="11"/>
      <c r="Q17" s="11"/>
      <c r="R17" s="11"/>
      <c r="S17" s="11"/>
      <c r="T17" s="11"/>
      <c r="U17" s="11"/>
      <c r="V17" s="11"/>
      <c r="W17" s="11"/>
      <c r="X17" s="11"/>
      <c r="Y17" s="11"/>
      <c r="Z17" s="11"/>
    </row>
    <row r="18" spans="1:26" ht="15.75" customHeight="1">
      <c r="A18" s="45" t="s">
        <v>123</v>
      </c>
      <c r="B18" s="47">
        <v>-26544</v>
      </c>
      <c r="C18" s="47">
        <v>-123865</v>
      </c>
      <c r="D18" s="47">
        <v>-17998</v>
      </c>
      <c r="E18" s="46">
        <v>-155489</v>
      </c>
      <c r="F18" s="46">
        <v>4236</v>
      </c>
      <c r="G18" s="11"/>
      <c r="H18" s="11"/>
      <c r="I18" s="11"/>
      <c r="J18" s="11"/>
      <c r="K18" s="11"/>
      <c r="L18" s="11"/>
      <c r="M18" s="11"/>
      <c r="N18" s="11"/>
      <c r="O18" s="11"/>
      <c r="P18" s="11"/>
      <c r="Q18" s="11"/>
      <c r="R18" s="11"/>
      <c r="S18" s="11"/>
      <c r="T18" s="11"/>
      <c r="U18" s="11"/>
      <c r="V18" s="11"/>
      <c r="W18" s="11"/>
      <c r="X18" s="11"/>
      <c r="Y18" s="11"/>
      <c r="Z18" s="11"/>
    </row>
    <row r="19" spans="1:26" ht="15.75" customHeight="1">
      <c r="A19" s="51" t="s">
        <v>102</v>
      </c>
      <c r="B19" s="52">
        <v>-201199</v>
      </c>
      <c r="C19" s="52">
        <v>-203854</v>
      </c>
      <c r="D19" s="53">
        <v>-93668</v>
      </c>
      <c r="E19" s="52">
        <v>-93696</v>
      </c>
      <c r="F19" s="52">
        <v>167064</v>
      </c>
      <c r="G19" s="11"/>
      <c r="H19" s="11"/>
      <c r="I19" s="11"/>
      <c r="J19" s="11"/>
      <c r="K19" s="11"/>
      <c r="L19" s="11"/>
      <c r="M19" s="11"/>
      <c r="N19" s="11"/>
      <c r="O19" s="11"/>
      <c r="P19" s="11"/>
      <c r="Q19" s="11"/>
      <c r="R19" s="11"/>
      <c r="S19" s="11"/>
      <c r="T19" s="11"/>
      <c r="U19" s="11"/>
      <c r="V19" s="11"/>
      <c r="W19" s="11"/>
      <c r="X19" s="11"/>
      <c r="Y19" s="11"/>
      <c r="Z19" s="11"/>
    </row>
    <row r="20" spans="1:26" ht="15.75" customHeight="1">
      <c r="A20" s="51" t="s">
        <v>124</v>
      </c>
      <c r="B20" s="52">
        <v>881277</v>
      </c>
      <c r="C20" s="52">
        <v>657219</v>
      </c>
      <c r="D20" s="52">
        <v>1547292</v>
      </c>
      <c r="E20" s="52">
        <v>3091646</v>
      </c>
      <c r="F20" s="52">
        <v>2736768</v>
      </c>
      <c r="G20" s="11"/>
      <c r="H20" s="11"/>
      <c r="I20" s="11"/>
      <c r="J20" s="11"/>
      <c r="K20" s="11"/>
      <c r="L20" s="11"/>
      <c r="M20" s="11"/>
      <c r="N20" s="11"/>
      <c r="O20" s="11"/>
      <c r="P20" s="11"/>
      <c r="Q20" s="11"/>
      <c r="R20" s="11"/>
      <c r="S20" s="11"/>
      <c r="T20" s="11"/>
      <c r="U20" s="11"/>
      <c r="V20" s="11"/>
      <c r="W20" s="11"/>
      <c r="X20" s="11"/>
      <c r="Y20" s="11"/>
      <c r="Z20" s="11"/>
    </row>
    <row r="21" spans="1:26" ht="15.75" customHeight="1">
      <c r="A21" s="48" t="s">
        <v>104</v>
      </c>
      <c r="B21" s="47">
        <v>37274</v>
      </c>
      <c r="C21" s="47">
        <v>47153</v>
      </c>
      <c r="D21" s="46">
        <v>209451</v>
      </c>
      <c r="E21" s="46">
        <v>86658</v>
      </c>
      <c r="F21" s="46">
        <v>129122</v>
      </c>
      <c r="G21" s="11"/>
      <c r="H21" s="11"/>
      <c r="I21" s="11"/>
      <c r="J21" s="11"/>
      <c r="K21" s="11"/>
      <c r="L21" s="11"/>
      <c r="M21" s="11"/>
      <c r="N21" s="11"/>
      <c r="O21" s="11"/>
      <c r="P21" s="11"/>
      <c r="Q21" s="11"/>
      <c r="R21" s="11"/>
      <c r="S21" s="11"/>
      <c r="T21" s="11"/>
      <c r="U21" s="11"/>
      <c r="V21" s="11"/>
      <c r="W21" s="11"/>
      <c r="X21" s="11"/>
      <c r="Y21" s="11"/>
      <c r="Z21" s="11"/>
    </row>
    <row r="22" spans="1:26" ht="13">
      <c r="A22" s="51" t="s">
        <v>125</v>
      </c>
      <c r="B22" s="52">
        <v>844003</v>
      </c>
      <c r="C22" s="52">
        <v>610066</v>
      </c>
      <c r="D22" s="52">
        <v>1337841</v>
      </c>
      <c r="E22" s="52">
        <v>3004988</v>
      </c>
      <c r="F22" s="52">
        <v>2607646</v>
      </c>
      <c r="G22" s="11"/>
      <c r="H22" s="11"/>
      <c r="I22" s="11"/>
      <c r="J22" s="11"/>
      <c r="K22" s="11"/>
      <c r="L22" s="11"/>
      <c r="M22" s="11"/>
      <c r="N22" s="11"/>
      <c r="O22" s="11"/>
      <c r="P22" s="11"/>
      <c r="Q22" s="11"/>
      <c r="R22" s="11"/>
      <c r="S22" s="11"/>
      <c r="T22" s="11"/>
      <c r="U22" s="11"/>
      <c r="V22" s="11"/>
      <c r="W22" s="11"/>
      <c r="X22" s="11"/>
      <c r="Y22" s="11"/>
      <c r="Z22" s="11"/>
    </row>
    <row r="23" spans="1:26" ht="12.5">
      <c r="A23" s="48" t="s">
        <v>106</v>
      </c>
      <c r="B23" s="47">
        <v>-2116</v>
      </c>
      <c r="C23" s="46">
        <v>7145</v>
      </c>
      <c r="D23" s="46">
        <v>15944</v>
      </c>
      <c r="E23" s="46">
        <v>-5368</v>
      </c>
      <c r="F23" s="46">
        <v>-7768</v>
      </c>
      <c r="G23" s="11"/>
      <c r="H23" s="11"/>
      <c r="I23" s="11"/>
      <c r="J23" s="11"/>
      <c r="K23" s="11"/>
      <c r="L23" s="11"/>
      <c r="M23" s="11"/>
      <c r="N23" s="11"/>
      <c r="O23" s="11"/>
      <c r="P23" s="11"/>
      <c r="Q23" s="11"/>
      <c r="R23" s="11"/>
      <c r="S23" s="11"/>
      <c r="T23" s="11"/>
      <c r="U23" s="11"/>
      <c r="V23" s="11"/>
      <c r="W23" s="11"/>
      <c r="X23" s="11"/>
      <c r="Y23" s="11"/>
      <c r="Z23" s="11"/>
    </row>
    <row r="24" spans="1:26" ht="12.5">
      <c r="A24" s="48" t="s">
        <v>107</v>
      </c>
      <c r="B24" s="47">
        <v>76280</v>
      </c>
      <c r="C24" s="47">
        <v>-60141</v>
      </c>
      <c r="D24" s="46">
        <v>-6987</v>
      </c>
      <c r="E24" s="46">
        <v>-80067</v>
      </c>
      <c r="F24" s="45">
        <v>0</v>
      </c>
      <c r="G24" s="11"/>
      <c r="H24" s="11"/>
      <c r="I24" s="11"/>
      <c r="J24" s="11"/>
      <c r="K24" s="11"/>
      <c r="L24" s="11"/>
      <c r="M24" s="11"/>
      <c r="N24" s="11"/>
      <c r="O24" s="11"/>
      <c r="P24" s="11"/>
      <c r="Q24" s="11"/>
      <c r="R24" s="11"/>
      <c r="S24" s="11"/>
      <c r="T24" s="11"/>
      <c r="U24" s="11"/>
      <c r="V24" s="11"/>
      <c r="W24" s="11"/>
      <c r="X24" s="11"/>
      <c r="Y24" s="11"/>
      <c r="Z24" s="11"/>
    </row>
    <row r="25" spans="1:26" ht="12.5">
      <c r="A25" s="45" t="s">
        <v>126</v>
      </c>
      <c r="B25" s="46">
        <v>4148</v>
      </c>
      <c r="C25" s="47">
        <v>-2372</v>
      </c>
      <c r="D25" s="47">
        <v>-14012</v>
      </c>
      <c r="E25" s="46">
        <v>-4498</v>
      </c>
      <c r="F25" s="46">
        <v>3688</v>
      </c>
      <c r="G25" s="11"/>
      <c r="H25" s="11"/>
      <c r="I25" s="11"/>
      <c r="J25" s="11"/>
      <c r="K25" s="11"/>
      <c r="L25" s="11"/>
      <c r="M25" s="11"/>
      <c r="N25" s="11"/>
      <c r="O25" s="11"/>
      <c r="P25" s="11"/>
      <c r="Q25" s="11"/>
      <c r="R25" s="11"/>
      <c r="S25" s="11"/>
      <c r="T25" s="11"/>
      <c r="U25" s="11"/>
      <c r="V25" s="11"/>
      <c r="W25" s="11"/>
      <c r="X25" s="11"/>
      <c r="Y25" s="11"/>
      <c r="Z25" s="11"/>
    </row>
    <row r="26" spans="1:26" ht="12.5">
      <c r="A26" s="45" t="s">
        <v>127</v>
      </c>
      <c r="B26" s="47">
        <v>0</v>
      </c>
      <c r="C26" s="47">
        <v>-5732</v>
      </c>
      <c r="D26" s="46">
        <v>5132</v>
      </c>
      <c r="E26" s="46">
        <v>-2765</v>
      </c>
      <c r="F26" s="45">
        <v>0</v>
      </c>
      <c r="G26" s="11"/>
      <c r="H26" s="11"/>
      <c r="I26" s="11"/>
      <c r="J26" s="11"/>
      <c r="K26" s="11"/>
      <c r="L26" s="11"/>
      <c r="M26" s="11"/>
      <c r="N26" s="11"/>
      <c r="O26" s="11"/>
      <c r="P26" s="11"/>
      <c r="Q26" s="11"/>
      <c r="R26" s="11"/>
      <c r="S26" s="11"/>
      <c r="T26" s="11"/>
      <c r="U26" s="11"/>
      <c r="V26" s="11"/>
      <c r="W26" s="11"/>
      <c r="X26" s="11"/>
      <c r="Y26" s="11"/>
      <c r="Z26" s="11"/>
    </row>
    <row r="27" spans="1:26" ht="12.5">
      <c r="A27" s="48" t="s">
        <v>110</v>
      </c>
      <c r="B27" s="47">
        <v>-13109</v>
      </c>
      <c r="C27" s="47">
        <v>-23538</v>
      </c>
      <c r="D27" s="47">
        <v>-11385</v>
      </c>
      <c r="E27" s="46">
        <v>-2360</v>
      </c>
      <c r="F27" s="45">
        <v>0</v>
      </c>
      <c r="G27" s="11"/>
      <c r="H27" s="11"/>
      <c r="I27" s="11"/>
      <c r="J27" s="11"/>
      <c r="K27" s="11"/>
      <c r="L27" s="11"/>
      <c r="M27" s="11"/>
      <c r="N27" s="11"/>
      <c r="O27" s="11"/>
      <c r="P27" s="11"/>
      <c r="Q27" s="11"/>
      <c r="R27" s="11"/>
      <c r="S27" s="11"/>
      <c r="T27" s="11"/>
      <c r="U27" s="11"/>
      <c r="V27" s="11"/>
      <c r="W27" s="11"/>
      <c r="X27" s="11"/>
      <c r="Y27" s="11"/>
      <c r="Z27" s="11"/>
    </row>
    <row r="28" spans="1:26" ht="12.5">
      <c r="A28" s="48" t="s">
        <v>128</v>
      </c>
      <c r="B28" s="47">
        <v>0</v>
      </c>
      <c r="C28" s="47">
        <v>0</v>
      </c>
      <c r="D28" s="47">
        <v>0</v>
      </c>
      <c r="E28" s="46">
        <v>0</v>
      </c>
      <c r="F28" s="46">
        <v>48296</v>
      </c>
      <c r="G28" s="11"/>
      <c r="H28" s="11"/>
      <c r="I28" s="11"/>
      <c r="J28" s="11"/>
      <c r="K28" s="11"/>
      <c r="L28" s="11"/>
      <c r="M28" s="11"/>
      <c r="N28" s="11"/>
      <c r="O28" s="11"/>
      <c r="P28" s="11"/>
      <c r="Q28" s="11"/>
      <c r="R28" s="11"/>
      <c r="S28" s="11"/>
      <c r="T28" s="11"/>
      <c r="U28" s="11"/>
      <c r="V28" s="11"/>
      <c r="W28" s="11"/>
      <c r="X28" s="11"/>
      <c r="Y28" s="11"/>
      <c r="Z28" s="11"/>
    </row>
    <row r="29" spans="1:26" ht="12.5">
      <c r="A29" s="48" t="s">
        <v>129</v>
      </c>
      <c r="B29" s="47">
        <v>0</v>
      </c>
      <c r="C29" s="47">
        <v>0</v>
      </c>
      <c r="D29" s="47">
        <v>0</v>
      </c>
      <c r="E29" s="46">
        <v>0</v>
      </c>
      <c r="F29" s="46">
        <v>1744</v>
      </c>
      <c r="G29" s="11"/>
      <c r="H29" s="11"/>
      <c r="I29" s="11"/>
      <c r="J29" s="11"/>
      <c r="K29" s="11"/>
      <c r="L29" s="11"/>
      <c r="M29" s="11"/>
      <c r="N29" s="11"/>
      <c r="O29" s="11"/>
      <c r="P29" s="11"/>
      <c r="Q29" s="11"/>
      <c r="R29" s="11"/>
      <c r="S29" s="11"/>
      <c r="T29" s="11"/>
      <c r="U29" s="11"/>
      <c r="V29" s="11"/>
      <c r="W29" s="11"/>
      <c r="X29" s="11"/>
      <c r="Y29" s="11"/>
      <c r="Z29" s="11"/>
    </row>
    <row r="30" spans="1:26" ht="12.5">
      <c r="A30" s="48" t="s">
        <v>130</v>
      </c>
      <c r="B30" s="47">
        <v>65203</v>
      </c>
      <c r="C30" s="47">
        <v>-84638</v>
      </c>
      <c r="D30" s="47">
        <v>-11308</v>
      </c>
      <c r="E30" s="46">
        <v>-95058</v>
      </c>
      <c r="F30" s="46">
        <v>45960</v>
      </c>
      <c r="G30" s="11"/>
      <c r="H30" s="11"/>
      <c r="I30" s="11"/>
      <c r="J30" s="11"/>
      <c r="K30" s="11"/>
      <c r="L30" s="11"/>
      <c r="M30" s="11"/>
      <c r="N30" s="11"/>
      <c r="O30" s="11"/>
      <c r="P30" s="11"/>
      <c r="Q30" s="11"/>
      <c r="R30" s="11"/>
      <c r="S30" s="11"/>
      <c r="T30" s="11"/>
      <c r="U30" s="11"/>
      <c r="V30" s="11"/>
      <c r="W30" s="11"/>
      <c r="X30" s="11"/>
      <c r="Y30" s="11"/>
      <c r="Z30" s="11"/>
    </row>
    <row r="31" spans="1:26" ht="13">
      <c r="A31" s="51" t="s">
        <v>131</v>
      </c>
      <c r="B31" s="53">
        <v>909206</v>
      </c>
      <c r="C31" s="53">
        <v>525428</v>
      </c>
      <c r="D31" s="52">
        <v>1326533</v>
      </c>
      <c r="E31" s="52">
        <v>2909930</v>
      </c>
      <c r="F31" s="52">
        <v>2653606</v>
      </c>
      <c r="G31" s="11"/>
      <c r="H31" s="11"/>
      <c r="I31" s="11"/>
      <c r="J31" s="11"/>
      <c r="K31" s="11"/>
      <c r="L31" s="11"/>
      <c r="M31" s="11"/>
      <c r="N31" s="11"/>
      <c r="O31" s="11"/>
      <c r="P31" s="11"/>
      <c r="Q31" s="11"/>
      <c r="R31" s="11"/>
      <c r="S31" s="11"/>
      <c r="T31" s="11"/>
      <c r="U31" s="11"/>
      <c r="V31" s="11"/>
      <c r="W31" s="11"/>
      <c r="X31" s="11"/>
      <c r="Y31" s="11"/>
      <c r="Z31" s="11"/>
    </row>
    <row r="32" spans="1:26" ht="12.5">
      <c r="A32" s="48" t="s">
        <v>113</v>
      </c>
      <c r="B32" s="54">
        <v>1.78</v>
      </c>
      <c r="C32" s="54">
        <v>1.1200000000000001</v>
      </c>
      <c r="D32" s="54">
        <v>1.89</v>
      </c>
      <c r="E32" s="45">
        <v>4.07</v>
      </c>
      <c r="F32" s="45">
        <v>3.66</v>
      </c>
    </row>
    <row r="33" spans="1:6" ht="12.5">
      <c r="A33" s="48" t="s">
        <v>114</v>
      </c>
      <c r="B33" s="54">
        <v>1.78</v>
      </c>
      <c r="C33" s="54">
        <v>1.1200000000000001</v>
      </c>
      <c r="D33" s="54">
        <v>1.89</v>
      </c>
      <c r="E33" s="45">
        <v>4.0599999999999996</v>
      </c>
      <c r="F33" s="45">
        <v>3.65</v>
      </c>
    </row>
    <row r="34" spans="1:6" ht="14.5">
      <c r="A34" s="28"/>
    </row>
  </sheetData>
  <mergeCells count="1">
    <mergeCell ref="A1:F1"/>
  </mergeCells>
  <phoneticPr fontId="14"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J131"/>
  <sheetViews>
    <sheetView tabSelected="1" zoomScale="71" zoomScaleNormal="71" workbookViewId="0">
      <selection activeCell="H9" sqref="H9"/>
    </sheetView>
  </sheetViews>
  <sheetFormatPr defaultColWidth="12.6328125" defaultRowHeight="15.75" customHeight="1"/>
  <cols>
    <col min="1" max="1" width="19.26953125" customWidth="1"/>
    <col min="2" max="2" width="13.6328125" customWidth="1"/>
    <col min="3" max="3" width="12.08984375" customWidth="1"/>
    <col min="4" max="4" width="14" customWidth="1"/>
  </cols>
  <sheetData>
    <row r="1" spans="1:10" ht="12.5">
      <c r="A1" s="55" t="s">
        <v>132</v>
      </c>
    </row>
    <row r="2" spans="1:10" ht="12.5">
      <c r="B2" s="78" t="s">
        <v>133</v>
      </c>
      <c r="C2" s="71"/>
      <c r="D2" s="71"/>
      <c r="E2" s="71"/>
      <c r="F2" s="2"/>
      <c r="G2" s="78" t="s">
        <v>134</v>
      </c>
      <c r="H2" s="71"/>
      <c r="I2" s="71"/>
      <c r="J2" s="71"/>
    </row>
    <row r="3" spans="1:10" ht="12.5">
      <c r="A3" s="2" t="s">
        <v>135</v>
      </c>
      <c r="B3" s="57" t="s">
        <v>136</v>
      </c>
      <c r="C3" s="57" t="s">
        <v>137</v>
      </c>
      <c r="D3" s="58" t="s">
        <v>138</v>
      </c>
      <c r="E3" s="58" t="s">
        <v>139</v>
      </c>
      <c r="F3" s="2"/>
      <c r="G3" s="57" t="s">
        <v>136</v>
      </c>
      <c r="H3" s="57" t="s">
        <v>137</v>
      </c>
      <c r="I3" s="58" t="s">
        <v>138</v>
      </c>
      <c r="J3" s="58" t="s">
        <v>139</v>
      </c>
    </row>
    <row r="4" spans="1:10" ht="12.5">
      <c r="A4" s="2" t="s">
        <v>140</v>
      </c>
      <c r="B4" s="59">
        <f>'冠德建設(資產類)'!B14</f>
        <v>33051282</v>
      </c>
      <c r="C4" s="60">
        <f t="shared" ref="C4:C9" si="0">B4/$B$9</f>
        <v>0.8463093904665524</v>
      </c>
      <c r="D4" s="59">
        <f>'宏盛建設(資產類)'!B14</f>
        <v>19000914</v>
      </c>
      <c r="E4" s="60">
        <f t="shared" ref="E4:E9" si="1">D4/$D$9</f>
        <v>0.58507181626623406</v>
      </c>
      <c r="G4" s="59">
        <f>'冠德建設(資產類)'!C14</f>
        <v>37752737</v>
      </c>
      <c r="H4" s="60">
        <f t="shared" ref="H4:H9" si="2">G4/$G$9</f>
        <v>0.86697369165586724</v>
      </c>
      <c r="I4" s="59">
        <f>'宏盛建設(資產類)'!C14</f>
        <v>23050501</v>
      </c>
      <c r="J4" s="60">
        <f t="shared" ref="J4:J9" si="3">I4/$I$9</f>
        <v>0.68710804952090232</v>
      </c>
    </row>
    <row r="5" spans="1:10" ht="12.5">
      <c r="A5" s="2" t="s">
        <v>141</v>
      </c>
      <c r="B5" s="59">
        <f>'冠德建設(資產類)'!B15+'冠德建設(資產類)'!B16+'冠德建設(資產類)'!B17+'冠德建設(資產類)'!B20</f>
        <v>5715282</v>
      </c>
      <c r="C5" s="60">
        <f t="shared" si="0"/>
        <v>0.14634521062645794</v>
      </c>
      <c r="D5" s="59">
        <f>'宏盛建設(資產類)'!B15+'宏盛建設(資產類)'!B16+'宏盛建設(資產類)'!B17+'宏盛建設(資產類)'!B18+'宏盛建設(資產類)'!B20</f>
        <v>13073507</v>
      </c>
      <c r="E5" s="60">
        <f t="shared" si="1"/>
        <v>0.40255644994021472</v>
      </c>
      <c r="G5" s="59">
        <f>'冠德建設(資產類)'!C15+'冠德建設(資產類)'!C16+'冠德建設(資產類)'!C17+'冠德建設(資產類)'!C20</f>
        <v>5507339</v>
      </c>
      <c r="H5" s="60">
        <f t="shared" si="2"/>
        <v>0.1264734269208172</v>
      </c>
      <c r="I5" s="59">
        <f>'宏盛建設(資產類)'!C15+'宏盛建設(資產類)'!C16+'宏盛建設(資產類)'!C17+'宏盛建設(資產類)'!C18+'宏盛建設(資產類)'!C20</f>
        <v>10048398</v>
      </c>
      <c r="J5" s="60">
        <f t="shared" si="3"/>
        <v>0.29953080631912232</v>
      </c>
    </row>
    <row r="6" spans="1:10" ht="12.5">
      <c r="A6" s="2" t="s">
        <v>142</v>
      </c>
      <c r="B6" s="59">
        <f>'冠德建設(資產類)'!B18</f>
        <v>283095</v>
      </c>
      <c r="C6" s="60">
        <f t="shared" si="0"/>
        <v>7.2489156969502318E-3</v>
      </c>
      <c r="D6" s="59">
        <f>'宏盛建設(資產類)'!B19</f>
        <v>1292</v>
      </c>
      <c r="E6" s="60">
        <f t="shared" si="1"/>
        <v>3.978296973587557E-5</v>
      </c>
      <c r="G6" s="59">
        <f>'冠德建設(資產類)'!C18</f>
        <v>280130</v>
      </c>
      <c r="H6" s="60">
        <f t="shared" si="2"/>
        <v>6.4330525292393527E-3</v>
      </c>
      <c r="I6" s="59">
        <f>'宏盛建設(資產類)'!C19</f>
        <v>2750</v>
      </c>
      <c r="J6" s="60">
        <f t="shared" si="3"/>
        <v>8.1974232845632354E-5</v>
      </c>
    </row>
    <row r="7" spans="1:10" ht="12.5">
      <c r="A7" s="2" t="s">
        <v>26</v>
      </c>
      <c r="B7" s="59">
        <f>'冠德建設(資產類)'!B21</f>
        <v>474</v>
      </c>
      <c r="C7" s="60">
        <f t="shared" si="0"/>
        <v>1.213721909731507E-5</v>
      </c>
      <c r="D7" s="59">
        <f>'宏盛建設(資產類)'!B21</f>
        <v>2969</v>
      </c>
      <c r="E7" s="60">
        <f t="shared" si="1"/>
        <v>9.1420771784686197E-5</v>
      </c>
      <c r="G7" s="59">
        <f>'冠德建設(資產類)'!C21</f>
        <v>1334</v>
      </c>
      <c r="H7" s="60">
        <f t="shared" si="2"/>
        <v>3.0634677021401836E-5</v>
      </c>
      <c r="I7" s="59">
        <f>'宏盛建設(資產類)'!C21</f>
        <v>2976</v>
      </c>
      <c r="J7" s="60">
        <f t="shared" si="3"/>
        <v>8.8711024344946142E-5</v>
      </c>
    </row>
    <row r="8" spans="1:10" ht="12.5">
      <c r="A8" s="2" t="s">
        <v>143</v>
      </c>
      <c r="B8" s="59">
        <f>'冠德建設(資產類)'!B19+'冠德建設(資產類)'!B22+'冠德建設(資產類)'!B23+'冠德建設(資產類)'!B24</f>
        <v>3294</v>
      </c>
      <c r="C8" s="60">
        <f t="shared" si="0"/>
        <v>8.4345990942100938E-5</v>
      </c>
      <c r="D8" s="59">
        <f>'宏盛建設(資產類)'!B22+'宏盛建設(資產類)'!B23+'宏盛建設(資產類)'!B24+'宏盛建設(資產類)'!B25</f>
        <v>397526</v>
      </c>
      <c r="E8" s="60">
        <f t="shared" si="1"/>
        <v>1.2240530052030706E-2</v>
      </c>
      <c r="G8" s="59">
        <f>'冠德建設(資產類)'!C19+'冠德建設(資產類)'!C22+'冠德建設(資產類)'!C23+'冠德建設(資產類)'!C24</f>
        <v>3884</v>
      </c>
      <c r="H8" s="60">
        <f t="shared" si="2"/>
        <v>8.9194217054816137E-5</v>
      </c>
      <c r="I8" s="59">
        <f>'宏盛建設(資產類)'!C22+'宏盛建設(資產類)'!C23+'宏盛建設(資產類)'!C24+'宏盛建設(資產類)'!C25</f>
        <v>442502</v>
      </c>
      <c r="J8" s="60">
        <f t="shared" si="3"/>
        <v>1.3190458902784731E-2</v>
      </c>
    </row>
    <row r="9" spans="1:10" ht="12.5">
      <c r="A9" s="61" t="s">
        <v>31</v>
      </c>
      <c r="B9" s="59">
        <f>SUM(B4:B8)</f>
        <v>39053427</v>
      </c>
      <c r="C9" s="60">
        <f t="shared" si="0"/>
        <v>1</v>
      </c>
      <c r="D9" s="59">
        <f>SUM(D4:D8)</f>
        <v>32476208</v>
      </c>
      <c r="E9" s="60">
        <f t="shared" si="1"/>
        <v>1</v>
      </c>
      <c r="G9" s="59">
        <f>SUM(G4:G8)</f>
        <v>43545424</v>
      </c>
      <c r="H9" s="60">
        <f t="shared" si="2"/>
        <v>1</v>
      </c>
      <c r="I9" s="59">
        <f>SUM(I4:I8)</f>
        <v>33547127</v>
      </c>
      <c r="J9" s="60">
        <f t="shared" si="3"/>
        <v>1</v>
      </c>
    </row>
    <row r="10" spans="1:10" ht="12.5">
      <c r="A10" s="2" t="s">
        <v>144</v>
      </c>
      <c r="B10" s="59">
        <f>'冠德建設(負債及股東權益類)'!B17</f>
        <v>17457855</v>
      </c>
      <c r="C10" s="60">
        <f t="shared" ref="C10:C20" si="4">B10/$B$20</f>
        <v>0.44702491794126031</v>
      </c>
      <c r="D10" s="59">
        <f>'宏盛建設(負債及股東權益類)'!B15</f>
        <v>14030595</v>
      </c>
      <c r="E10" s="60">
        <f t="shared" ref="E10:E20" si="5">D10/$D$20</f>
        <v>0.43202688565118191</v>
      </c>
      <c r="G10" s="59">
        <f>'冠德建設(負債及股東權益類)'!C17</f>
        <v>24269349</v>
      </c>
      <c r="H10" s="60">
        <f t="shared" ref="H10:H20" si="6">G10/$G$20</f>
        <v>0.55733408405898177</v>
      </c>
      <c r="I10" s="59">
        <f>'宏盛建設(負債及股東權益類)'!C15</f>
        <v>15251225</v>
      </c>
      <c r="J10" s="60">
        <f t="shared" ref="J10:J20" si="7">I10/$I$20</f>
        <v>0.45462089793859245</v>
      </c>
    </row>
    <row r="11" spans="1:10" ht="12.5">
      <c r="A11" s="2" t="s">
        <v>145</v>
      </c>
      <c r="B11" s="59">
        <f>'冠德建設(負債及股東權益類)'!B18</f>
        <v>4000000</v>
      </c>
      <c r="C11" s="60">
        <f t="shared" si="4"/>
        <v>0.10242378985076009</v>
      </c>
      <c r="D11" s="59">
        <f>'宏盛建設(負債及股東權益類)'!B16</f>
        <v>4810000</v>
      </c>
      <c r="E11" s="60">
        <f t="shared" si="5"/>
        <v>0.14810842448108474</v>
      </c>
      <c r="G11" s="59">
        <f>'冠德建設(負債及股東權益類)'!C18</f>
        <v>4000000</v>
      </c>
      <c r="H11" s="60">
        <f t="shared" si="6"/>
        <v>9.1858102013198911E-2</v>
      </c>
      <c r="I11" s="59">
        <f>'宏盛建設(負債及股東權益類)'!C16</f>
        <v>5110000</v>
      </c>
      <c r="J11" s="60">
        <f t="shared" si="7"/>
        <v>0.15232302903315684</v>
      </c>
    </row>
    <row r="12" spans="1:10" ht="12.5">
      <c r="A12" s="2" t="s">
        <v>146</v>
      </c>
      <c r="B12" s="59">
        <f>'冠德建設(負債及股東權益類)'!B19+'冠德建設(負債及股東權益類)'!B20+'冠德建設(負債及股東權益類)'!B21</f>
        <v>32811</v>
      </c>
      <c r="C12" s="60">
        <f t="shared" si="4"/>
        <v>8.4015674219832233E-4</v>
      </c>
      <c r="D12" s="59">
        <f>'宏盛建設(負債及股東權益類)'!B17+'宏盛建設(負債及股東權益類)'!B18+'宏盛建設(負債及股東權益類)'!B19+'宏盛建設(負債及股東權益類)'!B20</f>
        <v>175903</v>
      </c>
      <c r="E12" s="60">
        <f t="shared" si="5"/>
        <v>5.4163651125771831E-3</v>
      </c>
      <c r="G12" s="59">
        <f>'冠德建設(負債及股東權益類)'!C19+'冠德建設(負債及股東權益類)'!C20+'冠德建設(負債及股東權益類)'!C21</f>
        <v>38174</v>
      </c>
      <c r="H12" s="60">
        <f t="shared" si="6"/>
        <v>8.7664779656296374E-4</v>
      </c>
      <c r="I12" s="59">
        <f>'宏盛建設(負債及股東權益類)'!C17+'宏盛建設(負債及股東權益類)'!C18+'宏盛建設(負債及股東權益類)'!C19+'宏盛建設(負債及股東權益類)'!C20</f>
        <v>162397</v>
      </c>
      <c r="J12" s="60">
        <f t="shared" si="7"/>
        <v>4.8408616332480574E-3</v>
      </c>
    </row>
    <row r="13" spans="1:10" ht="12.5" hidden="1">
      <c r="A13" s="62" t="s">
        <v>52</v>
      </c>
      <c r="B13" s="59">
        <f>SUM(B10:B12)</f>
        <v>21490666</v>
      </c>
      <c r="C13" s="60">
        <f t="shared" si="4"/>
        <v>0.55028886453421877</v>
      </c>
      <c r="D13" s="59">
        <f>SUM(D10:D12)</f>
        <v>19016498</v>
      </c>
      <c r="E13" s="60">
        <f t="shared" si="5"/>
        <v>0.58555167524484386</v>
      </c>
      <c r="G13" s="59">
        <f>SUM(G10:G12)</f>
        <v>28307523</v>
      </c>
      <c r="H13" s="60">
        <f t="shared" si="6"/>
        <v>0.65006883386874359</v>
      </c>
      <c r="I13" s="59">
        <f>SUM(I10:I12)</f>
        <v>20523622</v>
      </c>
      <c r="J13" s="60">
        <f t="shared" si="7"/>
        <v>0.61178478860499741</v>
      </c>
    </row>
    <row r="14" spans="1:10" ht="12.5">
      <c r="A14" s="2" t="s">
        <v>53</v>
      </c>
      <c r="B14" s="59">
        <f>'冠德建設(負債及股東權益類)'!B24</f>
        <v>5541701</v>
      </c>
      <c r="C14" s="60">
        <f t="shared" si="4"/>
        <v>0.14190050465993675</v>
      </c>
      <c r="D14" s="59">
        <f>'宏盛建設(負債及股東權益類)'!B23</f>
        <v>4742280</v>
      </c>
      <c r="E14" s="60">
        <f t="shared" si="5"/>
        <v>0.14602320566489782</v>
      </c>
      <c r="G14" s="59">
        <f>'冠德建設(負債及股東權益類)'!C24</f>
        <v>5037910</v>
      </c>
      <c r="H14" s="60">
        <f t="shared" si="6"/>
        <v>0.11569321267832873</v>
      </c>
      <c r="I14" s="59">
        <f>'宏盛建設(負債及股東權益類)'!C23</f>
        <v>4742280</v>
      </c>
      <c r="J14" s="60">
        <f t="shared" si="7"/>
        <v>0.14136173270515834</v>
      </c>
    </row>
    <row r="15" spans="1:10" ht="12.5">
      <c r="A15" s="2" t="s">
        <v>54</v>
      </c>
      <c r="B15" s="59">
        <f>'冠德建設(負債及股東權益類)'!B25</f>
        <v>1421924</v>
      </c>
      <c r="C15" s="60">
        <f t="shared" si="4"/>
        <v>3.6409711239938046E-2</v>
      </c>
      <c r="D15" s="59">
        <f>'宏盛建設(負債及股東權益類)'!B24</f>
        <v>2336093</v>
      </c>
      <c r="E15" s="60">
        <f t="shared" si="5"/>
        <v>7.1932443590704928E-2</v>
      </c>
      <c r="G15" s="59">
        <f>'冠德建設(負債及股東權益類)'!C25</f>
        <v>1396097</v>
      </c>
      <c r="H15" s="60">
        <f t="shared" si="6"/>
        <v>3.2060705161580237E-2</v>
      </c>
      <c r="I15" s="59">
        <f>'宏盛建設(負債及股東權益類)'!C24</f>
        <v>2334866</v>
      </c>
      <c r="J15" s="60">
        <f t="shared" si="7"/>
        <v>6.9599581508127353E-2</v>
      </c>
    </row>
    <row r="16" spans="1:10" ht="12.5">
      <c r="A16" s="2" t="s">
        <v>55</v>
      </c>
      <c r="B16" s="59">
        <f>'冠德建設(負債及股東權益類)'!B26</f>
        <v>10697059</v>
      </c>
      <c r="C16" s="60">
        <f t="shared" si="4"/>
        <v>0.27390833075929544</v>
      </c>
      <c r="D16" s="59">
        <f>'宏盛建設(負債及股東權益類)'!B28</f>
        <v>6380899</v>
      </c>
      <c r="E16" s="60">
        <f t="shared" si="5"/>
        <v>0.19647918870331166</v>
      </c>
      <c r="G16" s="59">
        <f>'冠德建設(負債及股東權益類)'!C26</f>
        <v>8902937</v>
      </c>
      <c r="H16" s="60">
        <f t="shared" si="6"/>
        <v>0.20445172379077076</v>
      </c>
      <c r="I16" s="59">
        <f>'宏盛建設(負債及股東權益類)'!C28</f>
        <v>5964837</v>
      </c>
      <c r="J16" s="60">
        <f t="shared" si="7"/>
        <v>0.17780470440881568</v>
      </c>
    </row>
    <row r="17" spans="1:10" ht="12.5">
      <c r="A17" s="2" t="s">
        <v>147</v>
      </c>
      <c r="B17" s="59">
        <f>'冠德建設(負債及股東權益類)'!B27</f>
        <v>-26727</v>
      </c>
      <c r="C17" s="60">
        <f t="shared" si="4"/>
        <v>-6.8437015783531622E-4</v>
      </c>
      <c r="D17" s="59">
        <f>'宏盛建設(負債及股東權益類)'!B29</f>
        <v>46260</v>
      </c>
      <c r="E17" s="60">
        <f t="shared" si="5"/>
        <v>1.4244273838866903E-3</v>
      </c>
      <c r="G17" s="59">
        <f>'冠德建設(負債及股東權益類)'!C27</f>
        <v>-27847</v>
      </c>
      <c r="H17" s="60">
        <f t="shared" si="6"/>
        <v>-6.3949314169038749E-4</v>
      </c>
      <c r="I17" s="59">
        <f>'宏盛建設(負債及股東權益類)'!C29</f>
        <v>27344</v>
      </c>
      <c r="J17" s="60">
        <f t="shared" si="7"/>
        <v>8.1509215379308038E-4</v>
      </c>
    </row>
    <row r="18" spans="1:10" ht="12.5">
      <c r="A18" s="2" t="s">
        <v>57</v>
      </c>
      <c r="B18" s="59">
        <f>'冠德建設(負債及股東權益類)'!B28</f>
        <v>-71196</v>
      </c>
      <c r="C18" s="60">
        <f t="shared" si="4"/>
        <v>-1.8230410355536788E-3</v>
      </c>
      <c r="D18" s="59">
        <f>'宏盛建設(負債及股東權益類)'!B30</f>
        <v>-45822</v>
      </c>
      <c r="E18" s="60">
        <f t="shared" si="5"/>
        <v>-1.4109405876449614E-3</v>
      </c>
      <c r="G18" s="59">
        <f>'冠德建設(負債及股東權益類)'!C28</f>
        <v>-71196</v>
      </c>
      <c r="H18" s="60">
        <f t="shared" si="6"/>
        <v>-1.6349823577329274E-3</v>
      </c>
      <c r="I18" s="59">
        <f>'宏盛建設(負債及股東權益類)'!C30</f>
        <v>-45822</v>
      </c>
      <c r="J18" s="60">
        <f t="shared" si="7"/>
        <v>-1.365899380891842E-3</v>
      </c>
    </row>
    <row r="19" spans="1:10" ht="12.5" hidden="1">
      <c r="A19" s="62" t="s">
        <v>148</v>
      </c>
      <c r="B19" s="59">
        <f>'冠德建設(負債及股東權益類)'!B29</f>
        <v>17562761</v>
      </c>
      <c r="C19" s="60">
        <f t="shared" si="4"/>
        <v>0.44971113546578129</v>
      </c>
      <c r="D19" s="59">
        <f>SUM(D14:D18)</f>
        <v>13459710</v>
      </c>
      <c r="E19" s="60">
        <f t="shared" si="5"/>
        <v>0.41444832475515614</v>
      </c>
      <c r="G19" s="59">
        <f>'冠德建設(負債及股東權益類)'!C29</f>
        <v>15237901</v>
      </c>
      <c r="H19" s="60">
        <f t="shared" si="6"/>
        <v>0.34993116613125641</v>
      </c>
      <c r="I19" s="59">
        <f>SUM(I14:I18)</f>
        <v>13023505</v>
      </c>
      <c r="J19" s="60">
        <f t="shared" si="7"/>
        <v>0.38821521139500259</v>
      </c>
    </row>
    <row r="20" spans="1:10" ht="12.5">
      <c r="A20" s="61" t="s">
        <v>149</v>
      </c>
      <c r="B20" s="59">
        <f>'冠德建設(負債及股東權益類)'!B30</f>
        <v>39053427</v>
      </c>
      <c r="C20" s="60">
        <f t="shared" si="4"/>
        <v>1</v>
      </c>
      <c r="D20" s="59">
        <f>D13+D19</f>
        <v>32476208</v>
      </c>
      <c r="E20" s="60">
        <f t="shared" si="5"/>
        <v>1</v>
      </c>
      <c r="G20" s="59">
        <f>'冠德建設(負債及股東權益類)'!C30</f>
        <v>43545424</v>
      </c>
      <c r="H20" s="60">
        <f t="shared" si="6"/>
        <v>1</v>
      </c>
      <c r="I20" s="59">
        <f>I13+I19</f>
        <v>33547127</v>
      </c>
      <c r="J20" s="60">
        <f t="shared" si="7"/>
        <v>1</v>
      </c>
    </row>
    <row r="21" spans="1:10" ht="12.5">
      <c r="A21" s="2" t="s">
        <v>150</v>
      </c>
    </row>
    <row r="24" spans="1:10" ht="12.5">
      <c r="B24" s="78" t="s">
        <v>151</v>
      </c>
      <c r="C24" s="71"/>
      <c r="D24" s="71"/>
      <c r="E24" s="71"/>
      <c r="G24" s="78" t="s">
        <v>152</v>
      </c>
      <c r="H24" s="71"/>
      <c r="I24" s="71"/>
      <c r="J24" s="71"/>
    </row>
    <row r="25" spans="1:10" ht="12.5">
      <c r="B25" s="57" t="s">
        <v>136</v>
      </c>
      <c r="C25" s="57" t="s">
        <v>137</v>
      </c>
      <c r="D25" s="58" t="s">
        <v>138</v>
      </c>
      <c r="E25" s="58" t="s">
        <v>139</v>
      </c>
      <c r="G25" s="57" t="s">
        <v>136</v>
      </c>
      <c r="H25" s="57" t="s">
        <v>137</v>
      </c>
      <c r="I25" s="58" t="s">
        <v>138</v>
      </c>
      <c r="J25" s="58" t="s">
        <v>139</v>
      </c>
    </row>
    <row r="26" spans="1:10" ht="12.5">
      <c r="A26" s="61" t="s">
        <v>153</v>
      </c>
      <c r="B26" s="59">
        <f>冠德建設!B3</f>
        <v>16105554</v>
      </c>
      <c r="C26" s="60">
        <f t="shared" ref="C26:C35" si="8">B26/$B$26</f>
        <v>1</v>
      </c>
      <c r="D26" s="59">
        <f>宏盛建設!B5</f>
        <v>3791184</v>
      </c>
      <c r="E26" s="60">
        <f t="shared" ref="E26:E35" si="9">D26/$D$26</f>
        <v>1</v>
      </c>
      <c r="G26" s="59">
        <f>冠德建設!C3</f>
        <v>17185011</v>
      </c>
      <c r="H26" s="60">
        <f t="shared" ref="H26:H35" si="10">G26/$G$26</f>
        <v>1</v>
      </c>
      <c r="I26" s="59">
        <f>宏盛建設!C5</f>
        <v>2749854</v>
      </c>
      <c r="J26" s="60">
        <f t="shared" ref="J26:J35" si="11">I26/$I$26</f>
        <v>1</v>
      </c>
    </row>
    <row r="27" spans="1:10" ht="12.5">
      <c r="A27" s="2" t="s">
        <v>90</v>
      </c>
      <c r="B27" s="59">
        <f>冠德建設!B4</f>
        <v>11536161</v>
      </c>
      <c r="C27" s="60">
        <f t="shared" si="8"/>
        <v>0.71628464317340468</v>
      </c>
      <c r="D27" s="59">
        <f>宏盛建設!B9</f>
        <v>2152565</v>
      </c>
      <c r="E27" s="60">
        <f t="shared" si="9"/>
        <v>0.56778172729152687</v>
      </c>
      <c r="G27" s="59">
        <f>冠德建設!C4</f>
        <v>12601628</v>
      </c>
      <c r="H27" s="60">
        <f t="shared" si="10"/>
        <v>0.73329182041256769</v>
      </c>
      <c r="I27" s="59">
        <f>宏盛建設!C9</f>
        <v>1440394</v>
      </c>
      <c r="J27" s="60">
        <f t="shared" si="11"/>
        <v>0.52380744577712124</v>
      </c>
    </row>
    <row r="28" spans="1:10" ht="12.5">
      <c r="A28" s="2" t="s">
        <v>92</v>
      </c>
      <c r="B28" s="59">
        <f>冠德建設!B6</f>
        <v>4569308</v>
      </c>
      <c r="C28" s="60">
        <f t="shared" si="8"/>
        <v>0.28371007914412633</v>
      </c>
      <c r="D28" s="59">
        <f>宏盛建設!B10</f>
        <v>1638619</v>
      </c>
      <c r="E28" s="60">
        <f t="shared" si="9"/>
        <v>0.43221827270847313</v>
      </c>
      <c r="G28" s="59">
        <f>冠德建設!C6</f>
        <v>4583298</v>
      </c>
      <c r="H28" s="60">
        <f t="shared" si="10"/>
        <v>0.2667032334166094</v>
      </c>
      <c r="I28" s="59">
        <f>宏盛建設!C10</f>
        <v>1309460</v>
      </c>
      <c r="J28" s="60">
        <f t="shared" si="11"/>
        <v>0.47619255422287876</v>
      </c>
    </row>
    <row r="29" spans="1:10" ht="12.5">
      <c r="A29" s="2" t="s">
        <v>154</v>
      </c>
      <c r="B29" s="59">
        <f>冠德建設!B9</f>
        <v>620223</v>
      </c>
      <c r="C29" s="60">
        <f t="shared" si="8"/>
        <v>3.8509882988191524E-2</v>
      </c>
      <c r="D29" s="59">
        <f>宏盛建設!B13</f>
        <v>556143</v>
      </c>
      <c r="E29" s="60">
        <f t="shared" si="9"/>
        <v>0.14669375055391667</v>
      </c>
      <c r="G29" s="59">
        <f>冠德建設!C9</f>
        <v>811600</v>
      </c>
      <c r="H29" s="60">
        <f t="shared" si="10"/>
        <v>4.7227202822273433E-2</v>
      </c>
      <c r="I29" s="59">
        <f>宏盛建設!C13</f>
        <v>448387</v>
      </c>
      <c r="J29" s="60">
        <f t="shared" si="11"/>
        <v>0.16305847510449645</v>
      </c>
    </row>
    <row r="30" spans="1:10" ht="12.5">
      <c r="A30" s="2" t="s">
        <v>155</v>
      </c>
      <c r="B30" s="59">
        <f>冠德建設!B10</f>
        <v>3949085</v>
      </c>
      <c r="C30" s="60">
        <f t="shared" si="8"/>
        <v>0.24520019615593477</v>
      </c>
      <c r="D30" s="59">
        <f>宏盛建設!B14</f>
        <v>1082476</v>
      </c>
      <c r="E30" s="60">
        <f t="shared" si="9"/>
        <v>0.28552452215455648</v>
      </c>
      <c r="G30" s="59">
        <f>冠德建設!C10</f>
        <v>3771698</v>
      </c>
      <c r="H30" s="60">
        <f t="shared" si="10"/>
        <v>0.21947603059433596</v>
      </c>
      <c r="I30" s="59">
        <f>宏盛建設!C14</f>
        <v>861073</v>
      </c>
      <c r="J30" s="60">
        <f t="shared" si="11"/>
        <v>0.31313407911838226</v>
      </c>
    </row>
    <row r="31" spans="1:10" ht="12.5">
      <c r="A31" s="2" t="s">
        <v>156</v>
      </c>
      <c r="B31" s="59">
        <f>冠德建設!B11+冠德建設!B12+冠德建設!B13+冠德建設!B15</f>
        <v>462604</v>
      </c>
      <c r="C31" s="60">
        <f t="shared" si="8"/>
        <v>2.8723259069511051E-2</v>
      </c>
      <c r="D31" s="59">
        <f>宏盛建設!B15</f>
        <v>29814</v>
      </c>
      <c r="E31" s="60">
        <f t="shared" si="9"/>
        <v>7.8640340326399348E-3</v>
      </c>
      <c r="G31" s="59">
        <f>冠德建設!C11+冠德建設!C12+冠德建設!C13+冠德建設!C15</f>
        <v>623781</v>
      </c>
      <c r="H31" s="60">
        <f t="shared" si="10"/>
        <v>3.6297969201183521E-2</v>
      </c>
      <c r="I31" s="59">
        <f>宏盛建設!C15+宏盛建設!C16</f>
        <v>119626</v>
      </c>
      <c r="J31" s="60">
        <f t="shared" si="11"/>
        <v>4.3502673232833453E-2</v>
      </c>
    </row>
    <row r="32" spans="1:10" ht="12.5">
      <c r="A32" s="2" t="s">
        <v>157</v>
      </c>
      <c r="B32" s="59">
        <f>冠德建設!B14</f>
        <v>214898</v>
      </c>
      <c r="C32" s="60">
        <f t="shared" si="8"/>
        <v>1.334309890861252E-2</v>
      </c>
      <c r="D32" s="59">
        <f>(-宏盛建設!B16)+宏盛建設!B17+(-宏盛建設!B18)</f>
        <v>231013</v>
      </c>
      <c r="E32" s="60">
        <f t="shared" si="9"/>
        <v>6.093426222520458E-2</v>
      </c>
      <c r="G32" s="59">
        <f>冠德建設!C14</f>
        <v>258244</v>
      </c>
      <c r="H32" s="60">
        <f t="shared" si="10"/>
        <v>1.502728162350318E-2</v>
      </c>
      <c r="I32" s="59">
        <f>宏盛建設!C17+(-宏盛建設!C18)</f>
        <v>323480</v>
      </c>
      <c r="J32" s="60">
        <f t="shared" si="11"/>
        <v>0.11763533627603502</v>
      </c>
    </row>
    <row r="33" spans="1:10" ht="12.5">
      <c r="A33" s="2" t="s">
        <v>124</v>
      </c>
      <c r="B33" s="59">
        <f>冠德建設!B17</f>
        <v>4196791</v>
      </c>
      <c r="C33" s="60">
        <f t="shared" si="8"/>
        <v>0.26058035631683329</v>
      </c>
      <c r="D33" s="59">
        <f>宏盛建設!B20</f>
        <v>881277</v>
      </c>
      <c r="E33" s="60">
        <f t="shared" si="9"/>
        <v>0.23245429396199183</v>
      </c>
      <c r="G33" s="59">
        <f>冠德建設!C17</f>
        <v>4137235</v>
      </c>
      <c r="H33" s="60">
        <f t="shared" si="10"/>
        <v>0.24074671817201629</v>
      </c>
      <c r="I33" s="59">
        <f>宏盛建設!C20</f>
        <v>657219</v>
      </c>
      <c r="J33" s="60">
        <f t="shared" si="11"/>
        <v>0.23900141607518072</v>
      </c>
    </row>
    <row r="34" spans="1:10" ht="12.5">
      <c r="A34" s="2" t="s">
        <v>104</v>
      </c>
      <c r="B34" s="59">
        <f>冠德建設!B18</f>
        <v>688688</v>
      </c>
      <c r="C34" s="60">
        <f t="shared" si="8"/>
        <v>4.2760900991049421E-2</v>
      </c>
      <c r="D34" s="59">
        <f>宏盛建設!B21</f>
        <v>37274</v>
      </c>
      <c r="E34" s="60">
        <f t="shared" si="9"/>
        <v>9.8317570447649071E-3</v>
      </c>
      <c r="G34" s="59">
        <f>冠德建設!C18</f>
        <v>783264</v>
      </c>
      <c r="H34" s="60">
        <f t="shared" si="10"/>
        <v>4.557832404064216E-2</v>
      </c>
      <c r="I34" s="59">
        <f>宏盛建設!C21</f>
        <v>47153</v>
      </c>
      <c r="J34" s="60">
        <f t="shared" si="11"/>
        <v>1.7147455828563991E-2</v>
      </c>
    </row>
    <row r="35" spans="1:10" ht="12.5">
      <c r="A35" s="2" t="s">
        <v>158</v>
      </c>
      <c r="B35" s="59">
        <f>冠德建設!B19</f>
        <v>3508103</v>
      </c>
      <c r="C35" s="60">
        <f t="shared" si="8"/>
        <v>0.2178194553257839</v>
      </c>
      <c r="D35" s="59">
        <f>宏盛建設!B22</f>
        <v>844003</v>
      </c>
      <c r="E35" s="60">
        <f t="shared" si="9"/>
        <v>0.22262253691722692</v>
      </c>
      <c r="G35" s="59">
        <f>冠德建設!C19</f>
        <v>3353971</v>
      </c>
      <c r="H35" s="60">
        <f t="shared" si="10"/>
        <v>0.19516839413137413</v>
      </c>
      <c r="I35" s="59">
        <f>宏盛建設!C22</f>
        <v>610066</v>
      </c>
      <c r="J35" s="60">
        <f t="shared" si="11"/>
        <v>0.22185396024661672</v>
      </c>
    </row>
    <row r="40" spans="1:10" ht="12.5">
      <c r="A40" s="55" t="s">
        <v>159</v>
      </c>
    </row>
    <row r="41" spans="1:10" ht="12.5">
      <c r="A41" s="2" t="s">
        <v>160</v>
      </c>
      <c r="B41" s="56"/>
      <c r="C41" s="56"/>
      <c r="D41" s="56"/>
      <c r="E41" s="56"/>
      <c r="F41" s="56"/>
      <c r="G41" s="56"/>
    </row>
    <row r="42" spans="1:10" ht="12.5">
      <c r="A42" s="2"/>
      <c r="B42" s="75" t="s">
        <v>161</v>
      </c>
      <c r="C42" s="71"/>
      <c r="D42" s="76" t="s">
        <v>162</v>
      </c>
      <c r="E42" s="71"/>
      <c r="F42" s="56"/>
      <c r="G42" s="56"/>
    </row>
    <row r="43" spans="1:10" ht="12.5">
      <c r="A43" s="2" t="s">
        <v>163</v>
      </c>
      <c r="B43" s="56" t="s">
        <v>164</v>
      </c>
      <c r="C43" s="56" t="s">
        <v>165</v>
      </c>
      <c r="D43" s="56" t="s">
        <v>164</v>
      </c>
      <c r="E43" s="56" t="s">
        <v>165</v>
      </c>
      <c r="F43" s="56"/>
      <c r="G43" s="56"/>
    </row>
    <row r="44" spans="1:10" ht="12.5">
      <c r="A44" s="2" t="s">
        <v>153</v>
      </c>
      <c r="B44" s="59">
        <f t="shared" ref="B44:B52" si="12">G26</f>
        <v>17185011</v>
      </c>
      <c r="C44" s="59">
        <f t="shared" ref="C44:C52" si="13">B26</f>
        <v>16105554</v>
      </c>
      <c r="D44" s="59">
        <f t="shared" ref="D44:D52" si="14">I26</f>
        <v>2749854</v>
      </c>
      <c r="E44" s="59">
        <f t="shared" ref="E44:E52" si="15">D26</f>
        <v>3791184</v>
      </c>
      <c r="F44" s="56"/>
      <c r="G44" s="56"/>
    </row>
    <row r="45" spans="1:10" ht="12.5">
      <c r="A45" s="2" t="s">
        <v>90</v>
      </c>
      <c r="B45" s="59">
        <f t="shared" si="12"/>
        <v>12601628</v>
      </c>
      <c r="C45" s="59">
        <f t="shared" si="13"/>
        <v>11536161</v>
      </c>
      <c r="D45" s="59">
        <f t="shared" si="14"/>
        <v>1440394</v>
      </c>
      <c r="E45" s="59">
        <f t="shared" si="15"/>
        <v>2152565</v>
      </c>
      <c r="F45" s="56"/>
      <c r="G45" s="56"/>
    </row>
    <row r="46" spans="1:10" ht="12.5">
      <c r="A46" s="2" t="s">
        <v>92</v>
      </c>
      <c r="B46" s="59">
        <f t="shared" si="12"/>
        <v>4583298</v>
      </c>
      <c r="C46" s="59">
        <f t="shared" si="13"/>
        <v>4569308</v>
      </c>
      <c r="D46" s="59">
        <f t="shared" si="14"/>
        <v>1309460</v>
      </c>
      <c r="E46" s="59">
        <f t="shared" si="15"/>
        <v>1638619</v>
      </c>
      <c r="F46" s="56"/>
      <c r="G46" s="56"/>
    </row>
    <row r="47" spans="1:10" ht="12.5">
      <c r="A47" s="2" t="s">
        <v>154</v>
      </c>
      <c r="B47" s="59">
        <f t="shared" si="12"/>
        <v>811600</v>
      </c>
      <c r="C47" s="59">
        <f t="shared" si="13"/>
        <v>620223</v>
      </c>
      <c r="D47" s="59">
        <f t="shared" si="14"/>
        <v>448387</v>
      </c>
      <c r="E47" s="59">
        <f t="shared" si="15"/>
        <v>556143</v>
      </c>
      <c r="F47" s="56"/>
      <c r="G47" s="56"/>
    </row>
    <row r="48" spans="1:10" ht="12.5">
      <c r="A48" s="2" t="s">
        <v>155</v>
      </c>
      <c r="B48" s="59">
        <f t="shared" si="12"/>
        <v>3771698</v>
      </c>
      <c r="C48" s="59">
        <f t="shared" si="13"/>
        <v>3949085</v>
      </c>
      <c r="D48" s="59">
        <f t="shared" si="14"/>
        <v>861073</v>
      </c>
      <c r="E48" s="59">
        <f t="shared" si="15"/>
        <v>1082476</v>
      </c>
      <c r="F48" s="56"/>
      <c r="G48" s="56"/>
    </row>
    <row r="49" spans="1:7" ht="12.5">
      <c r="A49" s="2" t="s">
        <v>166</v>
      </c>
      <c r="B49" s="59">
        <f t="shared" si="12"/>
        <v>623781</v>
      </c>
      <c r="C49" s="59">
        <f t="shared" si="13"/>
        <v>462604</v>
      </c>
      <c r="D49" s="59">
        <f t="shared" si="14"/>
        <v>119626</v>
      </c>
      <c r="E49" s="59">
        <f t="shared" si="15"/>
        <v>29814</v>
      </c>
      <c r="F49" s="56"/>
      <c r="G49" s="56"/>
    </row>
    <row r="50" spans="1:7" ht="12.5">
      <c r="A50" s="2" t="s">
        <v>167</v>
      </c>
      <c r="B50" s="59">
        <f t="shared" si="12"/>
        <v>258244</v>
      </c>
      <c r="C50" s="59">
        <f t="shared" si="13"/>
        <v>214898</v>
      </c>
      <c r="D50" s="59">
        <f t="shared" si="14"/>
        <v>323480</v>
      </c>
      <c r="E50" s="59">
        <f t="shared" si="15"/>
        <v>231013</v>
      </c>
      <c r="F50" s="56"/>
      <c r="G50" s="56"/>
    </row>
    <row r="51" spans="1:7" ht="12.5">
      <c r="A51" s="2" t="s">
        <v>124</v>
      </c>
      <c r="B51" s="59">
        <f t="shared" si="12"/>
        <v>4137235</v>
      </c>
      <c r="C51" s="59">
        <f t="shared" si="13"/>
        <v>4196791</v>
      </c>
      <c r="D51" s="59">
        <f t="shared" si="14"/>
        <v>657219</v>
      </c>
      <c r="E51" s="59">
        <f t="shared" si="15"/>
        <v>881277</v>
      </c>
      <c r="F51" s="56"/>
      <c r="G51" s="56"/>
    </row>
    <row r="52" spans="1:7" ht="12.5">
      <c r="A52" s="2" t="s">
        <v>104</v>
      </c>
      <c r="B52" s="59">
        <f t="shared" si="12"/>
        <v>783264</v>
      </c>
      <c r="C52" s="59">
        <f t="shared" si="13"/>
        <v>688688</v>
      </c>
      <c r="D52" s="59">
        <f t="shared" si="14"/>
        <v>47153</v>
      </c>
      <c r="E52" s="59">
        <f t="shared" si="15"/>
        <v>37274</v>
      </c>
      <c r="F52" s="56"/>
      <c r="G52" s="56"/>
    </row>
    <row r="53" spans="1:7" ht="12.5">
      <c r="A53" s="2" t="s">
        <v>168</v>
      </c>
      <c r="B53" s="59">
        <f t="shared" ref="B53:E53" si="16">B51-B52</f>
        <v>3353971</v>
      </c>
      <c r="C53" s="59">
        <f t="shared" si="16"/>
        <v>3508103</v>
      </c>
      <c r="D53" s="59">
        <f t="shared" si="16"/>
        <v>610066</v>
      </c>
      <c r="E53" s="59">
        <f t="shared" si="16"/>
        <v>844003</v>
      </c>
      <c r="F53" s="56"/>
      <c r="G53" s="56"/>
    </row>
    <row r="54" spans="1:7" ht="12.5">
      <c r="A54" s="2" t="s">
        <v>169</v>
      </c>
      <c r="B54" s="63">
        <v>0</v>
      </c>
      <c r="C54" s="63">
        <v>0</v>
      </c>
      <c r="D54" s="64">
        <v>0</v>
      </c>
      <c r="E54" s="64">
        <v>0</v>
      </c>
      <c r="F54" s="56"/>
      <c r="G54" s="56"/>
    </row>
    <row r="55" spans="1:7" ht="12.5">
      <c r="A55" s="2" t="s">
        <v>170</v>
      </c>
      <c r="B55" s="59">
        <f t="shared" ref="B55:E55" si="17">B53-B54</f>
        <v>3353971</v>
      </c>
      <c r="C55" s="59">
        <f t="shared" si="17"/>
        <v>3508103</v>
      </c>
      <c r="D55" s="59">
        <f t="shared" si="17"/>
        <v>610066</v>
      </c>
      <c r="E55" s="59">
        <f t="shared" si="17"/>
        <v>844003</v>
      </c>
      <c r="F55" s="56"/>
      <c r="G55" s="56"/>
    </row>
    <row r="56" spans="1:7" ht="12.5">
      <c r="A56" s="2" t="s">
        <v>171</v>
      </c>
      <c r="B56" s="65">
        <f>冠德建設!C27</f>
        <v>6.8</v>
      </c>
      <c r="C56" s="65">
        <f>冠德建設!B27</f>
        <v>6.47</v>
      </c>
      <c r="D56" s="65">
        <f>宏盛建設!C32</f>
        <v>1.1200000000000001</v>
      </c>
      <c r="E56" s="65">
        <f>宏盛建設!B32</f>
        <v>1.78</v>
      </c>
      <c r="F56" s="56"/>
      <c r="G56" s="56"/>
    </row>
    <row r="57" spans="1:7" ht="12.5">
      <c r="B57" s="56"/>
      <c r="C57" s="56"/>
      <c r="D57" s="56"/>
      <c r="E57" s="56"/>
      <c r="F57" s="56"/>
      <c r="G57" s="56"/>
    </row>
    <row r="58" spans="1:7" ht="12.5">
      <c r="B58" s="56"/>
      <c r="C58" s="56"/>
      <c r="D58" s="56"/>
      <c r="E58" s="56"/>
      <c r="F58" s="56"/>
      <c r="G58" s="56"/>
    </row>
    <row r="59" spans="1:7" ht="12.5">
      <c r="A59" s="2" t="s">
        <v>172</v>
      </c>
      <c r="B59" s="56"/>
      <c r="C59" s="56"/>
      <c r="D59" s="56"/>
      <c r="E59" s="56"/>
      <c r="F59" s="56"/>
      <c r="G59" s="56"/>
    </row>
    <row r="60" spans="1:7" ht="12.5">
      <c r="B60" s="75" t="s">
        <v>161</v>
      </c>
      <c r="C60" s="71"/>
      <c r="D60" s="71"/>
      <c r="E60" s="76" t="s">
        <v>162</v>
      </c>
      <c r="F60" s="71"/>
      <c r="G60" s="71"/>
    </row>
    <row r="61" spans="1:7" ht="12.5">
      <c r="A61" s="2" t="s">
        <v>135</v>
      </c>
      <c r="B61" s="2" t="s">
        <v>173</v>
      </c>
      <c r="C61" s="2" t="s">
        <v>174</v>
      </c>
      <c r="D61" s="2" t="s">
        <v>175</v>
      </c>
      <c r="E61" s="2" t="s">
        <v>173</v>
      </c>
      <c r="F61" s="2" t="s">
        <v>174</v>
      </c>
      <c r="G61" s="2" t="s">
        <v>175</v>
      </c>
    </row>
    <row r="62" spans="1:7" ht="12.5">
      <c r="A62" s="2" t="s">
        <v>153</v>
      </c>
      <c r="B62" s="59">
        <f t="shared" ref="B62:B74" si="18">C44-B44</f>
        <v>-1079457</v>
      </c>
      <c r="C62" s="60">
        <f t="shared" ref="C62:C71" si="19">B62/B44</f>
        <v>-6.2813867270727963E-2</v>
      </c>
      <c r="D62" s="65">
        <f t="shared" ref="D62:D74" si="20">1+C62</f>
        <v>0.93718613272927209</v>
      </c>
      <c r="E62" s="59">
        <f t="shared" ref="E62:E74" si="21">E44-D44</f>
        <v>1041330</v>
      </c>
      <c r="F62" s="60">
        <f t="shared" ref="F62:F71" si="22">E62/D44</f>
        <v>0.37868555930605768</v>
      </c>
      <c r="G62" s="65">
        <f t="shared" ref="G62:G74" si="23">1+F62</f>
        <v>1.3786855593060576</v>
      </c>
    </row>
    <row r="63" spans="1:7" ht="12.5">
      <c r="A63" s="2" t="s">
        <v>90</v>
      </c>
      <c r="B63" s="59">
        <f t="shared" si="18"/>
        <v>-1065467</v>
      </c>
      <c r="C63" s="60">
        <f t="shared" si="19"/>
        <v>-8.4549948625685503E-2</v>
      </c>
      <c r="D63" s="65">
        <f t="shared" si="20"/>
        <v>0.91545005137431446</v>
      </c>
      <c r="E63" s="59">
        <f t="shared" si="21"/>
        <v>712171</v>
      </c>
      <c r="F63" s="60">
        <f t="shared" si="22"/>
        <v>0.49442791347367454</v>
      </c>
      <c r="G63" s="65">
        <f t="shared" si="23"/>
        <v>1.4944279134736744</v>
      </c>
    </row>
    <row r="64" spans="1:7" ht="12.5">
      <c r="A64" s="2" t="s">
        <v>92</v>
      </c>
      <c r="B64" s="59">
        <f t="shared" si="18"/>
        <v>-13990</v>
      </c>
      <c r="C64" s="60">
        <f t="shared" si="19"/>
        <v>-3.0523871674938002E-3</v>
      </c>
      <c r="D64" s="65">
        <f t="shared" si="20"/>
        <v>0.99694761283250621</v>
      </c>
      <c r="E64" s="59">
        <f t="shared" si="21"/>
        <v>329159</v>
      </c>
      <c r="F64" s="60">
        <f t="shared" si="22"/>
        <v>0.2513700303942083</v>
      </c>
      <c r="G64" s="65">
        <f t="shared" si="23"/>
        <v>1.2513700303942084</v>
      </c>
    </row>
    <row r="65" spans="1:7" ht="12.5">
      <c r="A65" s="2" t="s">
        <v>154</v>
      </c>
      <c r="B65" s="59">
        <f t="shared" si="18"/>
        <v>-191377</v>
      </c>
      <c r="C65" s="60">
        <f t="shared" si="19"/>
        <v>-0.23580211927057665</v>
      </c>
      <c r="D65" s="65">
        <f t="shared" si="20"/>
        <v>0.76419788072942341</v>
      </c>
      <c r="E65" s="59">
        <f t="shared" si="21"/>
        <v>107756</v>
      </c>
      <c r="F65" s="60">
        <f t="shared" si="22"/>
        <v>0.24031918855809825</v>
      </c>
      <c r="G65" s="65">
        <f t="shared" si="23"/>
        <v>1.2403191885580982</v>
      </c>
    </row>
    <row r="66" spans="1:7" ht="12.5">
      <c r="A66" s="2" t="s">
        <v>155</v>
      </c>
      <c r="B66" s="59">
        <f t="shared" si="18"/>
        <v>177387</v>
      </c>
      <c r="C66" s="60">
        <f t="shared" si="19"/>
        <v>4.703107194690561E-2</v>
      </c>
      <c r="D66" s="65">
        <f t="shared" si="20"/>
        <v>1.0470310719469056</v>
      </c>
      <c r="E66" s="59">
        <f t="shared" si="21"/>
        <v>221403</v>
      </c>
      <c r="F66" s="60">
        <f t="shared" si="22"/>
        <v>0.25712454112485239</v>
      </c>
      <c r="G66" s="65">
        <f t="shared" si="23"/>
        <v>1.2571245411248524</v>
      </c>
    </row>
    <row r="67" spans="1:7" ht="12.5">
      <c r="A67" s="2" t="s">
        <v>166</v>
      </c>
      <c r="B67" s="59">
        <f t="shared" si="18"/>
        <v>-161177</v>
      </c>
      <c r="C67" s="60">
        <f t="shared" si="19"/>
        <v>-0.25838715831357478</v>
      </c>
      <c r="D67" s="65">
        <f t="shared" si="20"/>
        <v>0.74161284168642516</v>
      </c>
      <c r="E67" s="59">
        <f t="shared" si="21"/>
        <v>-89812</v>
      </c>
      <c r="F67" s="60">
        <f t="shared" si="22"/>
        <v>-0.75077324327487338</v>
      </c>
      <c r="G67" s="65">
        <f t="shared" si="23"/>
        <v>0.24922675672512662</v>
      </c>
    </row>
    <row r="68" spans="1:7" ht="12.5">
      <c r="A68" s="2" t="s">
        <v>167</v>
      </c>
      <c r="B68" s="59">
        <f t="shared" si="18"/>
        <v>-43346</v>
      </c>
      <c r="C68" s="60">
        <f t="shared" si="19"/>
        <v>-0.16784901101284058</v>
      </c>
      <c r="D68" s="65">
        <f t="shared" si="20"/>
        <v>0.83215098898715945</v>
      </c>
      <c r="E68" s="59">
        <f t="shared" si="21"/>
        <v>-92467</v>
      </c>
      <c r="F68" s="60">
        <f t="shared" si="22"/>
        <v>-0.28585074811425742</v>
      </c>
      <c r="G68" s="65">
        <f t="shared" si="23"/>
        <v>0.71414925188574263</v>
      </c>
    </row>
    <row r="69" spans="1:7" ht="12.5">
      <c r="A69" s="2" t="s">
        <v>124</v>
      </c>
      <c r="B69" s="59">
        <f t="shared" si="18"/>
        <v>59556</v>
      </c>
      <c r="C69" s="60">
        <f t="shared" si="19"/>
        <v>1.4395121379375356E-2</v>
      </c>
      <c r="D69" s="65">
        <f t="shared" si="20"/>
        <v>1.0143951213793754</v>
      </c>
      <c r="E69" s="59">
        <f t="shared" si="21"/>
        <v>224058</v>
      </c>
      <c r="F69" s="60">
        <f t="shared" si="22"/>
        <v>0.34091832402897665</v>
      </c>
      <c r="G69" s="65">
        <f t="shared" si="23"/>
        <v>1.3409183240289766</v>
      </c>
    </row>
    <row r="70" spans="1:7" ht="12.5">
      <c r="A70" s="2" t="s">
        <v>104</v>
      </c>
      <c r="B70" s="59">
        <f t="shared" si="18"/>
        <v>-94576</v>
      </c>
      <c r="C70" s="60">
        <f t="shared" si="19"/>
        <v>-0.12074600645503943</v>
      </c>
      <c r="D70" s="65">
        <f t="shared" si="20"/>
        <v>0.87925399354496059</v>
      </c>
      <c r="E70" s="59">
        <f t="shared" si="21"/>
        <v>-9879</v>
      </c>
      <c r="F70" s="60">
        <f t="shared" si="22"/>
        <v>-0.20950946917481392</v>
      </c>
      <c r="G70" s="65">
        <f t="shared" si="23"/>
        <v>0.79049053082518606</v>
      </c>
    </row>
    <row r="71" spans="1:7" ht="12.5">
      <c r="A71" s="2" t="s">
        <v>168</v>
      </c>
      <c r="B71" s="59">
        <f t="shared" si="18"/>
        <v>154132</v>
      </c>
      <c r="C71" s="60">
        <f t="shared" si="19"/>
        <v>4.5955078323575246E-2</v>
      </c>
      <c r="D71" s="65">
        <f t="shared" si="20"/>
        <v>1.0459550783235751</v>
      </c>
      <c r="E71" s="59">
        <f t="shared" si="21"/>
        <v>233937</v>
      </c>
      <c r="F71" s="60">
        <f t="shared" si="22"/>
        <v>0.38346178938016545</v>
      </c>
      <c r="G71" s="65">
        <f t="shared" si="23"/>
        <v>1.3834617893801655</v>
      </c>
    </row>
    <row r="72" spans="1:7" ht="12.5">
      <c r="A72" s="2" t="s">
        <v>169</v>
      </c>
      <c r="B72" s="59">
        <f t="shared" si="18"/>
        <v>0</v>
      </c>
      <c r="C72" s="60">
        <f>0%</f>
        <v>0</v>
      </c>
      <c r="D72" s="65">
        <f t="shared" si="20"/>
        <v>1</v>
      </c>
      <c r="E72" s="66">
        <f t="shared" si="21"/>
        <v>0</v>
      </c>
      <c r="F72" s="60">
        <f>0%</f>
        <v>0</v>
      </c>
      <c r="G72" s="65">
        <f t="shared" si="23"/>
        <v>1</v>
      </c>
    </row>
    <row r="73" spans="1:7" ht="12.5">
      <c r="A73" s="2" t="s">
        <v>170</v>
      </c>
      <c r="B73" s="59">
        <f t="shared" si="18"/>
        <v>154132</v>
      </c>
      <c r="C73" s="60">
        <f t="shared" ref="C73:C74" si="24">B73/B55</f>
        <v>4.5955078323575246E-2</v>
      </c>
      <c r="D73" s="65">
        <f t="shared" si="20"/>
        <v>1.0459550783235751</v>
      </c>
      <c r="E73" s="59">
        <f t="shared" si="21"/>
        <v>233937</v>
      </c>
      <c r="F73" s="60">
        <f t="shared" ref="F73:F74" si="25">E73/D55</f>
        <v>0.38346178938016545</v>
      </c>
      <c r="G73" s="65">
        <f t="shared" si="23"/>
        <v>1.3834617893801655</v>
      </c>
    </row>
    <row r="74" spans="1:7" ht="12.5">
      <c r="A74" s="2" t="s">
        <v>171</v>
      </c>
      <c r="B74" s="59">
        <f t="shared" si="18"/>
        <v>-0.33000000000000007</v>
      </c>
      <c r="C74" s="60">
        <f t="shared" si="24"/>
        <v>-4.8529411764705897E-2</v>
      </c>
      <c r="D74" s="65">
        <f t="shared" si="20"/>
        <v>0.95147058823529407</v>
      </c>
      <c r="E74" s="65">
        <f t="shared" si="21"/>
        <v>0.65999999999999992</v>
      </c>
      <c r="F74" s="60">
        <f t="shared" si="25"/>
        <v>0.58928571428571419</v>
      </c>
      <c r="G74" s="65">
        <f t="shared" si="23"/>
        <v>1.5892857142857142</v>
      </c>
    </row>
    <row r="75" spans="1:7" ht="12.5">
      <c r="A75" s="77" t="s">
        <v>176</v>
      </c>
      <c r="B75" s="71"/>
      <c r="C75" s="71"/>
      <c r="D75" s="71"/>
      <c r="E75" s="71"/>
      <c r="F75" s="71"/>
      <c r="G75" s="71"/>
    </row>
    <row r="77" spans="1:7" ht="12.5">
      <c r="A77" s="2" t="s">
        <v>177</v>
      </c>
    </row>
    <row r="78" spans="1:7" ht="12.5">
      <c r="A78" s="2"/>
      <c r="B78" s="75" t="s">
        <v>161</v>
      </c>
      <c r="C78" s="71"/>
      <c r="D78" s="76" t="s">
        <v>162</v>
      </c>
      <c r="E78" s="71"/>
      <c r="F78" s="56"/>
    </row>
    <row r="79" spans="1:7" ht="12.5">
      <c r="A79" s="2" t="s">
        <v>163</v>
      </c>
      <c r="B79" s="56" t="s">
        <v>164</v>
      </c>
      <c r="C79" s="56" t="s">
        <v>165</v>
      </c>
      <c r="D79" s="56" t="s">
        <v>164</v>
      </c>
      <c r="E79" s="56" t="s">
        <v>165</v>
      </c>
      <c r="F79" s="56"/>
    </row>
    <row r="80" spans="1:7" ht="12.5">
      <c r="A80" s="2" t="s">
        <v>140</v>
      </c>
      <c r="B80" s="4">
        <f t="shared" ref="B80:B87" si="26">G4</f>
        <v>37752737</v>
      </c>
      <c r="C80" s="4">
        <f t="shared" ref="C80:C87" si="27">B4</f>
        <v>33051282</v>
      </c>
      <c r="D80" s="4">
        <f t="shared" ref="D80:D87" si="28">I4</f>
        <v>23050501</v>
      </c>
      <c r="E80" s="4">
        <f t="shared" ref="E80:E87" si="29">D4</f>
        <v>19000914</v>
      </c>
    </row>
    <row r="81" spans="1:7" ht="12.5">
      <c r="A81" s="2" t="s">
        <v>178</v>
      </c>
      <c r="B81" s="4">
        <f t="shared" si="26"/>
        <v>5507339</v>
      </c>
      <c r="C81" s="4">
        <f t="shared" si="27"/>
        <v>5715282</v>
      </c>
      <c r="D81" s="4">
        <f t="shared" si="28"/>
        <v>10048398</v>
      </c>
      <c r="E81" s="4">
        <f t="shared" si="29"/>
        <v>13073507</v>
      </c>
    </row>
    <row r="82" spans="1:7" ht="12.5">
      <c r="A82" s="2" t="s">
        <v>142</v>
      </c>
      <c r="B82" s="4">
        <f t="shared" si="26"/>
        <v>280130</v>
      </c>
      <c r="C82" s="4">
        <f t="shared" si="27"/>
        <v>283095</v>
      </c>
      <c r="D82" s="4">
        <f t="shared" si="28"/>
        <v>2750</v>
      </c>
      <c r="E82" s="4">
        <f t="shared" si="29"/>
        <v>1292</v>
      </c>
    </row>
    <row r="83" spans="1:7" ht="12.5">
      <c r="A83" s="2" t="s">
        <v>26</v>
      </c>
      <c r="B83" s="4">
        <f t="shared" si="26"/>
        <v>1334</v>
      </c>
      <c r="C83" s="4">
        <f t="shared" si="27"/>
        <v>474</v>
      </c>
      <c r="D83" s="4">
        <f t="shared" si="28"/>
        <v>2976</v>
      </c>
      <c r="E83" s="4">
        <f t="shared" si="29"/>
        <v>2969</v>
      </c>
    </row>
    <row r="84" spans="1:7" ht="12.5">
      <c r="A84" s="2" t="s">
        <v>143</v>
      </c>
      <c r="B84" s="4">
        <f t="shared" si="26"/>
        <v>3884</v>
      </c>
      <c r="C84" s="4">
        <f t="shared" si="27"/>
        <v>3294</v>
      </c>
      <c r="D84" s="4">
        <f t="shared" si="28"/>
        <v>442502</v>
      </c>
      <c r="E84" s="4">
        <f t="shared" si="29"/>
        <v>397526</v>
      </c>
    </row>
    <row r="85" spans="1:7" ht="12.5">
      <c r="A85" s="2" t="s">
        <v>31</v>
      </c>
      <c r="B85" s="4">
        <f t="shared" si="26"/>
        <v>43545424</v>
      </c>
      <c r="C85" s="4">
        <f t="shared" si="27"/>
        <v>39053427</v>
      </c>
      <c r="D85" s="4">
        <f t="shared" si="28"/>
        <v>33547127</v>
      </c>
      <c r="E85" s="4">
        <f t="shared" si="29"/>
        <v>32476208</v>
      </c>
    </row>
    <row r="86" spans="1:7" ht="12.5">
      <c r="A86" s="2" t="s">
        <v>144</v>
      </c>
      <c r="B86" s="4">
        <f t="shared" si="26"/>
        <v>24269349</v>
      </c>
      <c r="C86" s="4">
        <f t="shared" si="27"/>
        <v>17457855</v>
      </c>
      <c r="D86" s="4">
        <f t="shared" si="28"/>
        <v>15251225</v>
      </c>
      <c r="E86" s="4">
        <f t="shared" si="29"/>
        <v>14030595</v>
      </c>
    </row>
    <row r="87" spans="1:7" ht="12.5">
      <c r="A87" s="2" t="s">
        <v>145</v>
      </c>
      <c r="B87" s="4">
        <f t="shared" si="26"/>
        <v>4000000</v>
      </c>
      <c r="C87" s="4">
        <f t="shared" si="27"/>
        <v>4000000</v>
      </c>
      <c r="D87" s="4">
        <f t="shared" si="28"/>
        <v>5110000</v>
      </c>
      <c r="E87" s="4">
        <f t="shared" si="29"/>
        <v>4810000</v>
      </c>
    </row>
    <row r="88" spans="1:7" ht="12.5">
      <c r="A88" s="2" t="s">
        <v>52</v>
      </c>
      <c r="B88" s="4">
        <f>G13</f>
        <v>28307523</v>
      </c>
      <c r="C88" s="4">
        <f>B13</f>
        <v>21490666</v>
      </c>
      <c r="D88" s="4">
        <f>I13</f>
        <v>20523622</v>
      </c>
      <c r="E88" s="4">
        <f>D13</f>
        <v>19016498</v>
      </c>
    </row>
    <row r="91" spans="1:7" ht="12.5">
      <c r="A91" s="2" t="s">
        <v>179</v>
      </c>
    </row>
    <row r="92" spans="1:7" ht="12.5">
      <c r="B92" s="75" t="s">
        <v>161</v>
      </c>
      <c r="C92" s="71"/>
      <c r="D92" s="71"/>
      <c r="E92" s="76" t="s">
        <v>162</v>
      </c>
      <c r="F92" s="71"/>
      <c r="G92" s="71"/>
    </row>
    <row r="93" spans="1:7" ht="12.5">
      <c r="A93" s="2" t="s">
        <v>135</v>
      </c>
      <c r="B93" s="2" t="s">
        <v>173</v>
      </c>
      <c r="C93" s="2" t="s">
        <v>174</v>
      </c>
      <c r="D93" s="2" t="s">
        <v>175</v>
      </c>
      <c r="E93" s="2" t="s">
        <v>173</v>
      </c>
      <c r="F93" s="2" t="s">
        <v>174</v>
      </c>
      <c r="G93" s="2" t="s">
        <v>175</v>
      </c>
    </row>
    <row r="94" spans="1:7" ht="12.5">
      <c r="A94" s="2" t="s">
        <v>140</v>
      </c>
      <c r="B94" s="4">
        <f t="shared" ref="B94:B102" si="30">C80-B80</f>
        <v>-4701455</v>
      </c>
      <c r="C94" s="67">
        <f t="shared" ref="C94:C102" si="31">B94/B80</f>
        <v>-0.12453282526244389</v>
      </c>
      <c r="D94" s="68">
        <f t="shared" ref="D94:D102" si="32">1+C94</f>
        <v>0.87546717473755609</v>
      </c>
      <c r="E94" s="4">
        <f t="shared" ref="E94:E102" si="33">E80-D80</f>
        <v>-4049587</v>
      </c>
      <c r="F94" s="60">
        <f t="shared" ref="F94:F102" si="34">E94/D80</f>
        <v>-0.17568325304512905</v>
      </c>
      <c r="G94" s="65">
        <f t="shared" ref="G94:G102" si="35">1+F94</f>
        <v>0.82431674695487089</v>
      </c>
    </row>
    <row r="95" spans="1:7" ht="12.5">
      <c r="A95" s="2" t="s">
        <v>178</v>
      </c>
      <c r="B95" s="4">
        <f t="shared" si="30"/>
        <v>207943</v>
      </c>
      <c r="C95" s="67">
        <f t="shared" si="31"/>
        <v>3.7757436032174525E-2</v>
      </c>
      <c r="D95" s="68">
        <f t="shared" si="32"/>
        <v>1.0377574360321746</v>
      </c>
      <c r="E95" s="4">
        <f t="shared" si="33"/>
        <v>3025109</v>
      </c>
      <c r="F95" s="60">
        <f t="shared" si="34"/>
        <v>0.30105385953064356</v>
      </c>
      <c r="G95" s="65">
        <f t="shared" si="35"/>
        <v>1.3010538595306436</v>
      </c>
    </row>
    <row r="96" spans="1:7" ht="12.5">
      <c r="A96" s="2" t="s">
        <v>142</v>
      </c>
      <c r="B96" s="4">
        <f t="shared" si="30"/>
        <v>2965</v>
      </c>
      <c r="C96" s="67">
        <f t="shared" si="31"/>
        <v>1.0584371541784172E-2</v>
      </c>
      <c r="D96" s="68">
        <f t="shared" si="32"/>
        <v>1.0105843715417842</v>
      </c>
      <c r="E96" s="4">
        <f t="shared" si="33"/>
        <v>-1458</v>
      </c>
      <c r="F96" s="60">
        <f t="shared" si="34"/>
        <v>-0.5301818181818182</v>
      </c>
      <c r="G96" s="65">
        <f t="shared" si="35"/>
        <v>0.4698181818181818</v>
      </c>
    </row>
    <row r="97" spans="1:7" ht="12.5">
      <c r="A97" s="2" t="s">
        <v>26</v>
      </c>
      <c r="B97" s="4">
        <f t="shared" si="30"/>
        <v>-860</v>
      </c>
      <c r="C97" s="67">
        <f t="shared" si="31"/>
        <v>-0.64467766116941527</v>
      </c>
      <c r="D97" s="68">
        <f t="shared" si="32"/>
        <v>0.35532233883058473</v>
      </c>
      <c r="E97" s="4">
        <f t="shared" si="33"/>
        <v>-7</v>
      </c>
      <c r="F97" s="60">
        <f t="shared" si="34"/>
        <v>-2.3521505376344087E-3</v>
      </c>
      <c r="G97" s="65">
        <f t="shared" si="35"/>
        <v>0.99764784946236562</v>
      </c>
    </row>
    <row r="98" spans="1:7" ht="12.5">
      <c r="A98" s="2" t="s">
        <v>143</v>
      </c>
      <c r="B98" s="4">
        <f t="shared" si="30"/>
        <v>-590</v>
      </c>
      <c r="C98" s="67">
        <f t="shared" si="31"/>
        <v>-0.15190525231719876</v>
      </c>
      <c r="D98" s="68">
        <f t="shared" si="32"/>
        <v>0.84809474768280124</v>
      </c>
      <c r="E98" s="4">
        <f t="shared" si="33"/>
        <v>-44976</v>
      </c>
      <c r="F98" s="60">
        <f t="shared" si="34"/>
        <v>-0.10164021857528327</v>
      </c>
      <c r="G98" s="65">
        <f t="shared" si="35"/>
        <v>0.89835978142471673</v>
      </c>
    </row>
    <row r="99" spans="1:7" ht="12.5">
      <c r="A99" s="2" t="s">
        <v>31</v>
      </c>
      <c r="B99" s="4">
        <f t="shared" si="30"/>
        <v>-4491997</v>
      </c>
      <c r="C99" s="67">
        <f t="shared" si="31"/>
        <v>-0.10315657966724587</v>
      </c>
      <c r="D99" s="68">
        <f t="shared" si="32"/>
        <v>0.8968434203327541</v>
      </c>
      <c r="E99" s="4">
        <f t="shared" si="33"/>
        <v>-1070919</v>
      </c>
      <c r="F99" s="60">
        <f t="shared" si="34"/>
        <v>-3.1922823078113366E-2</v>
      </c>
      <c r="G99" s="65">
        <f t="shared" si="35"/>
        <v>0.96807717692188666</v>
      </c>
    </row>
    <row r="100" spans="1:7" ht="12.5">
      <c r="A100" s="2" t="s">
        <v>144</v>
      </c>
      <c r="B100" s="4">
        <f t="shared" si="30"/>
        <v>-6811494</v>
      </c>
      <c r="C100" s="67">
        <f t="shared" si="31"/>
        <v>-0.28066241084587806</v>
      </c>
      <c r="D100" s="68">
        <f t="shared" si="32"/>
        <v>0.71933758915412194</v>
      </c>
      <c r="E100" s="4">
        <f t="shared" si="33"/>
        <v>-1220630</v>
      </c>
      <c r="F100" s="60">
        <f t="shared" si="34"/>
        <v>-8.0034882443869262E-2</v>
      </c>
      <c r="G100" s="65">
        <f t="shared" si="35"/>
        <v>0.91996511755613075</v>
      </c>
    </row>
    <row r="101" spans="1:7" ht="12.5">
      <c r="A101" s="2" t="s">
        <v>145</v>
      </c>
      <c r="B101" s="4">
        <f t="shared" si="30"/>
        <v>0</v>
      </c>
      <c r="C101" s="67">
        <f t="shared" si="31"/>
        <v>0</v>
      </c>
      <c r="D101" s="68">
        <f t="shared" si="32"/>
        <v>1</v>
      </c>
      <c r="E101" s="4">
        <f t="shared" si="33"/>
        <v>-300000</v>
      </c>
      <c r="F101" s="60">
        <f t="shared" si="34"/>
        <v>-5.8708414872798431E-2</v>
      </c>
      <c r="G101" s="65">
        <f t="shared" si="35"/>
        <v>0.94129158512720157</v>
      </c>
    </row>
    <row r="102" spans="1:7" ht="12.5">
      <c r="A102" s="2" t="s">
        <v>52</v>
      </c>
      <c r="B102" s="4">
        <f t="shared" si="30"/>
        <v>-6816857</v>
      </c>
      <c r="C102" s="67">
        <f t="shared" si="31"/>
        <v>-0.24081432345740741</v>
      </c>
      <c r="D102" s="68">
        <f t="shared" si="32"/>
        <v>0.75918567654259261</v>
      </c>
      <c r="E102" s="4">
        <f t="shared" si="33"/>
        <v>-1507124</v>
      </c>
      <c r="F102" s="60">
        <f t="shared" si="34"/>
        <v>-7.3433626871514196E-2</v>
      </c>
      <c r="G102" s="65">
        <f t="shared" si="35"/>
        <v>0.92656637312848578</v>
      </c>
    </row>
    <row r="103" spans="1:7" ht="12.5">
      <c r="A103" s="77" t="s">
        <v>176</v>
      </c>
      <c r="B103" s="71"/>
      <c r="C103" s="71"/>
      <c r="D103" s="71"/>
      <c r="E103" s="71"/>
      <c r="F103" s="71"/>
      <c r="G103" s="71"/>
    </row>
    <row r="107" spans="1:7" ht="12.5">
      <c r="A107" s="55" t="s">
        <v>180</v>
      </c>
    </row>
    <row r="108" spans="1:7" ht="12.5">
      <c r="A108" s="57" t="s">
        <v>181</v>
      </c>
    </row>
    <row r="109" spans="1:7" ht="12.5">
      <c r="A109" s="2" t="s">
        <v>163</v>
      </c>
      <c r="B109" s="56" t="s">
        <v>182</v>
      </c>
      <c r="C109" s="56" t="s">
        <v>183</v>
      </c>
      <c r="D109" s="56" t="s">
        <v>184</v>
      </c>
      <c r="E109" s="56" t="s">
        <v>185</v>
      </c>
      <c r="F109" s="56" t="s">
        <v>186</v>
      </c>
    </row>
    <row r="110" spans="1:7" ht="12.5">
      <c r="A110" s="2" t="s">
        <v>153</v>
      </c>
      <c r="B110" s="4">
        <f>冠德建設!F3</f>
        <v>4779614</v>
      </c>
      <c r="C110" s="4">
        <f>冠德建設!E3</f>
        <v>7502772</v>
      </c>
      <c r="D110" s="4">
        <f>冠德建設!D3</f>
        <v>8117436</v>
      </c>
      <c r="E110" s="4">
        <f>冠德建設!C3</f>
        <v>17185011</v>
      </c>
      <c r="F110" s="4">
        <f>冠德建設!B3</f>
        <v>16105554</v>
      </c>
    </row>
    <row r="111" spans="1:7" ht="12.5">
      <c r="A111" s="2" t="s">
        <v>92</v>
      </c>
      <c r="B111" s="4">
        <f>冠德建設!F6</f>
        <v>982455</v>
      </c>
      <c r="C111" s="4">
        <f>冠德建設!E6</f>
        <v>1962210</v>
      </c>
      <c r="D111" s="4">
        <f>冠德建設!D6</f>
        <v>2032162</v>
      </c>
      <c r="E111" s="4">
        <f>冠德建設!C6</f>
        <v>4583298</v>
      </c>
      <c r="F111" s="4">
        <f>冠德建設!B6</f>
        <v>4569308</v>
      </c>
    </row>
    <row r="112" spans="1:7" ht="12.5">
      <c r="A112" s="2" t="s">
        <v>155</v>
      </c>
      <c r="B112" s="4">
        <f>冠德建設!F10</f>
        <v>469079</v>
      </c>
      <c r="C112" s="4">
        <f>冠德建設!E10</f>
        <v>1179315</v>
      </c>
      <c r="D112" s="4">
        <f>冠德建設!D10</f>
        <v>1329758</v>
      </c>
      <c r="E112" s="4">
        <f>冠德建設!C10</f>
        <v>3771698</v>
      </c>
      <c r="F112" s="4">
        <f>冠德建設!B10</f>
        <v>3949085</v>
      </c>
    </row>
    <row r="113" spans="1:7" ht="12.5">
      <c r="A113" s="2" t="s">
        <v>124</v>
      </c>
      <c r="B113" s="4">
        <f>冠德建設!F17</f>
        <v>458903</v>
      </c>
      <c r="C113" s="4">
        <f>冠德建設!E17</f>
        <v>702919</v>
      </c>
      <c r="D113" s="4">
        <f>冠德建設!D17</f>
        <v>1460786</v>
      </c>
      <c r="E113" s="4">
        <f>冠德建設!C17</f>
        <v>4137235</v>
      </c>
      <c r="F113" s="4">
        <f>冠德建設!B17</f>
        <v>4196791</v>
      </c>
    </row>
    <row r="114" spans="1:7" ht="12.5">
      <c r="A114" s="2" t="s">
        <v>187</v>
      </c>
      <c r="B114" s="56" t="s">
        <v>182</v>
      </c>
      <c r="C114" s="56" t="s">
        <v>183</v>
      </c>
      <c r="D114" s="56" t="s">
        <v>184</v>
      </c>
      <c r="E114" s="56" t="s">
        <v>185</v>
      </c>
      <c r="F114" s="56" t="s">
        <v>186</v>
      </c>
    </row>
    <row r="115" spans="1:7" ht="12.5">
      <c r="A115" s="2" t="s">
        <v>153</v>
      </c>
      <c r="B115" s="69">
        <v>1</v>
      </c>
      <c r="C115" s="69">
        <f t="shared" ref="C115:F115" si="36">C110/$B$110</f>
        <v>1.5697443350027847</v>
      </c>
      <c r="D115" s="69">
        <f t="shared" si="36"/>
        <v>1.6983455149307036</v>
      </c>
      <c r="E115" s="69">
        <f t="shared" si="36"/>
        <v>3.5954809321422192</v>
      </c>
      <c r="F115" s="69">
        <f t="shared" si="36"/>
        <v>3.3696348700962044</v>
      </c>
      <c r="G115" s="69"/>
    </row>
    <row r="116" spans="1:7" ht="12.5">
      <c r="A116" s="2" t="s">
        <v>92</v>
      </c>
      <c r="B116" s="69">
        <v>1</v>
      </c>
      <c r="C116" s="69">
        <f t="shared" ref="C116:F116" si="37">C111/$B$111</f>
        <v>1.9972517825243905</v>
      </c>
      <c r="D116" s="69">
        <f t="shared" si="37"/>
        <v>2.0684530080258128</v>
      </c>
      <c r="E116" s="69">
        <f t="shared" si="37"/>
        <v>4.6651480220468109</v>
      </c>
      <c r="F116" s="69">
        <f t="shared" si="37"/>
        <v>4.6509081840898565</v>
      </c>
    </row>
    <row r="117" spans="1:7" ht="12.5">
      <c r="A117" s="2" t="s">
        <v>155</v>
      </c>
      <c r="B117" s="69">
        <v>1</v>
      </c>
      <c r="C117" s="69">
        <f t="shared" ref="C117:F117" si="38">C112/$B$112</f>
        <v>2.5141074317972025</v>
      </c>
      <c r="D117" s="69">
        <f t="shared" si="38"/>
        <v>2.8348273958117929</v>
      </c>
      <c r="E117" s="69">
        <f t="shared" si="38"/>
        <v>8.0406456055376605</v>
      </c>
      <c r="F117" s="69">
        <f t="shared" si="38"/>
        <v>8.418805787511273</v>
      </c>
    </row>
    <row r="118" spans="1:7" ht="12.5">
      <c r="A118" s="2" t="s">
        <v>124</v>
      </c>
      <c r="B118" s="69">
        <v>1</v>
      </c>
      <c r="C118" s="69">
        <f t="shared" ref="C118:F118" si="39">C113/$B$113</f>
        <v>1.53173764390296</v>
      </c>
      <c r="D118" s="69">
        <f t="shared" si="39"/>
        <v>3.1832130101568303</v>
      </c>
      <c r="E118" s="69">
        <f t="shared" si="39"/>
        <v>9.0154891120781517</v>
      </c>
      <c r="F118" s="69">
        <f t="shared" si="39"/>
        <v>9.1452681721409537</v>
      </c>
    </row>
    <row r="121" spans="1:7" ht="12.5">
      <c r="A121" s="58" t="s">
        <v>188</v>
      </c>
    </row>
    <row r="122" spans="1:7" ht="12.5">
      <c r="A122" s="2" t="s">
        <v>163</v>
      </c>
      <c r="B122" s="56" t="s">
        <v>182</v>
      </c>
      <c r="C122" s="56" t="s">
        <v>183</v>
      </c>
      <c r="D122" s="56" t="s">
        <v>184</v>
      </c>
      <c r="E122" s="56" t="s">
        <v>185</v>
      </c>
      <c r="F122" s="56" t="s">
        <v>186</v>
      </c>
    </row>
    <row r="123" spans="1:7" ht="12.5">
      <c r="A123" s="2" t="s">
        <v>153</v>
      </c>
      <c r="B123" s="4">
        <f>宏盛建設!F5</f>
        <v>6241158</v>
      </c>
      <c r="C123" s="4">
        <f>宏盛建設!E5</f>
        <v>7600907</v>
      </c>
      <c r="D123" s="4">
        <f>宏盛建設!D5</f>
        <v>5828792</v>
      </c>
      <c r="E123" s="4">
        <f>宏盛建設!C5</f>
        <v>2749854</v>
      </c>
      <c r="F123" s="4">
        <f>宏盛建設!B5</f>
        <v>3791184</v>
      </c>
    </row>
    <row r="124" spans="1:7" ht="12.5">
      <c r="A124" s="2" t="s">
        <v>92</v>
      </c>
      <c r="B124" s="4">
        <f>宏盛建設!F10</f>
        <v>2981675</v>
      </c>
      <c r="C124" s="4">
        <f>宏盛建設!E10</f>
        <v>3652368</v>
      </c>
      <c r="D124" s="4">
        <f>宏盛建設!D10</f>
        <v>2239188</v>
      </c>
      <c r="E124" s="4">
        <f>宏盛建設!C10</f>
        <v>1309460</v>
      </c>
      <c r="F124" s="4">
        <f>宏盛建設!B10</f>
        <v>1638619</v>
      </c>
    </row>
    <row r="125" spans="1:7" ht="12.5">
      <c r="A125" s="2" t="s">
        <v>155</v>
      </c>
      <c r="B125" s="4">
        <f>宏盛建設!F14</f>
        <v>2569704</v>
      </c>
      <c r="C125" s="4">
        <f>宏盛建設!E14</f>
        <v>3185342</v>
      </c>
      <c r="D125" s="4">
        <f>宏盛建設!D14</f>
        <v>1640960</v>
      </c>
      <c r="E125" s="4">
        <f>宏盛建設!C14</f>
        <v>861073</v>
      </c>
      <c r="F125" s="4">
        <f>宏盛建設!B14</f>
        <v>1082476</v>
      </c>
    </row>
    <row r="126" spans="1:7" ht="12.5">
      <c r="A126" s="2" t="s">
        <v>124</v>
      </c>
      <c r="B126" s="4">
        <f>宏盛建設!F20</f>
        <v>2736768</v>
      </c>
      <c r="C126" s="4">
        <f>宏盛建設!E20</f>
        <v>3091646</v>
      </c>
      <c r="D126" s="4">
        <f>宏盛建設!D20</f>
        <v>1547292</v>
      </c>
      <c r="E126" s="4">
        <f>宏盛建設!C20</f>
        <v>657219</v>
      </c>
      <c r="F126" s="4">
        <f>宏盛建設!B20</f>
        <v>881277</v>
      </c>
    </row>
    <row r="127" spans="1:7" ht="12.5">
      <c r="A127" s="2" t="s">
        <v>187</v>
      </c>
      <c r="B127" s="56" t="s">
        <v>182</v>
      </c>
      <c r="C127" s="56" t="s">
        <v>183</v>
      </c>
      <c r="D127" s="56" t="s">
        <v>184</v>
      </c>
      <c r="E127" s="56" t="s">
        <v>185</v>
      </c>
      <c r="F127" s="56" t="s">
        <v>186</v>
      </c>
    </row>
    <row r="128" spans="1:7" ht="12.5">
      <c r="A128" s="2" t="s">
        <v>153</v>
      </c>
      <c r="B128" s="69">
        <v>1</v>
      </c>
      <c r="C128" s="69">
        <f t="shared" ref="C128:F128" si="40">C123/$B$123</f>
        <v>1.2178680623051044</v>
      </c>
      <c r="D128" s="69">
        <f t="shared" si="40"/>
        <v>0.93392796657286992</v>
      </c>
      <c r="E128" s="69">
        <f t="shared" si="40"/>
        <v>0.44059996558330999</v>
      </c>
      <c r="F128" s="69">
        <f t="shared" si="40"/>
        <v>0.60744880998045558</v>
      </c>
    </row>
    <row r="129" spans="1:6" ht="12.5">
      <c r="A129" s="2" t="s">
        <v>92</v>
      </c>
      <c r="B129" s="69">
        <v>1</v>
      </c>
      <c r="C129" s="69">
        <f t="shared" ref="C129:F129" si="41">C124/$B$124</f>
        <v>1.2249383316424494</v>
      </c>
      <c r="D129" s="69">
        <f t="shared" si="41"/>
        <v>0.75098325605574046</v>
      </c>
      <c r="E129" s="69">
        <f t="shared" si="41"/>
        <v>0.43916925888971803</v>
      </c>
      <c r="F129" s="69">
        <f t="shared" si="41"/>
        <v>0.54956324884502838</v>
      </c>
    </row>
    <row r="130" spans="1:6" ht="12.5">
      <c r="A130" s="2" t="s">
        <v>155</v>
      </c>
      <c r="B130" s="69">
        <v>1</v>
      </c>
      <c r="C130" s="69">
        <f t="shared" ref="C130:F130" si="42">C125/$B$125</f>
        <v>1.2395754530482888</v>
      </c>
      <c r="D130" s="69">
        <f t="shared" si="42"/>
        <v>0.63857938501866363</v>
      </c>
      <c r="E130" s="69">
        <f t="shared" si="42"/>
        <v>0.33508645353706107</v>
      </c>
      <c r="F130" s="69">
        <f t="shared" si="42"/>
        <v>0.42124540413993206</v>
      </c>
    </row>
    <row r="131" spans="1:6" ht="12.5">
      <c r="A131" s="2" t="s">
        <v>124</v>
      </c>
      <c r="B131" s="69">
        <v>1</v>
      </c>
      <c r="C131" s="69">
        <f t="shared" ref="C131:F131" si="43">C126/$B$126</f>
        <v>1.1296704726158739</v>
      </c>
      <c r="D131" s="69">
        <f t="shared" si="43"/>
        <v>0.56537200084186889</v>
      </c>
      <c r="E131" s="69">
        <f t="shared" si="43"/>
        <v>0.24014421390486881</v>
      </c>
      <c r="F131" s="69">
        <f t="shared" si="43"/>
        <v>0.32201377683457277</v>
      </c>
    </row>
  </sheetData>
  <mergeCells count="14">
    <mergeCell ref="A103:G103"/>
    <mergeCell ref="A75:G75"/>
    <mergeCell ref="B2:E2"/>
    <mergeCell ref="G2:J2"/>
    <mergeCell ref="B24:E24"/>
    <mergeCell ref="G24:J24"/>
    <mergeCell ref="B42:C42"/>
    <mergeCell ref="D42:E42"/>
    <mergeCell ref="E60:G60"/>
    <mergeCell ref="B60:D60"/>
    <mergeCell ref="B78:C78"/>
    <mergeCell ref="D78:E78"/>
    <mergeCell ref="B92:D92"/>
    <mergeCell ref="E92:G92"/>
  </mergeCells>
  <phoneticPr fontId="14" type="noConversion"/>
  <pageMargins left="0.7" right="0.7" top="0.75" bottom="0.75" header="0.3" footer="0.3"/>
  <pageSetup paperSize="9" orientation="portrait" r:id="rId1"/>
  <ignoredErrors>
    <ignoredError sqref="C72:F72 C80:C88 C44:C53 C9 H9" formula="1"/>
  </ignoredError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冠德建設(資產類)</vt:lpstr>
      <vt:lpstr>冠德建設(負債及股東權益類)</vt:lpstr>
      <vt:lpstr>宏盛建設(資產類)</vt:lpstr>
      <vt:lpstr>宏盛建設(負債及股東權益類)</vt:lpstr>
      <vt:lpstr>冠德建設</vt:lpstr>
      <vt:lpstr>宏盛建設</vt:lpstr>
      <vt:lpstr>岑</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2022-05-20T14:35:39Z</dcterms:modified>
</cp:coreProperties>
</file>