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https://unamurbe.sharepoint.com/sites/ProjetPleMecatechOPTIMIS/Documents partages/General/Touch-Haptic prototype/UX-ISWC/Results/"/>
    </mc:Choice>
  </mc:AlternateContent>
  <xr:revisionPtr revIDLastSave="354" documentId="11_E3D19248432BCCB0E6AC188DB28A850FC2944487" xr6:coauthVersionLast="47" xr6:coauthVersionMax="47" xr10:uidLastSave="{67C1DC84-6466-CD44-9C99-7EF9C6B5D751}"/>
  <bookViews>
    <workbookView xWindow="1480" yWindow="1660" windowWidth="30240" windowHeight="17720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N17" i="1"/>
  <c r="N16" i="1"/>
  <c r="N15" i="1"/>
  <c r="N14" i="1"/>
  <c r="N13" i="1"/>
  <c r="N12" i="1"/>
  <c r="C67" i="1"/>
  <c r="C66" i="1"/>
  <c r="C69" i="1" s="1"/>
  <c r="C65" i="1"/>
  <c r="C64" i="1"/>
  <c r="M17" i="1" s="1"/>
  <c r="C63" i="1"/>
  <c r="L17" i="1" s="1"/>
  <c r="C62" i="1"/>
  <c r="K17" i="1" s="1"/>
  <c r="C57" i="1"/>
  <c r="C56" i="1"/>
  <c r="C59" i="1" s="1"/>
  <c r="C55" i="1"/>
  <c r="C54" i="1"/>
  <c r="M16" i="1" s="1"/>
  <c r="C53" i="1"/>
  <c r="L16" i="1" s="1"/>
  <c r="C52" i="1"/>
  <c r="K16" i="1" s="1"/>
  <c r="C47" i="1"/>
  <c r="C46" i="1"/>
  <c r="C49" i="1" s="1"/>
  <c r="C45" i="1"/>
  <c r="C44" i="1"/>
  <c r="M15" i="1" s="1"/>
  <c r="C43" i="1"/>
  <c r="L15" i="1" s="1"/>
  <c r="C42" i="1"/>
  <c r="K15" i="1" s="1"/>
  <c r="C37" i="1"/>
  <c r="C36" i="1"/>
  <c r="C39" i="1" s="1"/>
  <c r="C35" i="1"/>
  <c r="C34" i="1"/>
  <c r="M14" i="1" s="1"/>
  <c r="C33" i="1"/>
  <c r="L14" i="1" s="1"/>
  <c r="C32" i="1"/>
  <c r="K14" i="1" s="1"/>
  <c r="C27" i="1"/>
  <c r="C26" i="1"/>
  <c r="C29" i="1" s="1"/>
  <c r="C24" i="1"/>
  <c r="M13" i="1" s="1"/>
  <c r="C25" i="1"/>
  <c r="C22" i="1"/>
  <c r="K13" i="1" s="1"/>
  <c r="B10" i="1"/>
  <c r="C17" i="1"/>
  <c r="C16" i="1"/>
  <c r="C19" i="1" s="1"/>
  <c r="C15" i="1"/>
  <c r="C23" i="1"/>
  <c r="L13" i="1" s="1"/>
  <c r="C14" i="1"/>
  <c r="M12" i="1" s="1"/>
  <c r="C13" i="1"/>
  <c r="L12" i="1" s="1"/>
  <c r="C12" i="1"/>
  <c r="K12" i="1" s="1"/>
  <c r="C18" i="1" l="1"/>
  <c r="C68" i="1"/>
  <c r="C58" i="1"/>
  <c r="C28" i="1"/>
  <c r="C48" i="1"/>
  <c r="C38" i="1"/>
</calcChain>
</file>

<file path=xl/sharedStrings.xml><?xml version="1.0" encoding="utf-8"?>
<sst xmlns="http://schemas.openxmlformats.org/spreadsheetml/2006/main" count="110" uniqueCount="51">
  <si>
    <t>ID Participants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</si>
  <si>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</si>
  <si>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</si>
  <si>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</si>
  <si>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</si>
  <si>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</si>
  <si>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</si>
  <si>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</si>
  <si>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</si>
  <si>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</si>
  <si>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</si>
  <si>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</si>
  <si>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</si>
  <si>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</si>
  <si>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</si>
  <si>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</si>
  <si>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</si>
  <si>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</si>
  <si>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</si>
  <si>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</si>
  <si>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</si>
  <si>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</si>
  <si>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</si>
  <si>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</si>
  <si>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</si>
  <si>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</si>
  <si>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</si>
  <si>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</si>
  <si>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</si>
  <si>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</si>
  <si>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</si>
  <si>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Variable</t>
  </si>
  <si>
    <t>Emotion</t>
  </si>
  <si>
    <t>Attachment</t>
  </si>
  <si>
    <t>Harm</t>
  </si>
  <si>
    <t>Perceived change</t>
  </si>
  <si>
    <t>Movement</t>
  </si>
  <si>
    <t>Anxiety</t>
  </si>
  <si>
    <t>Av</t>
  </si>
  <si>
    <t>Min</t>
  </si>
  <si>
    <t>Max</t>
  </si>
  <si>
    <t>Med</t>
  </si>
  <si>
    <t>Deviation</t>
  </si>
  <si>
    <t>Stand. Dev.</t>
  </si>
  <si>
    <t>Confidence interval</t>
  </si>
  <si>
    <t>Variance</t>
  </si>
  <si>
    <t>Alpha</t>
  </si>
  <si>
    <t>Number of Participants</t>
  </si>
  <si>
    <t>SD</t>
  </si>
  <si>
    <t>Avg=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</si>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</sst>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Alignment="1">
      <alignment horizontal="right"/>
    </xf>
    <xf numFmtId="0" fontId="2" fillId="3" borderId="2" xfId="1" applyFont="1" applyFill="1" applyBorder="1"/>
    <xf numFmtId="0" fontId="2" fillId="3" borderId="3" xfId="1" applyFont="1" applyFill="1" applyBorder="1"/>
    <xf numFmtId="0" fontId="2" fillId="3" borderId="4" xfId="1" applyFont="1" applyFill="1" applyBorder="1"/>
    <xf numFmtId="0" fontId="2" fillId="3" borderId="5" xfId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2" fontId="0" fillId="4" borderId="9" xfId="0" applyNumberFormat="1" applyFill="1" applyBorder="1"/>
    <xf numFmtId="0" fontId="2" fillId="4" borderId="9" xfId="0" applyFont="1" applyFill="1" applyBorder="1"/>
    <xf numFmtId="0" fontId="0" fillId="5" borderId="0" xfId="0" applyFill="1"/>
    <xf numFmtId="0" fontId="0" fillId="0" borderId="9" xfId="0" applyBorder="1"/>
    <xf numFmtId="2" fontId="0" fillId="0" borderId="0" xfId="0" applyNumberForma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Results!$K$11</c:f>
              <c:strCache>
                <c:ptCount val="1"/>
                <c:pt idx="0">
                  <c:v>Avg=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Results!$J$12:$J$17</c:f>
              <c:strCache>
                <c:ptCount val="6"/>
                <c:pt idx="0">
                  <c:v>Emotion</c:v>
                </c:pt>
                <c:pt idx="1">
                  <c:v>Attachment</c:v>
                </c:pt>
                <c:pt idx="2">
                  <c:v>Harm</c:v>
                </c:pt>
                <c:pt idx="3">
                  <c:v>Perceived change</c:v>
                </c:pt>
                <c:pt idx="4">
                  <c:v>Movement</c:v>
                </c:pt>
                <c:pt idx="5">
                  <c:v>Anxiety</c:v>
                </c:pt>
              </c:strCache>
            </c:strRef>
          </c:cat>
          <c:val>
            <c:numRef>
              <c:f>Results!$K$12:$K$17</c:f>
              <c:numCache>
                <c:formatCode>0.00</c:formatCode>
                <c:ptCount val="6"/>
                <c:pt idx="0">
                  <c:v>3.56</c:v>
                </c:pt>
                <c:pt idx="1">
                  <c:v>4.4400000000000004</c:v>
                </c:pt>
                <c:pt idx="2">
                  <c:v>0.88</c:v>
                </c:pt>
                <c:pt idx="3">
                  <c:v>3.16</c:v>
                </c:pt>
                <c:pt idx="4">
                  <c:v>3.68</c:v>
                </c:pt>
                <c:pt idx="5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F-194D-AC0D-6EFF41C3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409489791"/>
        <c:axId val="1545096175"/>
      </c:barChart>
      <c:catAx>
        <c:axId val="140948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5096175"/>
        <c:crosses val="autoZero"/>
        <c:auto val="1"/>
        <c:lblAlgn val="ctr"/>
        <c:lblOffset val="100"/>
        <c:noMultiLvlLbl val="0"/>
      </c:catAx>
      <c:valAx>
        <c:axId val="1545096175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0948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22</xdr:row>
      <xdr:rowOff>88900</xdr:rowOff>
    </xdr:from>
    <xdr:to>
      <xdr:col>15</xdr:col>
      <xdr:colOff>63500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2D71F-4079-317F-4744-D514B3E8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0"/>
  <sheetViews>
    <sheetView tabSelected="1" topLeftCell="H4" zoomScale="190" zoomScaleNormal="190" workbookViewId="0">
      <selection activeCell="O18" sqref="O18"/>
    </sheetView>
  </sheetViews>
  <sheetFormatPr baseColWidth="10" defaultColWidth="8.83203125" defaultRowHeight="15" x14ac:dyDescent="0.2"/>
  <cols>
    <col min="1" max="1" width="27.5" customWidth="1"/>
    <col min="10" max="10" width="16.33203125" customWidth="1"/>
  </cols>
  <sheetData>
    <row r="1" spans="1:3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</row>
    <row r="2" spans="1:31" x14ac:dyDescent="0.2">
      <c r="A2" s="5" t="s">
        <v>31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x14ac:dyDescent="0.2">
      <c r="A3" s="13" t="s">
        <v>32</v>
      </c>
      <c r="B3" s="13">
        <v>0</v>
      </c>
      <c r="C3" s="13">
        <v>8</v>
      </c>
      <c r="D3" s="13">
        <v>0</v>
      </c>
      <c r="E3" s="13">
        <v>2</v>
      </c>
      <c r="F3" s="13">
        <v>1</v>
      </c>
      <c r="G3" s="13">
        <v>6</v>
      </c>
      <c r="H3" s="13">
        <v>1</v>
      </c>
      <c r="I3" s="13">
        <v>3</v>
      </c>
      <c r="J3" s="13">
        <v>6</v>
      </c>
      <c r="K3" s="13">
        <v>0</v>
      </c>
      <c r="L3" s="13">
        <v>4</v>
      </c>
      <c r="M3" s="13">
        <v>3</v>
      </c>
      <c r="N3" s="13">
        <v>2</v>
      </c>
      <c r="O3" s="13">
        <v>6</v>
      </c>
      <c r="P3" s="13">
        <v>0</v>
      </c>
      <c r="Q3" s="13">
        <v>8</v>
      </c>
      <c r="R3" s="13">
        <v>3</v>
      </c>
      <c r="S3" s="13">
        <v>0</v>
      </c>
      <c r="T3" s="13">
        <v>7</v>
      </c>
      <c r="U3" s="13">
        <v>7</v>
      </c>
      <c r="V3" s="13">
        <v>6</v>
      </c>
      <c r="W3" s="13">
        <v>2</v>
      </c>
      <c r="X3" s="13">
        <v>6</v>
      </c>
      <c r="Y3" s="13">
        <v>0</v>
      </c>
      <c r="Z3" s="13">
        <v>8</v>
      </c>
      <c r="AA3" s="13"/>
      <c r="AB3" s="13"/>
      <c r="AC3" s="13"/>
      <c r="AD3" s="13"/>
      <c r="AE3" s="13"/>
    </row>
    <row r="4" spans="1:31" x14ac:dyDescent="0.2">
      <c r="A4" s="13" t="s">
        <v>33</v>
      </c>
      <c r="B4" s="13">
        <v>5</v>
      </c>
      <c r="C4" s="13">
        <v>5</v>
      </c>
      <c r="D4" s="13">
        <v>0</v>
      </c>
      <c r="E4" s="13">
        <v>7</v>
      </c>
      <c r="F4" s="13">
        <v>5</v>
      </c>
      <c r="G4" s="13">
        <v>9</v>
      </c>
      <c r="H4" s="13">
        <v>1</v>
      </c>
      <c r="I4" s="13">
        <v>6</v>
      </c>
      <c r="J4" s="13">
        <v>8</v>
      </c>
      <c r="K4" s="13">
        <v>1</v>
      </c>
      <c r="L4" s="13">
        <v>7</v>
      </c>
      <c r="M4" s="13">
        <v>1</v>
      </c>
      <c r="N4" s="13">
        <v>6</v>
      </c>
      <c r="O4" s="13">
        <v>4</v>
      </c>
      <c r="P4" s="13">
        <v>7</v>
      </c>
      <c r="Q4" s="13">
        <v>1</v>
      </c>
      <c r="R4" s="13">
        <v>5</v>
      </c>
      <c r="S4" s="13">
        <v>0</v>
      </c>
      <c r="T4" s="13">
        <v>6</v>
      </c>
      <c r="U4" s="13">
        <v>3</v>
      </c>
      <c r="V4" s="13">
        <v>3</v>
      </c>
      <c r="W4" s="13">
        <v>7</v>
      </c>
      <c r="X4" s="13">
        <v>6</v>
      </c>
      <c r="Y4" s="13">
        <v>5</v>
      </c>
      <c r="Z4" s="13">
        <v>3</v>
      </c>
      <c r="AA4" s="13"/>
      <c r="AB4" s="13"/>
      <c r="AC4" s="13"/>
      <c r="AD4" s="13"/>
      <c r="AE4" s="13"/>
    </row>
    <row r="5" spans="1:31" x14ac:dyDescent="0.2">
      <c r="A5" s="13" t="s">
        <v>34</v>
      </c>
      <c r="B5" s="13">
        <v>0</v>
      </c>
      <c r="C5" s="13">
        <v>2</v>
      </c>
      <c r="D5" s="13">
        <v>0</v>
      </c>
      <c r="E5" s="13">
        <v>0</v>
      </c>
      <c r="F5" s="13">
        <v>0</v>
      </c>
      <c r="G5" s="13">
        <v>10</v>
      </c>
      <c r="H5" s="13">
        <v>0</v>
      </c>
      <c r="I5" s="13">
        <v>2</v>
      </c>
      <c r="J5" s="13">
        <v>0</v>
      </c>
      <c r="K5" s="13">
        <v>0</v>
      </c>
      <c r="L5" s="13">
        <v>3</v>
      </c>
      <c r="M5" s="13">
        <v>0</v>
      </c>
      <c r="N5" s="13">
        <v>0</v>
      </c>
      <c r="O5" s="13">
        <v>2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1</v>
      </c>
      <c r="W5" s="13">
        <v>0</v>
      </c>
      <c r="X5" s="13">
        <v>1</v>
      </c>
      <c r="Y5" s="13">
        <v>0</v>
      </c>
      <c r="Z5" s="13">
        <v>0</v>
      </c>
      <c r="AA5" s="13"/>
      <c r="AB5" s="13"/>
      <c r="AC5" s="13"/>
      <c r="AD5" s="13"/>
      <c r="AE5" s="13"/>
    </row>
    <row r="6" spans="1:31" x14ac:dyDescent="0.2">
      <c r="A6" s="13" t="s">
        <v>35</v>
      </c>
      <c r="B6" s="13">
        <v>1</v>
      </c>
      <c r="C6" s="13">
        <v>7</v>
      </c>
      <c r="D6" s="13">
        <v>1</v>
      </c>
      <c r="E6" s="13">
        <v>1</v>
      </c>
      <c r="F6" s="13">
        <v>5</v>
      </c>
      <c r="G6" s="13">
        <v>3</v>
      </c>
      <c r="H6" s="13">
        <v>2</v>
      </c>
      <c r="I6" s="13">
        <v>7</v>
      </c>
      <c r="J6" s="13">
        <v>1</v>
      </c>
      <c r="K6" s="13">
        <v>1</v>
      </c>
      <c r="L6" s="13">
        <v>7</v>
      </c>
      <c r="M6" s="13">
        <v>1</v>
      </c>
      <c r="N6" s="13">
        <v>1</v>
      </c>
      <c r="O6" s="13">
        <v>3</v>
      </c>
      <c r="P6" s="13">
        <v>0</v>
      </c>
      <c r="Q6" s="13">
        <v>4</v>
      </c>
      <c r="R6" s="13">
        <v>2</v>
      </c>
      <c r="S6" s="13">
        <v>0</v>
      </c>
      <c r="T6" s="13">
        <v>3</v>
      </c>
      <c r="U6" s="13">
        <v>7</v>
      </c>
      <c r="V6" s="13">
        <v>8</v>
      </c>
      <c r="W6" s="13">
        <v>1</v>
      </c>
      <c r="X6" s="13">
        <v>3</v>
      </c>
      <c r="Y6" s="13">
        <v>3</v>
      </c>
      <c r="Z6" s="13">
        <v>7</v>
      </c>
      <c r="AA6" s="13"/>
      <c r="AB6" s="13"/>
      <c r="AC6" s="13"/>
      <c r="AD6" s="13"/>
      <c r="AE6" s="13"/>
    </row>
    <row r="7" spans="1:31" x14ac:dyDescent="0.2">
      <c r="A7" s="13" t="s">
        <v>36</v>
      </c>
      <c r="B7" s="13">
        <v>2</v>
      </c>
      <c r="C7" s="13">
        <v>2</v>
      </c>
      <c r="D7" s="13">
        <v>2</v>
      </c>
      <c r="E7" s="13">
        <v>3</v>
      </c>
      <c r="F7" s="13">
        <v>8</v>
      </c>
      <c r="G7" s="13">
        <v>9</v>
      </c>
      <c r="H7" s="13">
        <v>1</v>
      </c>
      <c r="I7" s="13">
        <v>8</v>
      </c>
      <c r="J7" s="13">
        <v>3</v>
      </c>
      <c r="K7" s="13">
        <v>1</v>
      </c>
      <c r="L7" s="13">
        <v>7</v>
      </c>
      <c r="M7" s="13">
        <v>0</v>
      </c>
      <c r="N7" s="13">
        <v>1</v>
      </c>
      <c r="O7" s="13">
        <v>6</v>
      </c>
      <c r="P7" s="13">
        <v>0</v>
      </c>
      <c r="Q7" s="13">
        <v>2</v>
      </c>
      <c r="R7" s="13">
        <v>7</v>
      </c>
      <c r="S7" s="13">
        <v>2</v>
      </c>
      <c r="T7" s="13">
        <v>1</v>
      </c>
      <c r="U7" s="13">
        <v>7</v>
      </c>
      <c r="V7" s="13">
        <v>2</v>
      </c>
      <c r="W7" s="13">
        <v>5</v>
      </c>
      <c r="X7" s="13">
        <v>3</v>
      </c>
      <c r="Y7" s="13">
        <v>7</v>
      </c>
      <c r="Z7" s="13">
        <v>3</v>
      </c>
      <c r="AA7" s="13"/>
      <c r="AB7" s="13"/>
      <c r="AC7" s="13"/>
      <c r="AD7" s="13"/>
      <c r="AE7" s="13"/>
    </row>
    <row r="8" spans="1:31" x14ac:dyDescent="0.2">
      <c r="A8" s="13" t="s">
        <v>37</v>
      </c>
      <c r="B8" s="13">
        <v>3</v>
      </c>
      <c r="C8" s="13">
        <v>2</v>
      </c>
      <c r="D8" s="13">
        <v>1</v>
      </c>
      <c r="E8" s="13">
        <v>0</v>
      </c>
      <c r="F8" s="13">
        <v>0</v>
      </c>
      <c r="G8" s="13">
        <v>7</v>
      </c>
      <c r="H8" s="13">
        <v>0</v>
      </c>
      <c r="I8" s="13">
        <v>3</v>
      </c>
      <c r="J8" s="13">
        <v>5</v>
      </c>
      <c r="K8" s="13">
        <v>0</v>
      </c>
      <c r="L8" s="13">
        <v>4</v>
      </c>
      <c r="M8" s="13">
        <v>4</v>
      </c>
      <c r="N8" s="13">
        <v>0</v>
      </c>
      <c r="O8" s="13">
        <v>5</v>
      </c>
      <c r="P8" s="13">
        <v>2</v>
      </c>
      <c r="Q8" s="13">
        <v>1</v>
      </c>
      <c r="R8" s="13">
        <v>0</v>
      </c>
      <c r="S8" s="13">
        <v>0</v>
      </c>
      <c r="T8" s="13">
        <v>5</v>
      </c>
      <c r="U8" s="13">
        <v>1</v>
      </c>
      <c r="V8" s="13">
        <v>4</v>
      </c>
      <c r="W8" s="13">
        <v>0</v>
      </c>
      <c r="X8" s="13">
        <v>1</v>
      </c>
      <c r="Y8" s="13">
        <v>0</v>
      </c>
      <c r="Z8" s="13">
        <v>4</v>
      </c>
      <c r="AA8" s="13"/>
      <c r="AB8" s="13"/>
      <c r="AC8" s="13"/>
      <c r="AD8" s="13"/>
      <c r="AE8" s="13"/>
    </row>
    <row r="10" spans="1:31" x14ac:dyDescent="0.2">
      <c r="A10" t="s">
        <v>47</v>
      </c>
      <c r="B10">
        <f>COUNT(B3:AE3)</f>
        <v>25</v>
      </c>
    </row>
    <row r="11" spans="1:31" x14ac:dyDescent="0.2">
      <c r="K11" t="s">
        <v>49</v>
      </c>
      <c r="L11" t="s">
        <v>39</v>
      </c>
      <c r="M11" t="s">
        <v>40</v>
      </c>
      <c r="N11" t="s">
        <v>48</v>
      </c>
      <c r="O11" t="s">
        <v>50</v>
      </c>
    </row>
    <row r="12" spans="1:31" x14ac:dyDescent="0.2">
      <c r="A12" s="12" t="s">
        <v>32</v>
      </c>
      <c r="B12" s="9" t="s">
        <v>38</v>
      </c>
      <c r="C12" s="10">
        <f>AVERAGE(B3:AE3)</f>
        <v>3.56</v>
      </c>
      <c r="J12" s="12" t="s">
        <v>32</v>
      </c>
      <c r="K12" s="14">
        <f>C12</f>
        <v>3.56</v>
      </c>
      <c r="L12" s="14">
        <f>C13</f>
        <v>0</v>
      </c>
      <c r="M12" s="14">
        <f>C14</f>
        <v>8</v>
      </c>
      <c r="N12" s="14">
        <f>C17</f>
        <v>2.8993792439072195</v>
      </c>
      <c r="O12" s="14">
        <f>C15</f>
        <v>3</v>
      </c>
    </row>
    <row r="13" spans="1:31" x14ac:dyDescent="0.2">
      <c r="A13" s="12"/>
      <c r="B13" s="9" t="s">
        <v>39</v>
      </c>
      <c r="C13" s="10">
        <f>MIN(B3:AE3)</f>
        <v>0</v>
      </c>
      <c r="J13" s="12" t="s">
        <v>33</v>
      </c>
      <c r="K13" s="14">
        <f>C22</f>
        <v>4.4400000000000004</v>
      </c>
      <c r="L13" s="14">
        <f>C23</f>
        <v>0</v>
      </c>
      <c r="M13" s="14">
        <f>C24</f>
        <v>9</v>
      </c>
      <c r="N13" s="14">
        <f>C27</f>
        <v>2.5624987804875148</v>
      </c>
      <c r="O13" s="14">
        <f>C25</f>
        <v>5</v>
      </c>
    </row>
    <row r="14" spans="1:31" x14ac:dyDescent="0.2">
      <c r="A14" s="12"/>
      <c r="B14" s="9" t="s">
        <v>40</v>
      </c>
      <c r="C14" s="10">
        <f>MAX(B3:AE3)</f>
        <v>8</v>
      </c>
      <c r="J14" s="12" t="s">
        <v>34</v>
      </c>
      <c r="K14" s="14">
        <f>C32</f>
        <v>0.88</v>
      </c>
      <c r="L14" s="14">
        <f>C33</f>
        <v>0</v>
      </c>
      <c r="M14" s="14">
        <f>C34</f>
        <v>10</v>
      </c>
      <c r="N14" s="14">
        <f>C37</f>
        <v>2.0458738964071075</v>
      </c>
      <c r="O14" s="14">
        <f>C35</f>
        <v>0</v>
      </c>
    </row>
    <row r="15" spans="1:31" x14ac:dyDescent="0.2">
      <c r="A15" s="12"/>
      <c r="B15" s="9" t="s">
        <v>41</v>
      </c>
      <c r="C15" s="10">
        <f>MEDIAN(B3:AE3)</f>
        <v>3</v>
      </c>
      <c r="J15" s="12" t="s">
        <v>35</v>
      </c>
      <c r="K15" s="14">
        <f>C42</f>
        <v>3.16</v>
      </c>
      <c r="L15" s="14">
        <f>C43</f>
        <v>0</v>
      </c>
      <c r="M15" s="14">
        <f>C44</f>
        <v>8</v>
      </c>
      <c r="N15" s="14">
        <f>C47</f>
        <v>2.5405511213120668</v>
      </c>
      <c r="O15" s="14">
        <f>C45</f>
        <v>3</v>
      </c>
    </row>
    <row r="16" spans="1:31" x14ac:dyDescent="0.2">
      <c r="A16" s="12"/>
      <c r="B16" s="9" t="s">
        <v>42</v>
      </c>
      <c r="C16" s="10">
        <f>_xlfn.VAR.P(B3:AE3)</f>
        <v>8.4063999999999997</v>
      </c>
      <c r="J16" s="12" t="s">
        <v>36</v>
      </c>
      <c r="K16" s="14">
        <f>C52</f>
        <v>3.68</v>
      </c>
      <c r="L16" s="14">
        <f>C53</f>
        <v>0</v>
      </c>
      <c r="M16" s="14">
        <f>C54</f>
        <v>9</v>
      </c>
      <c r="N16" s="14">
        <f>C57</f>
        <v>2.7672368890284766</v>
      </c>
      <c r="O16" s="14">
        <f>C55</f>
        <v>3</v>
      </c>
    </row>
    <row r="17" spans="1:15" x14ac:dyDescent="0.2">
      <c r="A17" s="12"/>
      <c r="B17" s="9" t="s">
        <v>43</v>
      </c>
      <c r="C17" s="10">
        <f>_xlfn.STDEV.P(B3:AE3)</f>
        <v>2.8993792439072195</v>
      </c>
      <c r="J17" s="12" t="s">
        <v>37</v>
      </c>
      <c r="K17" s="14">
        <f>C62</f>
        <v>2.08</v>
      </c>
      <c r="L17" s="14">
        <f>C63</f>
        <v>0</v>
      </c>
      <c r="M17" s="14">
        <f>C64</f>
        <v>7</v>
      </c>
      <c r="N17" s="14">
        <f>C67</f>
        <v>2.0960916010518242</v>
      </c>
      <c r="O17" s="14">
        <f>C65</f>
        <v>1</v>
      </c>
    </row>
    <row r="18" spans="1:15" x14ac:dyDescent="0.2">
      <c r="A18" s="12"/>
      <c r="B18" s="9" t="s">
        <v>44</v>
      </c>
      <c r="C18" s="10">
        <f>_xlfn.CONFIDENCE.NORM(C20, C17, B10)</f>
        <v>1.1365357791162245</v>
      </c>
    </row>
    <row r="19" spans="1:15" x14ac:dyDescent="0.2">
      <c r="A19" s="12"/>
      <c r="B19" s="9" t="s">
        <v>45</v>
      </c>
      <c r="C19" s="10">
        <f>C16^2</f>
        <v>70.667560959999989</v>
      </c>
    </row>
    <row r="20" spans="1:15" x14ac:dyDescent="0.2">
      <c r="A20" s="12"/>
      <c r="B20" s="11" t="s">
        <v>46</v>
      </c>
      <c r="C20" s="9">
        <v>0.05</v>
      </c>
    </row>
    <row r="22" spans="1:15" x14ac:dyDescent="0.2">
      <c r="A22" s="12" t="s">
        <v>33</v>
      </c>
      <c r="B22" s="9" t="s">
        <v>38</v>
      </c>
      <c r="C22" s="10">
        <f>AVERAGE(B4:AE4)</f>
        <v>4.4400000000000004</v>
      </c>
    </row>
    <row r="23" spans="1:15" x14ac:dyDescent="0.2">
      <c r="A23" s="12"/>
      <c r="B23" s="9" t="s">
        <v>39</v>
      </c>
      <c r="C23" s="10">
        <f>MIN(B4:AE4)</f>
        <v>0</v>
      </c>
    </row>
    <row r="24" spans="1:15" x14ac:dyDescent="0.2">
      <c r="A24" s="12"/>
      <c r="B24" s="9" t="s">
        <v>40</v>
      </c>
      <c r="C24" s="10">
        <f>MAX(B4:AE4)</f>
        <v>9</v>
      </c>
    </row>
    <row r="25" spans="1:15" x14ac:dyDescent="0.2">
      <c r="A25" s="12"/>
      <c r="B25" s="9" t="s">
        <v>41</v>
      </c>
      <c r="C25" s="10">
        <f>MEDIAN(B4:AE4)</f>
        <v>5</v>
      </c>
    </row>
    <row r="26" spans="1:15" x14ac:dyDescent="0.2">
      <c r="A26" s="12"/>
      <c r="B26" s="9" t="s">
        <v>42</v>
      </c>
      <c r="C26" s="10">
        <f>_xlfn.VAR.P(B4:AE4)</f>
        <v>6.5663999999999998</v>
      </c>
    </row>
    <row r="27" spans="1:15" x14ac:dyDescent="0.2">
      <c r="A27" s="12"/>
      <c r="B27" s="9" t="s">
        <v>43</v>
      </c>
      <c r="C27" s="10">
        <f>_xlfn.STDEV.P(B4:AE4)</f>
        <v>2.5624987804875148</v>
      </c>
    </row>
    <row r="28" spans="1:15" x14ac:dyDescent="0.2">
      <c r="A28" s="12"/>
      <c r="B28" s="9" t="s">
        <v>44</v>
      </c>
      <c r="C28" s="10">
        <f>_xlfn.CONFIDENCE.NORM(C30, C27, B10)</f>
        <v>1.0044810640366675</v>
      </c>
    </row>
    <row r="29" spans="1:15" x14ac:dyDescent="0.2">
      <c r="A29" s="12"/>
      <c r="B29" s="9" t="s">
        <v>45</v>
      </c>
      <c r="C29" s="10">
        <f>C26^2</f>
        <v>43.117608959999998</v>
      </c>
    </row>
    <row r="30" spans="1:15" x14ac:dyDescent="0.2">
      <c r="A30" s="12"/>
      <c r="B30" s="11" t="s">
        <v>46</v>
      </c>
      <c r="C30" s="9">
        <v>0.05</v>
      </c>
    </row>
    <row r="32" spans="1:15" x14ac:dyDescent="0.2">
      <c r="A32" s="12" t="s">
        <v>34</v>
      </c>
      <c r="B32" s="9" t="s">
        <v>38</v>
      </c>
      <c r="C32" s="10">
        <f>AVERAGE(B5:AE5)</f>
        <v>0.88</v>
      </c>
    </row>
    <row r="33" spans="1:3" x14ac:dyDescent="0.2">
      <c r="A33" s="12"/>
      <c r="B33" s="9" t="s">
        <v>39</v>
      </c>
      <c r="C33" s="10">
        <f>MIN(B5:AE5)</f>
        <v>0</v>
      </c>
    </row>
    <row r="34" spans="1:3" x14ac:dyDescent="0.2">
      <c r="A34" s="12"/>
      <c r="B34" s="9" t="s">
        <v>40</v>
      </c>
      <c r="C34" s="10">
        <f>MAX(B5:AE5)</f>
        <v>10</v>
      </c>
    </row>
    <row r="35" spans="1:3" x14ac:dyDescent="0.2">
      <c r="A35" s="12"/>
      <c r="B35" s="9" t="s">
        <v>41</v>
      </c>
      <c r="C35" s="10">
        <f>MEDIAN(B5:AE5)</f>
        <v>0</v>
      </c>
    </row>
    <row r="36" spans="1:3" x14ac:dyDescent="0.2">
      <c r="A36" s="12"/>
      <c r="B36" s="9" t="s">
        <v>42</v>
      </c>
      <c r="C36" s="10">
        <f>_xlfn.VAR.P(B5:AE5)</f>
        <v>4.1856</v>
      </c>
    </row>
    <row r="37" spans="1:3" x14ac:dyDescent="0.2">
      <c r="A37" s="12"/>
      <c r="B37" s="9" t="s">
        <v>43</v>
      </c>
      <c r="C37" s="10">
        <f>_xlfn.STDEV.P(B5:AE5)</f>
        <v>2.0458738964071075</v>
      </c>
    </row>
    <row r="38" spans="1:3" x14ac:dyDescent="0.2">
      <c r="A38" s="12"/>
      <c r="B38" s="9" t="s">
        <v>44</v>
      </c>
      <c r="C38" s="10">
        <f>_xlfn.CONFIDENCE.NORM(C40, C37, B10)</f>
        <v>0.80196783077371181</v>
      </c>
    </row>
    <row r="39" spans="1:3" x14ac:dyDescent="0.2">
      <c r="A39" s="12"/>
      <c r="B39" s="9" t="s">
        <v>45</v>
      </c>
      <c r="C39" s="10">
        <f>C36^2</f>
        <v>17.519247360000001</v>
      </c>
    </row>
    <row r="40" spans="1:3" x14ac:dyDescent="0.2">
      <c r="A40" s="12"/>
      <c r="B40" s="11" t="s">
        <v>46</v>
      </c>
      <c r="C40" s="9">
        <v>0.05</v>
      </c>
    </row>
    <row r="42" spans="1:3" x14ac:dyDescent="0.2">
      <c r="A42" s="12" t="s">
        <v>35</v>
      </c>
      <c r="B42" s="9" t="s">
        <v>38</v>
      </c>
      <c r="C42" s="10">
        <f>AVERAGE(B6:AE6)</f>
        <v>3.16</v>
      </c>
    </row>
    <row r="43" spans="1:3" x14ac:dyDescent="0.2">
      <c r="A43" s="12"/>
      <c r="B43" s="9" t="s">
        <v>39</v>
      </c>
      <c r="C43" s="10">
        <f>MIN(B6:AE6)</f>
        <v>0</v>
      </c>
    </row>
    <row r="44" spans="1:3" x14ac:dyDescent="0.2">
      <c r="A44" s="12"/>
      <c r="B44" s="9" t="s">
        <v>40</v>
      </c>
      <c r="C44" s="10">
        <f>MAX(B6:AE6)</f>
        <v>8</v>
      </c>
    </row>
    <row r="45" spans="1:3" x14ac:dyDescent="0.2">
      <c r="A45" s="12"/>
      <c r="B45" s="9" t="s">
        <v>41</v>
      </c>
      <c r="C45" s="10">
        <f>MEDIAN(B6:AE6)</f>
        <v>3</v>
      </c>
    </row>
    <row r="46" spans="1:3" x14ac:dyDescent="0.2">
      <c r="A46" s="12"/>
      <c r="B46" s="9" t="s">
        <v>42</v>
      </c>
      <c r="C46" s="10">
        <f>_xlfn.VAR.P(B6:AE6)</f>
        <v>6.4543999999999997</v>
      </c>
    </row>
    <row r="47" spans="1:3" x14ac:dyDescent="0.2">
      <c r="A47" s="12"/>
      <c r="B47" s="9" t="s">
        <v>43</v>
      </c>
      <c r="C47" s="10">
        <f>_xlfn.STDEV.P(B6:AE6)</f>
        <v>2.5405511213120668</v>
      </c>
    </row>
    <row r="48" spans="1:3" x14ac:dyDescent="0.2">
      <c r="A48" s="12"/>
      <c r="B48" s="9" t="s">
        <v>44</v>
      </c>
      <c r="C48" s="10">
        <f>_xlfn.CONFIDENCE.NORM(C50, C47, B10)</f>
        <v>0.99587773973089988</v>
      </c>
    </row>
    <row r="49" spans="1:3" x14ac:dyDescent="0.2">
      <c r="A49" s="12"/>
      <c r="B49" s="9" t="s">
        <v>45</v>
      </c>
      <c r="C49" s="10">
        <f>C46^2</f>
        <v>41.659279359999999</v>
      </c>
    </row>
    <row r="50" spans="1:3" x14ac:dyDescent="0.2">
      <c r="A50" s="12"/>
      <c r="B50" s="11" t="s">
        <v>46</v>
      </c>
      <c r="C50" s="9">
        <v>0.05</v>
      </c>
    </row>
    <row r="52" spans="1:3" x14ac:dyDescent="0.2">
      <c r="A52" s="12" t="s">
        <v>36</v>
      </c>
      <c r="B52" s="9" t="s">
        <v>38</v>
      </c>
      <c r="C52" s="10">
        <f>AVERAGE(B7:AE7)</f>
        <v>3.68</v>
      </c>
    </row>
    <row r="53" spans="1:3" x14ac:dyDescent="0.2">
      <c r="A53" s="12"/>
      <c r="B53" s="9" t="s">
        <v>39</v>
      </c>
      <c r="C53" s="10">
        <f>MIN(B7:AE7)</f>
        <v>0</v>
      </c>
    </row>
    <row r="54" spans="1:3" x14ac:dyDescent="0.2">
      <c r="A54" s="12"/>
      <c r="B54" s="9" t="s">
        <v>40</v>
      </c>
      <c r="C54" s="10">
        <f>MAX(B7:AE7)</f>
        <v>9</v>
      </c>
    </row>
    <row r="55" spans="1:3" x14ac:dyDescent="0.2">
      <c r="A55" s="12"/>
      <c r="B55" s="9" t="s">
        <v>41</v>
      </c>
      <c r="C55" s="10">
        <f>MEDIAN(B7:AE7)</f>
        <v>3</v>
      </c>
    </row>
    <row r="56" spans="1:3" x14ac:dyDescent="0.2">
      <c r="A56" s="12"/>
      <c r="B56" s="9" t="s">
        <v>42</v>
      </c>
      <c r="C56" s="10">
        <f>_xlfn.VAR.P(B7:AE7)</f>
        <v>7.6576000000000004</v>
      </c>
    </row>
    <row r="57" spans="1:3" x14ac:dyDescent="0.2">
      <c r="A57" s="12"/>
      <c r="B57" s="9" t="s">
        <v>43</v>
      </c>
      <c r="C57" s="10">
        <f>_xlfn.STDEV.P(B7:AE7)</f>
        <v>2.7672368890284766</v>
      </c>
    </row>
    <row r="58" spans="1:3" x14ac:dyDescent="0.2">
      <c r="A58" s="12"/>
      <c r="B58" s="9" t="s">
        <v>44</v>
      </c>
      <c r="C58" s="10">
        <f>_xlfn.CONFIDENCE.NORM(C60, C57, B10)</f>
        <v>1.0847369278372949</v>
      </c>
    </row>
    <row r="59" spans="1:3" x14ac:dyDescent="0.2">
      <c r="A59" s="12"/>
      <c r="B59" s="9" t="s">
        <v>45</v>
      </c>
      <c r="C59" s="10">
        <f>C56^2</f>
        <v>58.638837760000008</v>
      </c>
    </row>
    <row r="60" spans="1:3" x14ac:dyDescent="0.2">
      <c r="A60" s="12"/>
      <c r="B60" s="11" t="s">
        <v>46</v>
      </c>
      <c r="C60" s="9">
        <v>0.05</v>
      </c>
    </row>
    <row r="62" spans="1:3" x14ac:dyDescent="0.2">
      <c r="A62" s="12" t="s">
        <v>37</v>
      </c>
      <c r="B62" s="9" t="s">
        <v>38</v>
      </c>
      <c r="C62" s="10">
        <f>AVERAGE(B8:AE8)</f>
        <v>2.08</v>
      </c>
    </row>
    <row r="63" spans="1:3" x14ac:dyDescent="0.2">
      <c r="A63" s="12"/>
      <c r="B63" s="9" t="s">
        <v>39</v>
      </c>
      <c r="C63" s="10">
        <f>MIN(B8:AE8)</f>
        <v>0</v>
      </c>
    </row>
    <row r="64" spans="1:3" x14ac:dyDescent="0.2">
      <c r="A64" s="12"/>
      <c r="B64" s="9" t="s">
        <v>40</v>
      </c>
      <c r="C64" s="10">
        <f>MAX(B8:AE8)</f>
        <v>7</v>
      </c>
    </row>
    <row r="65" spans="1:3" x14ac:dyDescent="0.2">
      <c r="A65" s="12"/>
      <c r="B65" s="9" t="s">
        <v>41</v>
      </c>
      <c r="C65" s="10">
        <f>MEDIAN(B8:AE8)</f>
        <v>1</v>
      </c>
    </row>
    <row r="66" spans="1:3" x14ac:dyDescent="0.2">
      <c r="A66" s="12"/>
      <c r="B66" s="9" t="s">
        <v>42</v>
      </c>
      <c r="C66" s="10">
        <f>_xlfn.VAR.P(B8:AE8)</f>
        <v>4.3936000000000002</v>
      </c>
    </row>
    <row r="67" spans="1:3" x14ac:dyDescent="0.2">
      <c r="A67" s="12"/>
      <c r="B67" s="9" t="s">
        <v>43</v>
      </c>
      <c r="C67" s="10">
        <f>_xlfn.STDEV.P(B8:AE8)</f>
        <v>2.0960916010518242</v>
      </c>
    </row>
    <row r="68" spans="1:3" x14ac:dyDescent="0.2">
      <c r="A68" s="12"/>
      <c r="B68" s="9" t="s">
        <v>44</v>
      </c>
      <c r="C68" s="10">
        <f>_xlfn.CONFIDENCE.NORM(C70, C67, B10)</f>
        <v>0.82165280927169482</v>
      </c>
    </row>
    <row r="69" spans="1:3" x14ac:dyDescent="0.2">
      <c r="A69" s="12"/>
      <c r="B69" s="9" t="s">
        <v>45</v>
      </c>
      <c r="C69" s="10">
        <f>C66^2</f>
        <v>19.303720960000003</v>
      </c>
    </row>
    <row r="70" spans="1:3" x14ac:dyDescent="0.2">
      <c r="A70" s="12"/>
      <c r="B70" s="11" t="s">
        <v>46</v>
      </c>
      <c r="C70" s="9">
        <v>0.05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2991E374CF643A565692E6FA309E6" ma:contentTypeVersion="14" ma:contentTypeDescription="Create a new document." ma:contentTypeScope="" ma:versionID="f60c024439ef7e1d8a21b47426f4bc0c">
  <xsd:schema xmlns:xsd="http://www.w3.org/2001/XMLSchema" xmlns:xs="http://www.w3.org/2001/XMLSchema" xmlns:p="http://schemas.microsoft.com/office/2006/metadata/properties" xmlns:ns2="f5952aad-cd65-4de3-8d4e-24c335e63d1a" xmlns:ns3="7cf50504-7577-403d-8bfd-cd0f33dbfe10" targetNamespace="http://schemas.microsoft.com/office/2006/metadata/properties" ma:root="true" ma:fieldsID="e04bcc4a58241ea118aa134315bab4f3" ns2:_="" ns3:_="">
    <xsd:import namespace="f5952aad-cd65-4de3-8d4e-24c335e63d1a"/>
    <xsd:import namespace="7cf50504-7577-403d-8bfd-cd0f33dbfe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52aad-cd65-4de3-8d4e-24c335e63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73016ee-f6f3-49f5-9926-fe02af74ff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50504-7577-403d-8bfd-cd0f33dbfe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1c43c36-afd4-4c95-9c01-6e5305f551f0}" ma:internalName="TaxCatchAll" ma:showField="CatchAllData" ma:web="7cf50504-7577-403d-8bfd-cd0f33dbfe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f50504-7577-403d-8bfd-cd0f33dbfe10" xsi:nil="true"/>
    <lcf76f155ced4ddcb4097134ff3c332f xmlns="f5952aad-cd65-4de3-8d4e-24c335e63d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A5C1B5-FB27-4E9D-8D4C-DDC586C65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52aad-cd65-4de3-8d4e-24c335e63d1a"/>
    <ds:schemaRef ds:uri="7cf50504-7577-403d-8bfd-cd0f33dbfe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C112D-7765-48D5-A4B6-26ED923DA3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C63FF1-E75B-447A-A20A-D54FC9BB6886}">
  <ds:schemaRefs>
    <ds:schemaRef ds:uri="http://schemas.microsoft.com/office/2006/metadata/properties"/>
    <ds:schemaRef ds:uri="http://schemas.microsoft.com/office/2006/documentManagement/types"/>
    <ds:schemaRef ds:uri="f5952aad-cd65-4de3-8d4e-24c335e63d1a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cf50504-7577-403d-8bfd-cd0f33dbfe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Septon</dc:creator>
  <cp:lastModifiedBy>Santiago Villarreal Narvaez</cp:lastModifiedBy>
  <dcterms:created xsi:type="dcterms:W3CDTF">2015-06-05T18:17:20Z</dcterms:created>
  <dcterms:modified xsi:type="dcterms:W3CDTF">2024-05-13T11:28:48Z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0x01010059D2991E374CF643A565692E6FA309E6</vt:lpwstr>
  </property>
  <property fmtid="{D5CDD505-2E9C-101B-9397-08002B2CF9AE}" pid="3" name="MediaServiceImageTags">
    <vt:lpwstr/>
  </property>
</Properties>
</file>