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13_ncr:1_{0630EF2B-D681-428A-8602-0359638EC107}"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81029"/>
</workbook>
</file>

<file path=xl/calcChain.xml><?xml version="1.0" encoding="utf-8"?>
<calcChain xmlns="http://schemas.openxmlformats.org/spreadsheetml/2006/main">
  <c r="L578" i="1" l="1"/>
  <c r="M578" i="1"/>
  <c r="N578" i="1"/>
  <c r="O578" i="1"/>
  <c r="P578" i="1"/>
  <c r="Q578" i="1"/>
  <c r="R578" i="1"/>
  <c r="S578" i="1"/>
  <c r="T578" i="1"/>
  <c r="U578" i="1"/>
  <c r="V578" i="1"/>
  <c r="W578" i="1"/>
  <c r="X578" i="1"/>
  <c r="Y578" i="1"/>
  <c r="Z578" i="1"/>
  <c r="AA578" i="1"/>
  <c r="AB578" i="1"/>
  <c r="AC578" i="1"/>
  <c r="AD578" i="1"/>
  <c r="AE578" i="1"/>
  <c r="K578" i="1"/>
  <c r="F5" i="3"/>
  <c r="K5" i="3"/>
  <c r="N5" i="3"/>
  <c r="O5" i="3"/>
  <c r="P5" i="3"/>
  <c r="Q5" i="3"/>
  <c r="T5" i="3"/>
  <c r="V5" i="3"/>
  <c r="B5" i="3"/>
  <c r="X669" i="1"/>
  <c r="Y669" i="1"/>
  <c r="Z669" i="1"/>
  <c r="AA669" i="1"/>
  <c r="R5" i="3" s="1"/>
  <c r="AB669" i="1"/>
  <c r="S5" i="3" s="1"/>
  <c r="AC669" i="1"/>
  <c r="AD669" i="1"/>
  <c r="U5" i="3" s="1"/>
  <c r="AE669" i="1"/>
  <c r="R669" i="1"/>
  <c r="I5" i="3" s="1"/>
  <c r="S669" i="1"/>
  <c r="J5" i="3" s="1"/>
  <c r="T669" i="1"/>
  <c r="U669" i="1"/>
  <c r="L5" i="3" s="1"/>
  <c r="V669" i="1"/>
  <c r="M5" i="3" s="1"/>
  <c r="W669" i="1"/>
  <c r="L669" i="1"/>
  <c r="C5" i="3" s="1"/>
  <c r="M669" i="1"/>
  <c r="D5" i="3" s="1"/>
  <c r="N669" i="1"/>
  <c r="E5" i="3" s="1"/>
  <c r="O669" i="1"/>
  <c r="P669" i="1"/>
  <c r="G5" i="3" s="1"/>
  <c r="Q669" i="1"/>
  <c r="H5" i="3" s="1"/>
  <c r="K669" i="1"/>
  <c r="W15" i="3"/>
  <c r="AF637" i="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4" i="3" s="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AF583" i="1"/>
  <c r="W8" i="3" s="1"/>
  <c r="AE583" i="1"/>
  <c r="V8" i="3" s="1"/>
  <c r="AD583" i="1"/>
  <c r="U8" i="3" s="1"/>
  <c r="AC583" i="1"/>
  <c r="T8" i="3" s="1"/>
  <c r="AB583" i="1"/>
  <c r="S8" i="3" s="1"/>
  <c r="AA583" i="1"/>
  <c r="R8" i="3" s="1"/>
  <c r="Z583" i="1"/>
  <c r="Q8" i="3" s="1"/>
  <c r="Y583" i="1"/>
  <c r="P8" i="3" s="1"/>
  <c r="X583" i="1"/>
  <c r="O8" i="3" s="1"/>
  <c r="W583" i="1"/>
  <c r="N8" i="3" s="1"/>
  <c r="V583" i="1"/>
  <c r="M8" i="3" s="1"/>
  <c r="U583" i="1"/>
  <c r="L8" i="3" s="1"/>
  <c r="T583" i="1"/>
  <c r="K8" i="3" s="1"/>
  <c r="S583" i="1"/>
  <c r="J8" i="3" s="1"/>
  <c r="R583" i="1"/>
  <c r="I8" i="3" s="1"/>
  <c r="Q583" i="1"/>
  <c r="H8" i="3" s="1"/>
  <c r="P583" i="1"/>
  <c r="G8" i="3" s="1"/>
  <c r="O583" i="1"/>
  <c r="F8" i="3" s="1"/>
  <c r="N583" i="1"/>
  <c r="E8" i="3" s="1"/>
  <c r="M583" i="1"/>
  <c r="D8" i="3" s="1"/>
  <c r="L583" i="1"/>
  <c r="C8" i="3" s="1"/>
  <c r="K583" i="1"/>
  <c r="B8" i="3" s="1"/>
  <c r="AF578" i="1"/>
  <c r="W9" i="3" s="1"/>
  <c r="V9" i="3"/>
  <c r="U9" i="3"/>
  <c r="T9" i="3"/>
  <c r="S9" i="3"/>
  <c r="R9" i="3"/>
  <c r="Q9" i="3"/>
  <c r="P9" i="3"/>
  <c r="O9" i="3"/>
  <c r="N9" i="3"/>
  <c r="M9" i="3"/>
  <c r="L9" i="3"/>
  <c r="K9" i="3"/>
  <c r="J9" i="3"/>
  <c r="I9" i="3"/>
  <c r="H9" i="3"/>
  <c r="G9" i="3"/>
  <c r="F9" i="3"/>
  <c r="E9" i="3"/>
  <c r="D9" i="3"/>
  <c r="C9" i="3"/>
  <c r="B9" i="3"/>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K6" i="1"/>
  <c r="B10" i="3" s="1"/>
  <c r="L6" i="1"/>
  <c r="C10" i="3" s="1"/>
  <c r="M6" i="1"/>
  <c r="D10" i="3" s="1"/>
  <c r="N6" i="1"/>
  <c r="E10" i="3" s="1"/>
  <c r="O6" i="1"/>
  <c r="F10" i="3" s="1"/>
  <c r="P6" i="1"/>
  <c r="G10" i="3" s="1"/>
  <c r="Q6" i="1"/>
  <c r="H10" i="3" s="1"/>
  <c r="R6" i="1"/>
  <c r="I10" i="3" s="1"/>
  <c r="S6" i="1"/>
  <c r="J10" i="3" s="1"/>
  <c r="T6" i="1"/>
  <c r="K10" i="3" s="1"/>
  <c r="U6" i="1"/>
  <c r="L10" i="3" s="1"/>
  <c r="V6" i="1"/>
  <c r="M10" i="3" s="1"/>
  <c r="W6" i="1"/>
  <c r="N10" i="3" s="1"/>
  <c r="X6" i="1"/>
  <c r="O10" i="3" s="1"/>
  <c r="Y6" i="1"/>
  <c r="P10" i="3" s="1"/>
  <c r="Z6" i="1"/>
  <c r="Q10" i="3" s="1"/>
  <c r="AA6" i="1"/>
  <c r="R10" i="3" s="1"/>
  <c r="AB6" i="1"/>
  <c r="S10" i="3" s="1"/>
  <c r="AC6" i="1"/>
  <c r="T10" i="3" s="1"/>
  <c r="AD6" i="1"/>
  <c r="U10" i="3" s="1"/>
  <c r="AE6" i="1"/>
  <c r="V10" i="3" s="1"/>
  <c r="AF6" i="1"/>
  <c r="W10" i="3" s="1"/>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<sst xmlns="http://schemas.openxmlformats.org/spreadsheetml/2006/main" count="4858" uniqueCount="1987">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</sst>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W3">
            <v>0</v>
          </cell>
        </row>
        <row r="4">
          <cell r="B4">
            <v>156716600</v>
          </cell>
          <cell r="C4">
            <v>167976040</v>
          </cell>
          <cell r="D4">
            <v>183715880</v>
          </cell>
          <cell r="E4">
            <v>187651428</v>
          </cell>
          <cell r="F4">
            <v>194953119</v>
          </cell>
          <cell r="G4">
            <v>204027579</v>
          </cell>
          <cell r="H4">
            <v>211944467</v>
          </cell>
          <cell r="I4">
            <v>224458726</v>
          </cell>
          <cell r="J4">
            <v>237583497</v>
          </cell>
          <cell r="K4">
            <v>246965271</v>
          </cell>
          <cell r="L4">
            <v>253048448</v>
          </cell>
          <cell r="M4">
            <v>259934115</v>
          </cell>
          <cell r="N4">
            <v>260625937</v>
          </cell>
          <cell r="O4">
            <v>263067911</v>
          </cell>
          <cell r="P4">
            <v>253919348</v>
          </cell>
          <cell r="Q4">
            <v>246326325</v>
          </cell>
          <cell r="R4">
            <v>229140550</v>
          </cell>
          <cell r="S4">
            <v>217313967</v>
          </cell>
          <cell r="T4">
            <v>193782638</v>
          </cell>
          <cell r="U4">
            <v>169863949</v>
          </cell>
          <cell r="V4">
            <v>154658303</v>
          </cell>
          <cell r="W4">
            <v>144174733</v>
          </cell>
        </row>
        <row r="5">
          <cell r="B5">
            <v>83860335346.247116</v>
          </cell>
          <cell r="C5">
            <v>88243037645.415298</v>
          </cell>
          <cell r="D5">
            <v>104432410000.00002</v>
          </cell>
          <cell r="E5">
            <v>113914397673</v>
          </cell>
          <cell r="F5">
            <v>128182380208</v>
          </cell>
          <cell r="G5">
            <v>141266597589</v>
          </cell>
          <cell r="H5">
            <v>152741116253</v>
          </cell>
          <cell r="I5">
            <v>172377484435</v>
          </cell>
          <cell r="J5">
            <v>194816933897</v>
          </cell>
          <cell r="K5">
            <v>214803554568</v>
          </cell>
          <cell r="L5">
            <v>227757668789</v>
          </cell>
          <cell r="M5">
            <v>245404960604</v>
          </cell>
          <cell r="N5">
            <v>246463188398</v>
          </cell>
          <cell r="O5">
            <v>239867616739</v>
          </cell>
          <cell r="P5">
            <v>228965844787</v>
          </cell>
          <cell r="Q5">
            <v>221271525079</v>
          </cell>
          <cell r="R5">
            <v>209409702158</v>
          </cell>
          <cell r="S5">
            <v>197124327717</v>
          </cell>
          <cell r="T5">
            <v>170285611746</v>
          </cell>
          <cell r="U5">
            <v>141100706124</v>
          </cell>
          <cell r="V5">
            <v>120407890118</v>
          </cell>
          <cell r="W5">
            <v>110314545203</v>
          </cell>
        </row>
        <row r="7">
          <cell r="B7">
            <v>50608436.274199456</v>
          </cell>
          <cell r="C7">
            <v>54244443.255739212</v>
          </cell>
          <cell r="D7">
            <v>59327304.226472974</v>
          </cell>
          <cell r="E7">
            <v>60598209.351788692</v>
          </cell>
          <cell r="F7">
            <v>62956141.84692575</v>
          </cell>
          <cell r="G7">
            <v>65886554.008960731</v>
          </cell>
          <cell r="H7">
            <v>68443151.853975073</v>
          </cell>
          <cell r="I7">
            <v>72484377.091890693</v>
          </cell>
          <cell r="J7">
            <v>71731564.967042297</v>
          </cell>
          <cell r="K7">
            <v>71966640.718910307</v>
          </cell>
          <cell r="L7">
            <v>70242672.282253996</v>
          </cell>
          <cell r="M7">
            <v>72196826.934210598</v>
          </cell>
          <cell r="N7">
            <v>72354218.425861493</v>
          </cell>
          <cell r="O7">
            <v>72620520.514616698</v>
          </cell>
          <cell r="P7">
            <v>69782268.831006601</v>
          </cell>
          <cell r="Q7">
            <v>68451960.146435499</v>
          </cell>
          <cell r="R7">
            <v>67098851.729051702</v>
          </cell>
          <cell r="S7">
            <v>64662029.880932502</v>
          </cell>
          <cell r="T7">
            <v>57543442.3193608</v>
          </cell>
          <cell r="U7">
            <v>50847486.582352601</v>
          </cell>
          <cell r="V7">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8359375" defaultRowHeight="14.4" x14ac:dyDescent="0.55000000000000004"/>
  <cols>
    <col min="1" max="1" width="117.41796875" customWidth="1"/>
    <col min="2" max="2" width="62.41796875" customWidth="1"/>
  </cols>
  <sheetData>
    <row r="1" spans="1:2" ht="23.1" x14ac:dyDescent="0.85">
      <c r="A1" s="15" t="s">
        <v>0</v>
      </c>
    </row>
    <row r="2" spans="1:2" ht="89.1" customHeight="1" x14ac:dyDescent="0.55000000000000004">
      <c r="A2" s="1" t="s">
        <v>1</v>
      </c>
      <c r="B2" s="16" t="s">
        <v>2</v>
      </c>
    </row>
    <row r="3" spans="1:2" x14ac:dyDescent="0.55000000000000004">
      <c r="A3" s="1"/>
    </row>
    <row r="4" spans="1:2" x14ac:dyDescent="0.55000000000000004">
      <c r="A4" s="17" t="s">
        <v>3</v>
      </c>
    </row>
    <row r="5" spans="1:2" x14ac:dyDescent="0.55000000000000004">
      <c r="A5" s="18" t="s">
        <v>4</v>
      </c>
    </row>
    <row r="6" spans="1:2" ht="43.2" x14ac:dyDescent="0.55000000000000004">
      <c r="A6" s="18" t="s">
        <v>5</v>
      </c>
    </row>
    <row r="7" spans="1:2" x14ac:dyDescent="0.55000000000000004">
      <c r="A7" s="18" t="s">
        <v>6</v>
      </c>
    </row>
    <row r="8" spans="1:2" x14ac:dyDescent="0.55000000000000004">
      <c r="A8" s="18" t="s">
        <v>7</v>
      </c>
      <c r="B8" s="1"/>
    </row>
    <row r="9" spans="1:2" ht="28.8" x14ac:dyDescent="0.55000000000000004">
      <c r="A9" s="1" t="s">
        <v>8</v>
      </c>
    </row>
    <row r="10" spans="1:2" ht="28.8" x14ac:dyDescent="0.55000000000000004">
      <c r="A10" s="1" t="s">
        <v>9</v>
      </c>
    </row>
    <row r="11" spans="1:2" ht="43.2" x14ac:dyDescent="0.55000000000000004">
      <c r="A11" s="18" t="s">
        <v>10</v>
      </c>
    </row>
    <row r="12" spans="1:2" x14ac:dyDescent="0.55000000000000004">
      <c r="A12" s="1" t="s">
        <v>11</v>
      </c>
    </row>
    <row r="13" spans="1:2" x14ac:dyDescent="0.55000000000000004">
      <c r="A13" s="1" t="s">
        <v>12</v>
      </c>
    </row>
    <row r="14" spans="1:2" ht="43.2" x14ac:dyDescent="0.55000000000000004">
      <c r="A14" s="1" t="s">
        <v>13</v>
      </c>
    </row>
    <row r="15" spans="1:2" ht="43.2" x14ac:dyDescent="0.55000000000000004">
      <c r="A15" s="1" t="s">
        <v>14</v>
      </c>
      <c r="B15" s="1" t="s">
        <v>15</v>
      </c>
    </row>
    <row r="16" spans="1:2" x14ac:dyDescent="0.55000000000000004">
      <c r="A16" s="1" t="s">
        <v>16</v>
      </c>
    </row>
    <row r="17" spans="1:2" x14ac:dyDescent="0.55000000000000004">
      <c r="A17" s="1" t="s">
        <v>17</v>
      </c>
    </row>
    <row r="18" spans="1:2" ht="28.8" x14ac:dyDescent="0.55000000000000004">
      <c r="A18" s="1" t="s">
        <v>18</v>
      </c>
    </row>
    <row r="19" spans="1:2" x14ac:dyDescent="0.55000000000000004">
      <c r="A19" s="1"/>
    </row>
    <row r="20" spans="1:2" x14ac:dyDescent="0.55000000000000004">
      <c r="A20" s="17" t="s">
        <v>19</v>
      </c>
    </row>
    <row r="21" spans="1:2" ht="43.2" x14ac:dyDescent="0.55000000000000004">
      <c r="A21" s="1" t="s">
        <v>20</v>
      </c>
    </row>
    <row r="22" spans="1:2" x14ac:dyDescent="0.55000000000000004">
      <c r="A22" s="1"/>
    </row>
    <row r="23" spans="1:2" x14ac:dyDescent="0.55000000000000004">
      <c r="A23" s="1" t="s">
        <v>21</v>
      </c>
    </row>
    <row r="24" spans="1:2" x14ac:dyDescent="0.55000000000000004">
      <c r="A24" s="1" t="s">
        <v>22</v>
      </c>
    </row>
    <row r="25" spans="1:2" x14ac:dyDescent="0.55000000000000004">
      <c r="A25" s="1"/>
    </row>
    <row r="26" spans="1:2" x14ac:dyDescent="0.55000000000000004">
      <c r="A26" s="17" t="s">
        <v>23</v>
      </c>
    </row>
    <row r="27" spans="1:2" x14ac:dyDescent="0.55000000000000004">
      <c r="A27" s="19"/>
    </row>
    <row r="28" spans="1:2" x14ac:dyDescent="0.55000000000000004">
      <c r="A28" s="1" t="s">
        <v>24</v>
      </c>
    </row>
    <row r="29" spans="1:2" x14ac:dyDescent="0.55000000000000004">
      <c r="A29" s="1" t="s">
        <v>25</v>
      </c>
    </row>
    <row r="30" spans="1:2" x14ac:dyDescent="0.55000000000000004">
      <c r="A30" s="20" t="s">
        <v>26</v>
      </c>
    </row>
    <row r="31" spans="1:2" x14ac:dyDescent="0.55000000000000004">
      <c r="A31" s="1" t="s">
        <v>27</v>
      </c>
      <c r="B31" s="21"/>
    </row>
    <row r="32" spans="1:2" x14ac:dyDescent="0.55000000000000004">
      <c r="A32" s="1" t="s">
        <v>28</v>
      </c>
      <c r="B32" s="17" t="s">
        <v>29</v>
      </c>
    </row>
    <row r="33" spans="1:3" ht="72" x14ac:dyDescent="0.55000000000000004">
      <c r="A33" s="1" t="s">
        <v>30</v>
      </c>
      <c r="B33" s="1" t="s">
        <v>31</v>
      </c>
    </row>
    <row r="34" spans="1:3" x14ac:dyDescent="0.55000000000000004">
      <c r="A34" s="1" t="s">
        <v>32</v>
      </c>
      <c r="B34" t="s">
        <v>33</v>
      </c>
      <c r="C34" t="s">
        <v>34</v>
      </c>
    </row>
    <row r="35" spans="1:3" x14ac:dyDescent="0.55000000000000004">
      <c r="A35" s="1" t="s">
        <v>35</v>
      </c>
      <c r="B35" t="s">
        <v>36</v>
      </c>
      <c r="C35" t="s">
        <v>37</v>
      </c>
    </row>
    <row r="36" spans="1:3" x14ac:dyDescent="0.55000000000000004">
      <c r="A36" s="1" t="s">
        <v>38</v>
      </c>
      <c r="B36" t="s">
        <v>39</v>
      </c>
      <c r="C36" t="s">
        <v>40</v>
      </c>
    </row>
    <row r="37" spans="1:3" x14ac:dyDescent="0.55000000000000004">
      <c r="A37" s="1" t="s">
        <v>41</v>
      </c>
      <c r="B37" t="s">
        <v>42</v>
      </c>
      <c r="C37" t="s">
        <v>43</v>
      </c>
    </row>
    <row r="38" spans="1:3" x14ac:dyDescent="0.55000000000000004">
      <c r="A38" s="1" t="s">
        <v>44</v>
      </c>
      <c r="B38" t="s">
        <v>45</v>
      </c>
      <c r="C38" t="s">
        <v>46</v>
      </c>
    </row>
    <row r="39" spans="1:3" x14ac:dyDescent="0.55000000000000004">
      <c r="A39" s="1" t="s">
        <v>47</v>
      </c>
      <c r="B39" t="s">
        <v>48</v>
      </c>
      <c r="C39" t="s">
        <v>49</v>
      </c>
    </row>
    <row r="40" spans="1:3" x14ac:dyDescent="0.55000000000000004">
      <c r="A40" s="1" t="s">
        <v>50</v>
      </c>
      <c r="B40" t="s">
        <v>51</v>
      </c>
      <c r="C40" t="s">
        <v>52</v>
      </c>
    </row>
    <row r="41" spans="1:3" x14ac:dyDescent="0.55000000000000004">
      <c r="A41" s="19" t="s">
        <v>53</v>
      </c>
      <c r="B41" t="s">
        <v>54</v>
      </c>
      <c r="C41" t="s">
        <v>55</v>
      </c>
    </row>
    <row r="42" spans="1:3" x14ac:dyDescent="0.55000000000000004">
      <c r="A42" s="20" t="s">
        <v>56</v>
      </c>
      <c r="B42" t="s">
        <v>57</v>
      </c>
      <c r="C42" t="s">
        <v>58</v>
      </c>
    </row>
    <row r="43" spans="1:3" x14ac:dyDescent="0.55000000000000004">
      <c r="A43" s="1" t="s">
        <v>59</v>
      </c>
      <c r="B43" t="s">
        <v>60</v>
      </c>
      <c r="C43" t="s">
        <v>61</v>
      </c>
    </row>
    <row r="44" spans="1:3" x14ac:dyDescent="0.55000000000000004">
      <c r="A44" s="1" t="s">
        <v>62</v>
      </c>
      <c r="B44" t="s">
        <v>63</v>
      </c>
      <c r="C44" t="s">
        <v>64</v>
      </c>
    </row>
    <row r="45" spans="1:3" x14ac:dyDescent="0.55000000000000004">
      <c r="A45" s="1" t="s">
        <v>65</v>
      </c>
    </row>
    <row r="46" spans="1:3" x14ac:dyDescent="0.55000000000000004">
      <c r="A46" s="1" t="s">
        <v>66</v>
      </c>
    </row>
    <row r="47" spans="1:3" x14ac:dyDescent="0.55000000000000004">
      <c r="A47" s="20" t="s">
        <v>67</v>
      </c>
    </row>
    <row r="48" spans="1:3" x14ac:dyDescent="0.55000000000000004">
      <c r="A48" s="1" t="s">
        <v>68</v>
      </c>
    </row>
    <row r="49" spans="1:1" x14ac:dyDescent="0.55000000000000004">
      <c r="A49" s="1" t="s">
        <v>69</v>
      </c>
    </row>
    <row r="50" spans="1:1" x14ac:dyDescent="0.55000000000000004">
      <c r="A50" s="1" t="s">
        <v>70</v>
      </c>
    </row>
    <row r="51" spans="1:1" x14ac:dyDescent="0.55000000000000004">
      <c r="A51" s="1" t="s">
        <v>71</v>
      </c>
    </row>
    <row r="52" spans="1:1" x14ac:dyDescent="0.55000000000000004">
      <c r="A52" s="22" t="s">
        <v>72</v>
      </c>
    </row>
    <row r="53" spans="1:1" x14ac:dyDescent="0.55000000000000004">
      <c r="A53" s="22" t="s">
        <v>73</v>
      </c>
    </row>
    <row r="54" spans="1:1" x14ac:dyDescent="0.55000000000000004">
      <c r="A54" s="1" t="s">
        <v>74</v>
      </c>
    </row>
    <row r="55" spans="1:1" x14ac:dyDescent="0.55000000000000004">
      <c r="A55" s="1" t="s">
        <v>75</v>
      </c>
    </row>
    <row r="56" spans="1:1" x14ac:dyDescent="0.55000000000000004">
      <c r="A56" s="1" t="s">
        <v>76</v>
      </c>
    </row>
    <row r="57" spans="1:1" x14ac:dyDescent="0.55000000000000004">
      <c r="A57" s="1" t="s">
        <v>77</v>
      </c>
    </row>
    <row r="58" spans="1:1" x14ac:dyDescent="0.55000000000000004">
      <c r="A58" s="1" t="s">
        <v>78</v>
      </c>
    </row>
    <row r="59" spans="1:1" x14ac:dyDescent="0.55000000000000004">
      <c r="A59" s="1" t="s">
        <v>79</v>
      </c>
    </row>
    <row r="60" spans="1:1" x14ac:dyDescent="0.55000000000000004">
      <c r="A60" s="1" t="s">
        <v>80</v>
      </c>
    </row>
    <row r="61" spans="1:1" x14ac:dyDescent="0.55000000000000004">
      <c r="A61" s="22" t="s">
        <v>81</v>
      </c>
    </row>
    <row r="62" spans="1:1" x14ac:dyDescent="0.55000000000000004">
      <c r="A62" s="1" t="s">
        <v>82</v>
      </c>
    </row>
    <row r="63" spans="1:1" x14ac:dyDescent="0.55000000000000004">
      <c r="A63" s="1" t="s">
        <v>83</v>
      </c>
    </row>
    <row r="64" spans="1:1" x14ac:dyDescent="0.55000000000000004">
      <c r="A64" s="1" t="s">
        <v>84</v>
      </c>
    </row>
    <row r="65" spans="1:1" x14ac:dyDescent="0.55000000000000004">
      <c r="A65" s="1" t="s">
        <v>85</v>
      </c>
    </row>
    <row r="66" spans="1:1" x14ac:dyDescent="0.55000000000000004">
      <c r="A66" s="1" t="s">
        <v>86</v>
      </c>
    </row>
    <row r="67" spans="1:1" x14ac:dyDescent="0.55000000000000004">
      <c r="A67" s="1" t="s">
        <v>87</v>
      </c>
    </row>
    <row r="68" spans="1:1" x14ac:dyDescent="0.55000000000000004">
      <c r="A68" s="1" t="s">
        <v>88</v>
      </c>
    </row>
    <row r="69" spans="1:1" x14ac:dyDescent="0.55000000000000004">
      <c r="A69" s="1" t="s">
        <v>89</v>
      </c>
    </row>
    <row r="70" spans="1:1" x14ac:dyDescent="0.55000000000000004">
      <c r="A70" s="1" t="s">
        <v>90</v>
      </c>
    </row>
    <row r="71" spans="1:1" x14ac:dyDescent="0.55000000000000004">
      <c r="A71" s="1" t="s">
        <v>91</v>
      </c>
    </row>
    <row r="72" spans="1:1" x14ac:dyDescent="0.55000000000000004">
      <c r="A72" s="1" t="s">
        <v>92</v>
      </c>
    </row>
    <row r="73" spans="1:1" x14ac:dyDescent="0.55000000000000004">
      <c r="A73" s="1" t="s">
        <v>93</v>
      </c>
    </row>
    <row r="74" spans="1:1" x14ac:dyDescent="0.55000000000000004">
      <c r="A74" s="1" t="s">
        <v>94</v>
      </c>
    </row>
    <row r="75" spans="1:1" x14ac:dyDescent="0.55000000000000004">
      <c r="A75" s="1" t="s">
        <v>95</v>
      </c>
    </row>
    <row r="94" spans="1:1" x14ac:dyDescent="0.55000000000000004">
      <c r="A94" s="17"/>
    </row>
    <row r="95" spans="1:1" x14ac:dyDescent="0.55000000000000004">
      <c r="A95" s="23"/>
    </row>
    <row r="96" spans="1:1" x14ac:dyDescent="0.55000000000000004">
      <c r="A96" s="23"/>
    </row>
    <row r="97" spans="1:1" x14ac:dyDescent="0.55000000000000004">
      <c r="A97" s="23"/>
    </row>
    <row r="98" spans="1:1" x14ac:dyDescent="0.55000000000000004">
      <c r="A98" s="23"/>
    </row>
    <row r="99" spans="1:1" x14ac:dyDescent="0.55000000000000004">
      <c r="A99" s="23"/>
    </row>
    <row r="100" spans="1:1" x14ac:dyDescent="0.55000000000000004">
      <c r="A100" s="23"/>
    </row>
    <row r="101" spans="1:1" x14ac:dyDescent="0.55000000000000004">
      <c r="A101" s="23"/>
    </row>
    <row r="102" spans="1:1" x14ac:dyDescent="0.55000000000000004">
      <c r="A102" s="23"/>
    </row>
    <row r="103" spans="1:1" x14ac:dyDescent="0.55000000000000004">
      <c r="A103" s="23"/>
    </row>
    <row r="104" spans="1:1" x14ac:dyDescent="0.55000000000000004">
      <c r="A104" s="23"/>
    </row>
    <row r="105" spans="1:1" x14ac:dyDescent="0.55000000000000004">
      <c r="A105" s="23"/>
    </row>
    <row r="106" spans="1:1" x14ac:dyDescent="0.55000000000000004">
      <c r="A106" s="23"/>
    </row>
    <row r="107" spans="1:1" x14ac:dyDescent="0.55000000000000004">
      <c r="A107" s="23"/>
    </row>
    <row r="108" spans="1:1" x14ac:dyDescent="0.55000000000000004">
      <c r="A108" s="23"/>
    </row>
    <row r="109" spans="1:1" x14ac:dyDescent="0.55000000000000004">
      <c r="A109" s="23"/>
    </row>
    <row r="110" spans="1:1" x14ac:dyDescent="0.55000000000000004">
      <c r="A110" s="23"/>
    </row>
    <row r="111" spans="1:1" x14ac:dyDescent="0.55000000000000004">
      <c r="A111" s="23"/>
    </row>
    <row r="112" spans="1:1" x14ac:dyDescent="0.55000000000000004">
      <c r="A112" s="23"/>
    </row>
    <row r="113" spans="1:1" x14ac:dyDescent="0.55000000000000004">
      <c r="A113" s="23"/>
    </row>
    <row r="114" spans="1:1" x14ac:dyDescent="0.55000000000000004">
      <c r="A114" s="23"/>
    </row>
    <row r="115" spans="1:1" x14ac:dyDescent="0.55000000000000004">
      <c r="A115" s="23"/>
    </row>
    <row r="116" spans="1:1" x14ac:dyDescent="0.55000000000000004">
      <c r="A116" s="23"/>
    </row>
    <row r="117" spans="1:1" x14ac:dyDescent="0.55000000000000004">
      <c r="A117" s="23"/>
    </row>
    <row r="118" spans="1:1" x14ac:dyDescent="0.55000000000000004">
      <c r="A118" s="23"/>
    </row>
    <row r="119" spans="1:1" x14ac:dyDescent="0.55000000000000004">
      <c r="A119" s="23"/>
    </row>
    <row r="120" spans="1:1" x14ac:dyDescent="0.55000000000000004">
      <c r="A120" s="23"/>
    </row>
    <row r="121" spans="1:1" x14ac:dyDescent="0.55000000000000004">
      <c r="A121" s="23"/>
    </row>
    <row r="122" spans="1:1" x14ac:dyDescent="0.55000000000000004">
      <c r="A122" s="23"/>
    </row>
    <row r="123" spans="1:1" x14ac:dyDescent="0.55000000000000004">
      <c r="A123" s="23"/>
    </row>
    <row r="124" spans="1:1" x14ac:dyDescent="0.55000000000000004">
      <c r="A124" s="23"/>
    </row>
    <row r="125" spans="1:1" x14ac:dyDescent="0.55000000000000004">
      <c r="A125" s="23"/>
    </row>
    <row r="126" spans="1:1" x14ac:dyDescent="0.55000000000000004">
      <c r="A126" s="23"/>
    </row>
    <row r="127" spans="1:1" x14ac:dyDescent="0.55000000000000004">
      <c r="A127" s="23"/>
    </row>
    <row r="128" spans="1:1" x14ac:dyDescent="0.55000000000000004">
      <c r="A128" s="23"/>
    </row>
    <row r="129" spans="1:1" x14ac:dyDescent="0.55000000000000004">
      <c r="A129" s="23"/>
    </row>
    <row r="130" spans="1:1" x14ac:dyDescent="0.55000000000000004">
      <c r="A130" s="23"/>
    </row>
    <row r="131" spans="1:1" x14ac:dyDescent="0.55000000000000004">
      <c r="A131" s="23"/>
    </row>
    <row r="132" spans="1:1" x14ac:dyDescent="0.55000000000000004">
      <c r="A132" s="23"/>
    </row>
    <row r="133" spans="1:1" x14ac:dyDescent="0.55000000000000004">
      <c r="A133" s="23"/>
    </row>
    <row r="134" spans="1:1" x14ac:dyDescent="0.55000000000000004">
      <c r="A134" s="23"/>
    </row>
    <row r="135" spans="1:1" x14ac:dyDescent="0.55000000000000004">
      <c r="A135" s="23"/>
    </row>
    <row r="136" spans="1:1" x14ac:dyDescent="0.55000000000000004">
      <c r="A136" s="23"/>
    </row>
    <row r="137" spans="1:1" x14ac:dyDescent="0.55000000000000004">
      <c r="A137" s="23"/>
    </row>
    <row r="138" spans="1:1" x14ac:dyDescent="0.55000000000000004">
      <c r="A138" s="23"/>
    </row>
    <row r="139" spans="1:1" x14ac:dyDescent="0.55000000000000004">
      <c r="A139" s="23"/>
    </row>
    <row r="140" spans="1:1" x14ac:dyDescent="0.55000000000000004">
      <c r="A140" s="23"/>
    </row>
    <row r="141" spans="1:1" x14ac:dyDescent="0.55000000000000004">
      <c r="A141" s="23"/>
    </row>
    <row r="142" spans="1:1" x14ac:dyDescent="0.55000000000000004">
      <c r="A142" s="23"/>
    </row>
    <row r="143" spans="1:1" x14ac:dyDescent="0.55000000000000004">
      <c r="A143" s="23"/>
    </row>
    <row r="144" spans="1:1" x14ac:dyDescent="0.55000000000000004">
      <c r="A144" s="23"/>
    </row>
    <row r="145" spans="1:1" x14ac:dyDescent="0.55000000000000004">
      <c r="A145" s="23"/>
    </row>
    <row r="146" spans="1:1" x14ac:dyDescent="0.55000000000000004">
      <c r="A146" s="23"/>
    </row>
    <row r="147" spans="1:1" x14ac:dyDescent="0.55000000000000004">
      <c r="A147" s="23"/>
    </row>
    <row r="148" spans="1:1" x14ac:dyDescent="0.55000000000000004">
      <c r="A148" s="23"/>
    </row>
    <row r="149" spans="1:1" x14ac:dyDescent="0.55000000000000004">
      <c r="A149" s="23"/>
    </row>
    <row r="150" spans="1:1" x14ac:dyDescent="0.55000000000000004">
      <c r="A150" s="23"/>
    </row>
    <row r="151" spans="1:1" x14ac:dyDescent="0.55000000000000004">
      <c r="A151" s="23"/>
    </row>
    <row r="152" spans="1:1" x14ac:dyDescent="0.55000000000000004">
      <c r="A152" s="23"/>
    </row>
    <row r="153" spans="1:1" x14ac:dyDescent="0.55000000000000004">
      <c r="A153" s="23"/>
    </row>
    <row r="154" spans="1:1" x14ac:dyDescent="0.55000000000000004">
      <c r="A154" s="23"/>
    </row>
    <row r="155" spans="1:1" x14ac:dyDescent="0.55000000000000004">
      <c r="A155" s="23"/>
    </row>
    <row r="156" spans="1:1" x14ac:dyDescent="0.55000000000000004">
      <c r="A156" s="23"/>
    </row>
    <row r="157" spans="1:1" x14ac:dyDescent="0.55000000000000004">
      <c r="A157" s="23"/>
    </row>
    <row r="158" spans="1:1" x14ac:dyDescent="0.55000000000000004">
      <c r="A158" s="23"/>
    </row>
    <row r="159" spans="1:1" x14ac:dyDescent="0.55000000000000004">
      <c r="A159" s="23"/>
    </row>
    <row r="160" spans="1:1" x14ac:dyDescent="0.55000000000000004">
      <c r="A160" s="23"/>
    </row>
    <row r="161" spans="1:1" x14ac:dyDescent="0.55000000000000004">
      <c r="A161" s="23"/>
    </row>
    <row r="162" spans="1:1" x14ac:dyDescent="0.55000000000000004">
      <c r="A162" s="23"/>
    </row>
    <row r="163" spans="1:1" x14ac:dyDescent="0.55000000000000004">
      <c r="A163" s="23"/>
    </row>
    <row r="164" spans="1:1" x14ac:dyDescent="0.55000000000000004">
      <c r="A164" s="23"/>
    </row>
    <row r="165" spans="1:1" x14ac:dyDescent="0.55000000000000004">
      <c r="A165" s="23"/>
    </row>
    <row r="166" spans="1:1" x14ac:dyDescent="0.55000000000000004">
      <c r="A166" s="23"/>
    </row>
    <row r="167" spans="1:1" x14ac:dyDescent="0.55000000000000004">
      <c r="A167" s="23"/>
    </row>
    <row r="168" spans="1:1" x14ac:dyDescent="0.55000000000000004">
      <c r="A168" s="23"/>
    </row>
    <row r="169" spans="1:1" x14ac:dyDescent="0.55000000000000004">
      <c r="A169" s="23"/>
    </row>
    <row r="170" spans="1:1" x14ac:dyDescent="0.55000000000000004">
      <c r="A170" s="23"/>
    </row>
    <row r="171" spans="1:1" x14ac:dyDescent="0.55000000000000004">
      <c r="A171" s="23"/>
    </row>
    <row r="172" spans="1:1" x14ac:dyDescent="0.55000000000000004">
      <c r="A172" s="23"/>
    </row>
    <row r="173" spans="1:1" x14ac:dyDescent="0.55000000000000004">
      <c r="A173" s="23"/>
    </row>
    <row r="174" spans="1:1" x14ac:dyDescent="0.55000000000000004">
      <c r="A174" s="23"/>
    </row>
    <row r="175" spans="1:1" x14ac:dyDescent="0.55000000000000004">
      <c r="A175" s="23"/>
    </row>
    <row r="176" spans="1:1" x14ac:dyDescent="0.55000000000000004">
      <c r="A176" s="23"/>
    </row>
    <row r="177" spans="1:1" x14ac:dyDescent="0.55000000000000004">
      <c r="A177" s="23"/>
    </row>
    <row r="178" spans="1:1" x14ac:dyDescent="0.55000000000000004">
      <c r="A178" s="23"/>
    </row>
    <row r="179" spans="1:1" x14ac:dyDescent="0.55000000000000004">
      <c r="A179" s="23"/>
    </row>
    <row r="180" spans="1:1" x14ac:dyDescent="0.55000000000000004">
      <c r="A180" s="23"/>
    </row>
    <row r="181" spans="1:1" x14ac:dyDescent="0.55000000000000004">
      <c r="A181" s="23"/>
    </row>
    <row r="182" spans="1:1" x14ac:dyDescent="0.55000000000000004">
      <c r="A182" s="23"/>
    </row>
    <row r="183" spans="1:1" x14ac:dyDescent="0.55000000000000004">
      <c r="A183" s="23"/>
    </row>
    <row r="184" spans="1:1" x14ac:dyDescent="0.55000000000000004">
      <c r="A184" s="23"/>
    </row>
    <row r="185" spans="1:1" x14ac:dyDescent="0.55000000000000004">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tabSelected="1" topLeftCell="K577" zoomScaleNormal="100" workbookViewId="0">
      <selection activeCell="K578" sqref="K578:AE578"/>
    </sheetView>
  </sheetViews>
  <sheetFormatPr defaultRowHeight="14.4" x14ac:dyDescent="0.55000000000000004"/>
  <cols>
    <col min="1" max="1" width="13.83984375" customWidth="1"/>
    <col min="2" max="2" width="24.68359375" style="1" customWidth="1"/>
    <col min="3" max="3" width="8.83984375" customWidth="1"/>
    <col min="4" max="4" width="8.578125" customWidth="1"/>
    <col min="5" max="5" width="8.83984375" customWidth="1"/>
    <col min="6" max="6" width="54.41796875" style="1" customWidth="1"/>
    <col min="7" max="7" width="19" style="1" customWidth="1"/>
    <col min="8" max="8" width="54.41796875" style="1" customWidth="1"/>
    <col min="9" max="9" width="21.68359375" style="1" customWidth="1"/>
    <col min="10" max="10" width="52.68359375" style="1" customWidth="1"/>
    <col min="11" max="11" width="11.15625" style="1" bestFit="1" customWidth="1"/>
    <col min="19" max="19" width="16.20703125" bestFit="1" customWidth="1"/>
    <col min="32" max="32" width="13" bestFit="1" customWidth="1"/>
  </cols>
  <sheetData>
    <row r="1" spans="1:42" x14ac:dyDescent="0.55000000000000004">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x14ac:dyDescent="0.55000000000000004">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55000000000000004">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155</v>
      </c>
      <c r="B6" s="1" t="s">
        <v>159</v>
      </c>
      <c r="C6" t="s">
        <v>160</v>
      </c>
      <c r="D6" t="s">
        <v>161</v>
      </c>
      <c r="E6" t="s">
        <v>146</v>
      </c>
      <c r="F6" s="1" t="s">
        <v>162</v>
      </c>
      <c r="H6" s="1" t="s">
        <v>163</v>
      </c>
      <c r="I6" s="1" t="s">
        <v>164</v>
      </c>
      <c r="K6" s="5">
        <f>'[1]Opioid Rx Data IQVIA SH'!B$5</f>
        <v>83860335346.247116</v>
      </c>
      <c r="L6" s="5">
        <f>'[1]Opioid Rx Data IQVIA SH'!C$5</f>
        <v>88243037645.415298</v>
      </c>
      <c r="M6" s="5">
        <f>'[1]Opioid Rx Data IQVIA SH'!D$5</f>
        <v>104432410000.00002</v>
      </c>
      <c r="N6" s="5">
        <f>'[1]Opioid Rx Data IQVIA SH'!E$5</f>
        <v>113914397673</v>
      </c>
      <c r="O6" s="5">
        <f>'[1]Opioid Rx Data IQVIA SH'!F$5</f>
        <v>128182380208</v>
      </c>
      <c r="P6" s="5">
        <f>'[1]Opioid Rx Data IQVIA SH'!G$5</f>
        <v>141266597589</v>
      </c>
      <c r="Q6" s="5">
        <f>'[1]Opioid Rx Data IQVIA SH'!H$5</f>
        <v>152741116253</v>
      </c>
      <c r="R6" s="5">
        <f>'[1]Opioid Rx Data IQVIA SH'!I$5</f>
        <v>172377484435</v>
      </c>
      <c r="S6" s="5">
        <f>'[1]Opioid Rx Data IQVIA SH'!J$5</f>
        <v>194816933897</v>
      </c>
      <c r="T6" s="5">
        <f>'[1]Opioid Rx Data IQVIA SH'!K$5</f>
        <v>214803554568</v>
      </c>
      <c r="U6" s="5">
        <f>'[1]Opioid Rx Data IQVIA SH'!L$5</f>
        <v>227757668789</v>
      </c>
      <c r="V6" s="5">
        <f>'[1]Opioid Rx Data IQVIA SH'!M$5</f>
        <v>245404960604</v>
      </c>
      <c r="W6" s="5">
        <f>'[1]Opioid Rx Data IQVIA SH'!N$5</f>
        <v>246463188398</v>
      </c>
      <c r="X6" s="5">
        <f>'[1]Opioid Rx Data IQVIA SH'!O$5</f>
        <v>239867616739</v>
      </c>
      <c r="Y6" s="5">
        <f>'[1]Opioid Rx Data IQVIA SH'!P$5</f>
        <v>228965844787</v>
      </c>
      <c r="Z6" s="5">
        <f>'[1]Opioid Rx Data IQVIA SH'!Q$5</f>
        <v>221271525079</v>
      </c>
      <c r="AA6" s="5">
        <f>'[1]Opioid Rx Data IQVIA SH'!R$5</f>
        <v>209409702158</v>
      </c>
      <c r="AB6" s="5">
        <f>'[1]Opioid Rx Data IQVIA SH'!S$5</f>
        <v>197124327717</v>
      </c>
      <c r="AC6" s="5">
        <f>'[1]Opioid Rx Data IQVIA SH'!T$5</f>
        <v>170285611746</v>
      </c>
      <c r="AD6" s="5">
        <f>'[1]Opioid Rx Data IQVIA SH'!U$5</f>
        <v>141100706124</v>
      </c>
      <c r="AE6" s="5">
        <f>'[1]Opioid Rx Data IQVIA SH'!V$5</f>
        <v>120407890118</v>
      </c>
      <c r="AF6" s="5">
        <f>'[1]Opioid Rx Data IQVIA SH'!W$5</f>
        <v>110314545203</v>
      </c>
      <c r="AG6" s="1"/>
      <c r="AH6" s="1"/>
      <c r="AI6" s="1"/>
      <c r="AJ6" s="1"/>
      <c r="AK6" s="1"/>
      <c r="AL6" s="1"/>
      <c r="AM6" s="1"/>
      <c r="AN6" s="1"/>
      <c r="AO6" s="1"/>
      <c r="AP6" s="1"/>
    </row>
    <row r="7" spans="1:42" ht="43.2" x14ac:dyDescent="0.55000000000000004">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x14ac:dyDescent="0.55000000000000004">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58.4" x14ac:dyDescent="0.55000000000000004">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57.6" x14ac:dyDescent="0.55000000000000004">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55000000000000004">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x14ac:dyDescent="0.55000000000000004">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x14ac:dyDescent="0.55000000000000004">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x14ac:dyDescent="0.55000000000000004">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29.6" x14ac:dyDescent="0.55000000000000004">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16" x14ac:dyDescent="0.55000000000000004">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 customHeight="1" x14ac:dyDescent="0.55000000000000004">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customHeight="1" x14ac:dyDescent="0.55000000000000004">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 customHeight="1" x14ac:dyDescent="0.55000000000000004">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899999999999999" customHeight="1" x14ac:dyDescent="0.55000000000000004">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 customHeight="1" x14ac:dyDescent="0.55000000000000004">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 customHeight="1" x14ac:dyDescent="0.55000000000000004">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x14ac:dyDescent="0.55000000000000004">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x14ac:dyDescent="0.55000000000000004">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72" x14ac:dyDescent="0.55000000000000004">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x14ac:dyDescent="0.55000000000000004">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x14ac:dyDescent="0.55000000000000004">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x14ac:dyDescent="0.55000000000000004">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28.8" x14ac:dyDescent="0.55000000000000004">
      <c r="A114" t="s">
        <v>412</v>
      </c>
      <c r="B114" s="1" t="s">
        <v>517</v>
      </c>
      <c r="C114" t="s">
        <v>150</v>
      </c>
      <c r="D114" t="s">
        <v>231</v>
      </c>
      <c r="E114" t="s">
        <v>273</v>
      </c>
      <c r="F114" s="1" t="s">
        <v>277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138</v>
      </c>
      <c r="B115" s="1" t="s">
        <v>369</v>
      </c>
      <c r="C115" t="s">
        <v>140</v>
      </c>
      <c r="D115" t="s">
        <v>141</v>
      </c>
      <c r="E115" t="s">
        <v>235</v>
      </c>
      <c r="F115" s="1" t="s">
        <v>518</v>
      </c>
      <c r="H115" s="1" t="s">
        <v>519</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x14ac:dyDescent="0.55000000000000004">
      <c r="A116" t="s">
        <v>138</v>
      </c>
      <c r="B116" s="1" t="s">
        <v>520</v>
      </c>
      <c r="C116" t="s">
        <v>150</v>
      </c>
      <c r="D116" t="s">
        <v>175</v>
      </c>
      <c r="E116" t="s">
        <v>146</v>
      </c>
      <c r="F116" s="1">
        <v>1.72</v>
      </c>
      <c r="G116" s="1" t="s">
        <v>521</v>
      </c>
      <c r="H116" s="1" t="s">
        <v>522</v>
      </c>
      <c r="I116" s="1" t="s">
        <v>523</v>
      </c>
      <c r="J116" s="1" t="s">
        <v>524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412</v>
      </c>
      <c r="B117" s="1" t="s">
        <v>525</v>
      </c>
      <c r="C117" t="s">
        <v>150</v>
      </c>
      <c r="D117" t="s">
        <v>175</v>
      </c>
      <c r="E117" t="s">
        <v>146</v>
      </c>
      <c r="F117" s="1">
        <v>5.1200000000000002E-2</v>
      </c>
      <c r="G117" s="1" t="s">
        <v>521</v>
      </c>
      <c r="H117" s="1" t="s">
        <v>526</v>
      </c>
      <c r="I117" s="1" t="s">
        <v>527</v>
      </c>
      <c r="J117" s="1" t="s">
        <v>528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138</v>
      </c>
      <c r="B118" s="1" t="s">
        <v>529</v>
      </c>
      <c r="C118" t="s">
        <v>530</v>
      </c>
      <c r="D118" t="s">
        <v>189</v>
      </c>
      <c r="E118" t="s">
        <v>273</v>
      </c>
      <c r="F118" s="1" t="s">
        <v>531</v>
      </c>
      <c r="H118" s="1" t="s">
        <v>532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138</v>
      </c>
      <c r="B119" s="1" t="s">
        <v>533</v>
      </c>
      <c r="C119" t="s">
        <v>530</v>
      </c>
      <c r="D119" t="s">
        <v>189</v>
      </c>
      <c r="E119" t="s">
        <v>273</v>
      </c>
      <c r="F119" s="1" t="s">
        <v>534</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138</v>
      </c>
      <c r="B120" s="1" t="s">
        <v>535</v>
      </c>
      <c r="C120" t="s">
        <v>530</v>
      </c>
      <c r="D120" t="s">
        <v>189</v>
      </c>
      <c r="E120" t="s">
        <v>273</v>
      </c>
      <c r="F120" s="1" t="s">
        <v>536</v>
      </c>
      <c r="H120" s="1" t="s">
        <v>537</v>
      </c>
      <c r="J120" s="1" t="s">
        <v>538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x14ac:dyDescent="0.55000000000000004">
      <c r="A121" t="s">
        <v>412</v>
      </c>
      <c r="B121" s="1" t="s">
        <v>539</v>
      </c>
      <c r="C121" t="s">
        <v>150</v>
      </c>
      <c r="D121" t="s">
        <v>175</v>
      </c>
      <c r="E121" t="s">
        <v>509</v>
      </c>
      <c r="F121" s="1">
        <v>253594</v>
      </c>
      <c r="G121" s="1" t="s">
        <v>521</v>
      </c>
      <c r="H121" s="1" t="s">
        <v>540</v>
      </c>
      <c r="I121" s="1" t="s">
        <v>541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138</v>
      </c>
      <c r="B122" s="1" t="s">
        <v>542</v>
      </c>
      <c r="C122" t="s">
        <v>530</v>
      </c>
      <c r="D122" t="s">
        <v>189</v>
      </c>
      <c r="E122" t="s">
        <v>273</v>
      </c>
      <c r="F122" s="1" t="s">
        <v>543</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x14ac:dyDescent="0.55000000000000004">
      <c r="A123" t="s">
        <v>412</v>
      </c>
      <c r="B123" s="1" t="s">
        <v>544</v>
      </c>
      <c r="C123" t="s">
        <v>150</v>
      </c>
      <c r="D123" t="s">
        <v>175</v>
      </c>
      <c r="E123" t="s">
        <v>509</v>
      </c>
      <c r="F123" s="1">
        <v>147028</v>
      </c>
      <c r="G123" s="1" t="s">
        <v>521</v>
      </c>
      <c r="H123" s="1" t="s">
        <v>545</v>
      </c>
      <c r="I123" s="1" t="s">
        <v>541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5" customHeight="1" x14ac:dyDescent="0.55000000000000004">
      <c r="A124" t="s">
        <v>138</v>
      </c>
      <c r="B124" s="1" t="s">
        <v>546</v>
      </c>
      <c r="C124" t="s">
        <v>188</v>
      </c>
      <c r="D124" t="s">
        <v>189</v>
      </c>
      <c r="E124" t="s">
        <v>273</v>
      </c>
      <c r="F124" s="1" t="s">
        <v>547</v>
      </c>
      <c r="H124" s="1" t="s">
        <v>548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x14ac:dyDescent="0.55000000000000004">
      <c r="A125" t="s">
        <v>412</v>
      </c>
      <c r="B125" s="1" t="s">
        <v>549</v>
      </c>
      <c r="C125" t="s">
        <v>150</v>
      </c>
      <c r="D125" t="s">
        <v>175</v>
      </c>
      <c r="E125" t="s">
        <v>152</v>
      </c>
      <c r="F125" s="1">
        <v>0.96</v>
      </c>
      <c r="G125" s="1" t="s">
        <v>197</v>
      </c>
      <c r="H125" s="1" t="s">
        <v>550</v>
      </c>
      <c r="I125" s="1" t="s">
        <v>551</v>
      </c>
      <c r="J125" s="1" t="s">
        <v>552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15" customHeight="1" x14ac:dyDescent="0.55000000000000004">
      <c r="A126" t="s">
        <v>412</v>
      </c>
      <c r="B126" s="1" t="s">
        <v>553</v>
      </c>
      <c r="C126" t="s">
        <v>150</v>
      </c>
      <c r="D126" t="s">
        <v>175</v>
      </c>
      <c r="E126" t="s">
        <v>152</v>
      </c>
      <c r="F126" s="1">
        <v>4.7999999999999996E-3</v>
      </c>
      <c r="G126" s="1" t="s">
        <v>197</v>
      </c>
      <c r="H126" s="1" t="s">
        <v>554</v>
      </c>
      <c r="I126" s="1" t="s">
        <v>551</v>
      </c>
      <c r="J126" s="1" t="s">
        <v>555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customHeight="1" x14ac:dyDescent="0.55000000000000004">
      <c r="A127" t="s">
        <v>138</v>
      </c>
      <c r="B127" s="1" t="s">
        <v>556</v>
      </c>
      <c r="C127" t="s">
        <v>530</v>
      </c>
      <c r="D127" t="s">
        <v>189</v>
      </c>
      <c r="E127" t="s">
        <v>273</v>
      </c>
      <c r="F127" s="1" t="s">
        <v>557</v>
      </c>
      <c r="H127" s="1" t="s">
        <v>558</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customHeight="1" x14ac:dyDescent="0.55000000000000004">
      <c r="A128" t="s">
        <v>138</v>
      </c>
      <c r="B128" s="1" t="s">
        <v>559</v>
      </c>
      <c r="C128" t="s">
        <v>530</v>
      </c>
      <c r="D128" t="s">
        <v>189</v>
      </c>
      <c r="E128" t="s">
        <v>273</v>
      </c>
      <c r="F128" s="1" t="s">
        <v>560</v>
      </c>
      <c r="H128" s="1" t="s">
        <v>561</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412</v>
      </c>
      <c r="B129" s="1" t="s">
        <v>562</v>
      </c>
      <c r="C129" t="s">
        <v>150</v>
      </c>
      <c r="D129" t="s">
        <v>175</v>
      </c>
      <c r="E129" t="s">
        <v>273</v>
      </c>
      <c r="F129" s="2">
        <v>1171440</v>
      </c>
      <c r="G129" s="1" t="s">
        <v>521</v>
      </c>
      <c r="H129" s="1" t="s">
        <v>563</v>
      </c>
      <c r="I129" s="1" t="s">
        <v>564</v>
      </c>
      <c r="J129" s="1" t="s">
        <v>565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412</v>
      </c>
      <c r="B130" s="1" t="s">
        <v>566</v>
      </c>
      <c r="C130" t="s">
        <v>150</v>
      </c>
      <c r="D130" t="s">
        <v>175</v>
      </c>
      <c r="E130" t="s">
        <v>273</v>
      </c>
      <c r="F130" s="1">
        <v>679176</v>
      </c>
      <c r="G130" s="1" t="s">
        <v>521</v>
      </c>
      <c r="H130" s="1" t="s">
        <v>567</v>
      </c>
      <c r="I130" s="1" t="s">
        <v>564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138</v>
      </c>
      <c r="B131" s="1" t="s">
        <v>568</v>
      </c>
      <c r="C131" t="s">
        <v>530</v>
      </c>
      <c r="D131" t="s">
        <v>189</v>
      </c>
      <c r="E131" t="s">
        <v>273</v>
      </c>
      <c r="F131" s="1" t="s">
        <v>569</v>
      </c>
      <c r="H131" s="1" t="s">
        <v>570</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138</v>
      </c>
      <c r="B132" s="1" t="s">
        <v>571</v>
      </c>
      <c r="C132" t="s">
        <v>530</v>
      </c>
      <c r="D132" t="s">
        <v>189</v>
      </c>
      <c r="E132" t="s">
        <v>273</v>
      </c>
      <c r="F132" s="1" t="s">
        <v>572</v>
      </c>
      <c r="H132" s="1" t="s">
        <v>573</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138</v>
      </c>
      <c r="B133" s="1" t="s">
        <v>574</v>
      </c>
      <c r="C133" t="s">
        <v>530</v>
      </c>
      <c r="D133" t="s">
        <v>189</v>
      </c>
      <c r="E133" t="s">
        <v>273</v>
      </c>
      <c r="F133" s="1" t="s">
        <v>575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138</v>
      </c>
      <c r="B134" s="1" t="s">
        <v>576</v>
      </c>
      <c r="C134" t="s">
        <v>577</v>
      </c>
      <c r="D134" t="s">
        <v>189</v>
      </c>
      <c r="E134" t="s">
        <v>273</v>
      </c>
      <c r="F134" s="1" t="s">
        <v>578</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138</v>
      </c>
      <c r="B135" s="1" t="s">
        <v>579</v>
      </c>
      <c r="C135" t="s">
        <v>188</v>
      </c>
      <c r="D135" t="s">
        <v>189</v>
      </c>
      <c r="E135" t="s">
        <v>273</v>
      </c>
      <c r="F135" s="1" t="s">
        <v>580</v>
      </c>
      <c r="H135" s="1" t="s">
        <v>581</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138</v>
      </c>
      <c r="B136" s="1" t="s">
        <v>582</v>
      </c>
      <c r="C136" t="s">
        <v>530</v>
      </c>
      <c r="D136" t="s">
        <v>189</v>
      </c>
      <c r="E136" t="s">
        <v>273</v>
      </c>
      <c r="F136" s="1" t="s">
        <v>583</v>
      </c>
      <c r="H136" s="1" t="s">
        <v>584</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138</v>
      </c>
      <c r="B137" s="1" t="s">
        <v>585</v>
      </c>
      <c r="C137" t="s">
        <v>530</v>
      </c>
      <c r="D137" t="s">
        <v>189</v>
      </c>
      <c r="E137" t="s">
        <v>273</v>
      </c>
      <c r="F137" s="1" t="s">
        <v>586</v>
      </c>
      <c r="H137" s="1" t="s">
        <v>587</v>
      </c>
      <c r="J137" s="1" t="s">
        <v>538</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138</v>
      </c>
      <c r="B138" s="1" t="s">
        <v>588</v>
      </c>
      <c r="C138" t="s">
        <v>530</v>
      </c>
      <c r="D138" t="s">
        <v>189</v>
      </c>
      <c r="E138" t="s">
        <v>273</v>
      </c>
      <c r="F138" s="1" t="s">
        <v>589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138</v>
      </c>
      <c r="B139" s="1" t="s">
        <v>590</v>
      </c>
      <c r="C139" t="s">
        <v>530</v>
      </c>
      <c r="D139" t="s">
        <v>189</v>
      </c>
      <c r="E139" t="s">
        <v>273</v>
      </c>
      <c r="F139" s="1" t="s">
        <v>591</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138</v>
      </c>
      <c r="B140" s="1" t="s">
        <v>592</v>
      </c>
      <c r="C140" t="s">
        <v>188</v>
      </c>
      <c r="D140" t="s">
        <v>189</v>
      </c>
      <c r="E140" t="s">
        <v>273</v>
      </c>
      <c r="F140" s="1" t="s">
        <v>593</v>
      </c>
      <c r="H140" s="1" t="s">
        <v>594</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229</v>
      </c>
      <c r="B141" s="1" t="s">
        <v>595</v>
      </c>
      <c r="C141" t="s">
        <v>188</v>
      </c>
      <c r="D141" t="s">
        <v>189</v>
      </c>
      <c r="E141" t="s">
        <v>273</v>
      </c>
      <c r="F141" s="1" t="s">
        <v>596</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229</v>
      </c>
      <c r="B142" s="1" t="s">
        <v>597</v>
      </c>
      <c r="C142" t="s">
        <v>150</v>
      </c>
      <c r="D142" t="s">
        <v>175</v>
      </c>
      <c r="E142" t="s">
        <v>146</v>
      </c>
      <c r="F142" s="1" t="s">
        <v>598</v>
      </c>
      <c r="G142" s="1" t="s">
        <v>153</v>
      </c>
      <c r="H142" s="1" t="s">
        <v>599</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402</v>
      </c>
      <c r="B143" s="1" t="s">
        <v>600</v>
      </c>
      <c r="C143" t="s">
        <v>150</v>
      </c>
      <c r="D143" t="s">
        <v>231</v>
      </c>
      <c r="E143" t="s">
        <v>281</v>
      </c>
      <c r="F143" s="1">
        <v>1999</v>
      </c>
      <c r="H143" s="1" t="s">
        <v>601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138</v>
      </c>
      <c r="B144" s="1" t="s">
        <v>602</v>
      </c>
      <c r="C144" t="s">
        <v>188</v>
      </c>
      <c r="D144" t="s">
        <v>189</v>
      </c>
      <c r="E144" t="s">
        <v>273</v>
      </c>
      <c r="F144" s="1" t="s">
        <v>603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138</v>
      </c>
      <c r="B145" s="1" t="s">
        <v>604</v>
      </c>
      <c r="C145" t="s">
        <v>316</v>
      </c>
      <c r="D145" t="s">
        <v>292</v>
      </c>
      <c r="E145" t="s">
        <v>313</v>
      </c>
      <c r="F145" s="1" t="s">
        <v>605</v>
      </c>
      <c r="H145" s="1" t="s">
        <v>606</v>
      </c>
      <c r="I145" s="1" t="s">
        <v>607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customHeight="1" x14ac:dyDescent="0.55000000000000004">
      <c r="A146" t="s">
        <v>138</v>
      </c>
      <c r="B146" s="1" t="s">
        <v>608</v>
      </c>
      <c r="C146" t="s">
        <v>150</v>
      </c>
      <c r="D146" t="s">
        <v>175</v>
      </c>
      <c r="E146" t="s">
        <v>609</v>
      </c>
      <c r="G146" s="1" t="s">
        <v>610</v>
      </c>
      <c r="H146" s="1" t="s">
        <v>611</v>
      </c>
      <c r="I146" s="1" t="s">
        <v>612</v>
      </c>
      <c r="J146" s="1" t="s">
        <v>613</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customHeight="1" x14ac:dyDescent="0.55000000000000004">
      <c r="A147" t="s">
        <v>412</v>
      </c>
      <c r="B147" s="1" t="s">
        <v>614</v>
      </c>
      <c r="C147" t="s">
        <v>140</v>
      </c>
      <c r="D147" t="s">
        <v>141</v>
      </c>
      <c r="E147" t="s">
        <v>313</v>
      </c>
      <c r="F147" s="1" t="s">
        <v>615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15" customHeight="1" x14ac:dyDescent="0.55000000000000004">
      <c r="A148" t="s">
        <v>138</v>
      </c>
      <c r="B148" s="1" t="s">
        <v>616</v>
      </c>
      <c r="C148" t="s">
        <v>140</v>
      </c>
      <c r="D148" t="s">
        <v>170</v>
      </c>
      <c r="E148" t="s">
        <v>313</v>
      </c>
      <c r="F148" s="1" t="s">
        <v>617</v>
      </c>
      <c r="H148" s="1" t="s">
        <v>618</v>
      </c>
      <c r="J148" s="1" t="s">
        <v>619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 customHeight="1" x14ac:dyDescent="0.55000000000000004">
      <c r="A149" t="s">
        <v>412</v>
      </c>
      <c r="B149" s="1" t="s">
        <v>615</v>
      </c>
      <c r="C149" t="s">
        <v>160</v>
      </c>
      <c r="D149" t="s">
        <v>487</v>
      </c>
      <c r="E149" t="s">
        <v>313</v>
      </c>
      <c r="F149" s="1" t="s">
        <v>620</v>
      </c>
      <c r="I149" s="1" t="s">
        <v>621</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 customHeight="1" x14ac:dyDescent="0.55000000000000004">
      <c r="A150" t="s">
        <v>138</v>
      </c>
      <c r="B150" s="1" t="s">
        <v>622</v>
      </c>
      <c r="C150" t="s">
        <v>316</v>
      </c>
      <c r="D150" t="s">
        <v>292</v>
      </c>
      <c r="E150" t="s">
        <v>623</v>
      </c>
      <c r="F150" s="1" t="s">
        <v>624</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15" customHeight="1" x14ac:dyDescent="0.55000000000000004">
      <c r="A151" t="s">
        <v>412</v>
      </c>
      <c r="B151" s="1" t="s">
        <v>625</v>
      </c>
      <c r="C151" t="s">
        <v>140</v>
      </c>
      <c r="D151" t="s">
        <v>141</v>
      </c>
      <c r="E151" t="s">
        <v>313</v>
      </c>
      <c r="F151" s="1" t="s">
        <v>626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customHeight="1" x14ac:dyDescent="0.55000000000000004">
      <c r="A152" t="s">
        <v>412</v>
      </c>
      <c r="B152" s="1" t="s">
        <v>626</v>
      </c>
      <c r="C152" t="s">
        <v>160</v>
      </c>
      <c r="D152" t="s">
        <v>487</v>
      </c>
      <c r="E152" t="s">
        <v>313</v>
      </c>
      <c r="F152" s="1" t="s">
        <v>627</v>
      </c>
      <c r="H152" s="1" t="s">
        <v>628</v>
      </c>
      <c r="I152" s="1" t="s">
        <v>621</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customHeight="1" x14ac:dyDescent="0.55000000000000004">
      <c r="A153" t="s">
        <v>138</v>
      </c>
      <c r="B153" s="1" t="s">
        <v>629</v>
      </c>
      <c r="C153" t="s">
        <v>316</v>
      </c>
      <c r="D153" t="s">
        <v>292</v>
      </c>
      <c r="E153" t="s">
        <v>313</v>
      </c>
      <c r="F153" s="1" t="s">
        <v>630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 customHeight="1" x14ac:dyDescent="0.55000000000000004">
      <c r="A154" t="s">
        <v>412</v>
      </c>
      <c r="B154" s="1" t="s">
        <v>631</v>
      </c>
      <c r="C154" t="s">
        <v>140</v>
      </c>
      <c r="D154" t="s">
        <v>632</v>
      </c>
      <c r="E154" t="s">
        <v>623</v>
      </c>
      <c r="F154" s="1" t="s">
        <v>633</v>
      </c>
      <c r="I154" s="1" t="s">
        <v>621</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customHeight="1" x14ac:dyDescent="0.55000000000000004">
      <c r="A155" t="s">
        <v>412</v>
      </c>
      <c r="B155" s="1" t="s">
        <v>633</v>
      </c>
      <c r="C155" t="s">
        <v>160</v>
      </c>
      <c r="D155" t="s">
        <v>487</v>
      </c>
      <c r="E155" t="s">
        <v>313</v>
      </c>
      <c r="F155" s="1" t="s">
        <v>634</v>
      </c>
      <c r="H155" s="1" t="s">
        <v>635</v>
      </c>
      <c r="I155" s="1" t="s">
        <v>621</v>
      </c>
      <c r="J155" s="1" t="s">
        <v>636</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customHeight="1" x14ac:dyDescent="0.55000000000000004">
      <c r="A156" t="s">
        <v>138</v>
      </c>
      <c r="B156" s="1" t="s">
        <v>637</v>
      </c>
      <c r="C156" t="s">
        <v>316</v>
      </c>
      <c r="D156" t="s">
        <v>292</v>
      </c>
      <c r="E156" t="s">
        <v>313</v>
      </c>
      <c r="F156" s="1" t="s">
        <v>638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x14ac:dyDescent="0.55000000000000004">
      <c r="A157" t="s">
        <v>138</v>
      </c>
      <c r="B157" s="1" t="s">
        <v>639</v>
      </c>
      <c r="C157" t="s">
        <v>150</v>
      </c>
      <c r="D157" t="s">
        <v>175</v>
      </c>
      <c r="E157" t="s">
        <v>609</v>
      </c>
      <c r="F157" s="2"/>
      <c r="G157" s="1" t="s">
        <v>610</v>
      </c>
      <c r="H157" s="1" t="s">
        <v>640</v>
      </c>
      <c r="I157" s="1" t="s">
        <v>612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138</v>
      </c>
      <c r="B158" s="1" t="s">
        <v>641</v>
      </c>
      <c r="C158" t="s">
        <v>140</v>
      </c>
      <c r="D158" t="s">
        <v>170</v>
      </c>
      <c r="E158" t="s">
        <v>313</v>
      </c>
      <c r="F158" s="1" t="s">
        <v>642</v>
      </c>
      <c r="H158" s="1" t="s">
        <v>643</v>
      </c>
      <c r="J158" s="1" t="s">
        <v>619</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412</v>
      </c>
      <c r="B159" s="1" t="s">
        <v>644</v>
      </c>
      <c r="C159" t="s">
        <v>160</v>
      </c>
      <c r="D159" t="s">
        <v>487</v>
      </c>
      <c r="E159" t="s">
        <v>623</v>
      </c>
      <c r="F159" s="1" t="s">
        <v>645</v>
      </c>
      <c r="H159" s="1" t="s">
        <v>646</v>
      </c>
      <c r="I159" s="1" t="s">
        <v>647</v>
      </c>
      <c r="J159" s="1" t="s">
        <v>648</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x14ac:dyDescent="0.55000000000000004">
      <c r="A160" t="s">
        <v>138</v>
      </c>
      <c r="B160" s="1" t="s">
        <v>649</v>
      </c>
      <c r="C160" t="s">
        <v>316</v>
      </c>
      <c r="D160" t="s">
        <v>292</v>
      </c>
      <c r="E160" t="s">
        <v>313</v>
      </c>
      <c r="F160" s="1" t="s">
        <v>650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412</v>
      </c>
      <c r="B161" s="1" t="s">
        <v>651</v>
      </c>
      <c r="C161" t="s">
        <v>160</v>
      </c>
      <c r="D161" t="s">
        <v>487</v>
      </c>
      <c r="E161" t="s">
        <v>313</v>
      </c>
      <c r="F161" s="1" t="s">
        <v>652</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x14ac:dyDescent="0.55000000000000004">
      <c r="A162" t="s">
        <v>412</v>
      </c>
      <c r="B162" s="1" t="s">
        <v>653</v>
      </c>
      <c r="C162" t="s">
        <v>140</v>
      </c>
      <c r="D162" t="s">
        <v>141</v>
      </c>
      <c r="E162" t="s">
        <v>623</v>
      </c>
      <c r="F162" s="1" t="s">
        <v>654</v>
      </c>
      <c r="H162" s="1" t="s">
        <v>655</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x14ac:dyDescent="0.55000000000000004">
      <c r="A163" t="s">
        <v>138</v>
      </c>
      <c r="B163" s="1" t="s">
        <v>656</v>
      </c>
      <c r="C163" t="s">
        <v>150</v>
      </c>
      <c r="D163" t="s">
        <v>175</v>
      </c>
      <c r="E163" t="s">
        <v>341</v>
      </c>
      <c r="G163" s="1" t="s">
        <v>226</v>
      </c>
      <c r="H163" s="1" t="s">
        <v>657</v>
      </c>
      <c r="I163" s="1" t="s">
        <v>658</v>
      </c>
      <c r="J163" s="1" t="s">
        <v>659</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138</v>
      </c>
      <c r="B164" s="1" t="s">
        <v>660</v>
      </c>
      <c r="C164" t="s">
        <v>140</v>
      </c>
      <c r="D164" t="s">
        <v>141</v>
      </c>
      <c r="E164" t="s">
        <v>142</v>
      </c>
      <c r="F164" s="1" t="s">
        <v>661</v>
      </c>
      <c r="H164" s="1" t="s">
        <v>662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55000000000000004">
      <c r="A165" t="s">
        <v>138</v>
      </c>
      <c r="B165" s="1" t="s">
        <v>663</v>
      </c>
      <c r="C165" t="s">
        <v>140</v>
      </c>
      <c r="D165" t="s">
        <v>170</v>
      </c>
      <c r="E165" t="s">
        <v>664</v>
      </c>
      <c r="F165" s="1" t="s">
        <v>665</v>
      </c>
      <c r="H165" s="1" t="s">
        <v>666</v>
      </c>
      <c r="J165" s="1" t="s">
        <v>619</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138</v>
      </c>
      <c r="B166" s="1" t="s">
        <v>667</v>
      </c>
      <c r="C166" t="s">
        <v>188</v>
      </c>
      <c r="D166" t="s">
        <v>175</v>
      </c>
      <c r="E166" t="s">
        <v>341</v>
      </c>
      <c r="F166" s="1" t="s">
        <v>668</v>
      </c>
      <c r="H166" s="1" t="s">
        <v>669</v>
      </c>
      <c r="I166" s="1" t="s">
        <v>670</v>
      </c>
      <c r="J166" s="1" t="s">
        <v>671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138</v>
      </c>
      <c r="B167" s="1" t="s">
        <v>672</v>
      </c>
      <c r="C167" t="s">
        <v>140</v>
      </c>
      <c r="D167" t="s">
        <v>141</v>
      </c>
      <c r="E167" t="s">
        <v>142</v>
      </c>
      <c r="F167" s="1" t="s">
        <v>673</v>
      </c>
      <c r="H167" s="1" t="s">
        <v>674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138</v>
      </c>
      <c r="B168" s="1" t="s">
        <v>675</v>
      </c>
      <c r="C168" t="s">
        <v>150</v>
      </c>
      <c r="D168" t="s">
        <v>175</v>
      </c>
      <c r="E168" t="s">
        <v>152</v>
      </c>
      <c r="G168" s="1" t="s">
        <v>226</v>
      </c>
      <c r="H168" s="1" t="s">
        <v>676</v>
      </c>
      <c r="I168" s="1" t="s">
        <v>670</v>
      </c>
      <c r="J168" s="1" t="s">
        <v>671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138</v>
      </c>
      <c r="B169" s="1" t="s">
        <v>677</v>
      </c>
      <c r="C169" t="s">
        <v>150</v>
      </c>
      <c r="D169" t="s">
        <v>175</v>
      </c>
      <c r="E169" t="s">
        <v>341</v>
      </c>
      <c r="G169" s="1" t="s">
        <v>226</v>
      </c>
      <c r="H169" s="1" t="s">
        <v>678</v>
      </c>
      <c r="I169" s="1" t="s">
        <v>679</v>
      </c>
      <c r="J169" s="1" t="s">
        <v>680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138</v>
      </c>
      <c r="B170" s="1" t="s">
        <v>681</v>
      </c>
      <c r="C170" t="s">
        <v>140</v>
      </c>
      <c r="D170" t="s">
        <v>141</v>
      </c>
      <c r="E170" t="s">
        <v>142</v>
      </c>
      <c r="F170" s="1" t="s">
        <v>682</v>
      </c>
      <c r="H170" s="1" t="s">
        <v>683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55000000000000004">
      <c r="A171" t="s">
        <v>138</v>
      </c>
      <c r="B171" s="1" t="s">
        <v>684</v>
      </c>
      <c r="C171" t="s">
        <v>140</v>
      </c>
      <c r="D171" t="s">
        <v>170</v>
      </c>
      <c r="E171" t="s">
        <v>142</v>
      </c>
      <c r="F171" s="1" t="s">
        <v>685</v>
      </c>
      <c r="J171" s="1" t="s">
        <v>619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229</v>
      </c>
      <c r="B172" s="1" t="s">
        <v>686</v>
      </c>
      <c r="C172" t="s">
        <v>150</v>
      </c>
      <c r="D172" t="s">
        <v>231</v>
      </c>
      <c r="F172" s="1" t="s">
        <v>687</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688</v>
      </c>
      <c r="B173" s="1" t="s">
        <v>689</v>
      </c>
      <c r="C173" t="s">
        <v>140</v>
      </c>
      <c r="D173" t="s">
        <v>231</v>
      </c>
      <c r="F173" s="1" t="s">
        <v>690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229</v>
      </c>
      <c r="B174" s="1" t="s">
        <v>691</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customHeight="1" x14ac:dyDescent="0.55000000000000004">
      <c r="A175" t="s">
        <v>155</v>
      </c>
      <c r="B175" s="1" t="s">
        <v>692</v>
      </c>
      <c r="C175" t="s">
        <v>140</v>
      </c>
      <c r="D175" t="s">
        <v>141</v>
      </c>
      <c r="E175" t="s">
        <v>235</v>
      </c>
      <c r="F175" s="1" t="s">
        <v>693</v>
      </c>
      <c r="H175" s="1" t="s">
        <v>694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5" customHeight="1" x14ac:dyDescent="0.55000000000000004">
      <c r="A176" t="s">
        <v>155</v>
      </c>
      <c r="B176" s="1" t="s">
        <v>695</v>
      </c>
      <c r="C176" t="s">
        <v>140</v>
      </c>
      <c r="D176" t="s">
        <v>141</v>
      </c>
      <c r="E176" t="s">
        <v>273</v>
      </c>
      <c r="F176" s="1" t="s">
        <v>696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customHeight="1" x14ac:dyDescent="0.55000000000000004">
      <c r="A177" t="s">
        <v>155</v>
      </c>
      <c r="B177" s="1" t="s">
        <v>697</v>
      </c>
      <c r="C177" t="s">
        <v>150</v>
      </c>
      <c r="D177" t="s">
        <v>175</v>
      </c>
      <c r="E177" t="s">
        <v>146</v>
      </c>
      <c r="F177" s="1">
        <v>0.86599999999999999</v>
      </c>
      <c r="G177" s="1" t="s">
        <v>197</v>
      </c>
      <c r="H177" s="1" t="s">
        <v>698</v>
      </c>
      <c r="I177" s="1" t="s">
        <v>699</v>
      </c>
      <c r="J177" s="1" t="s">
        <v>700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138</v>
      </c>
      <c r="B178" s="1" t="s">
        <v>701</v>
      </c>
      <c r="C178" t="s">
        <v>150</v>
      </c>
      <c r="D178" t="s">
        <v>175</v>
      </c>
      <c r="E178" t="s">
        <v>320</v>
      </c>
      <c r="F178" s="1">
        <v>0.01</v>
      </c>
      <c r="G178" s="1" t="s">
        <v>153</v>
      </c>
      <c r="H178" s="1" t="s">
        <v>702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138</v>
      </c>
      <c r="B179" s="1" t="s">
        <v>703</v>
      </c>
      <c r="C179" t="s">
        <v>150</v>
      </c>
      <c r="D179" t="s">
        <v>175</v>
      </c>
      <c r="E179" t="s">
        <v>341</v>
      </c>
      <c r="F179" s="1">
        <v>0.01</v>
      </c>
      <c r="G179" s="1" t="s">
        <v>153</v>
      </c>
      <c r="H179" s="1" t="s">
        <v>704</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00.8" x14ac:dyDescent="0.55000000000000004">
      <c r="A180" t="s">
        <v>138</v>
      </c>
      <c r="B180" s="1" t="s">
        <v>705</v>
      </c>
      <c r="C180" t="s">
        <v>150</v>
      </c>
      <c r="D180" t="s">
        <v>175</v>
      </c>
      <c r="E180" t="s">
        <v>341</v>
      </c>
      <c r="G180" s="1" t="s">
        <v>226</v>
      </c>
      <c r="H180" s="1" t="s">
        <v>706</v>
      </c>
      <c r="I180" s="1" t="s">
        <v>707</v>
      </c>
      <c r="J180" s="1" t="s">
        <v>708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x14ac:dyDescent="0.55000000000000004">
      <c r="A181" t="s">
        <v>138</v>
      </c>
      <c r="B181" s="1" t="s">
        <v>709</v>
      </c>
      <c r="C181" t="s">
        <v>150</v>
      </c>
      <c r="D181" t="s">
        <v>175</v>
      </c>
      <c r="E181" t="s">
        <v>341</v>
      </c>
      <c r="G181" s="1" t="s">
        <v>226</v>
      </c>
      <c r="H181" s="1" t="s">
        <v>710</v>
      </c>
      <c r="I181" s="1" t="s">
        <v>707</v>
      </c>
      <c r="J181" s="1" t="s">
        <v>711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86.4" x14ac:dyDescent="0.55000000000000004">
      <c r="A182" t="s">
        <v>138</v>
      </c>
      <c r="B182" s="1" t="s">
        <v>712</v>
      </c>
      <c r="C182" t="s">
        <v>316</v>
      </c>
      <c r="D182" t="s">
        <v>292</v>
      </c>
      <c r="E182" t="s">
        <v>313</v>
      </c>
      <c r="F182" s="1" t="s">
        <v>713</v>
      </c>
      <c r="H182" s="1" t="s">
        <v>714</v>
      </c>
      <c r="J182" s="1" t="s">
        <v>715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138</v>
      </c>
      <c r="B183" s="1" t="s">
        <v>716</v>
      </c>
      <c r="C183" t="s">
        <v>316</v>
      </c>
      <c r="D183" t="s">
        <v>292</v>
      </c>
      <c r="E183" t="s">
        <v>313</v>
      </c>
      <c r="F183" s="1" t="s">
        <v>717</v>
      </c>
      <c r="H183" s="1" t="s">
        <v>718</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15.2" x14ac:dyDescent="0.55000000000000004">
      <c r="A184" t="s">
        <v>138</v>
      </c>
      <c r="B184" s="1" t="s">
        <v>719</v>
      </c>
      <c r="C184" t="s">
        <v>316</v>
      </c>
      <c r="D184" t="s">
        <v>292</v>
      </c>
      <c r="E184" t="s">
        <v>313</v>
      </c>
      <c r="F184" s="1" t="s">
        <v>720</v>
      </c>
      <c r="J184" s="1" t="s">
        <v>721</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138</v>
      </c>
      <c r="B185" s="1" t="s">
        <v>722</v>
      </c>
      <c r="C185" t="s">
        <v>316</v>
      </c>
      <c r="D185" t="s">
        <v>292</v>
      </c>
      <c r="E185" t="s">
        <v>313</v>
      </c>
      <c r="F185" s="1" t="s">
        <v>723</v>
      </c>
      <c r="H185" s="1" t="s">
        <v>724</v>
      </c>
      <c r="J185" s="1" t="s">
        <v>725</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229</v>
      </c>
      <c r="B186" s="1" t="s">
        <v>726</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138</v>
      </c>
      <c r="B187" s="1" t="s">
        <v>727</v>
      </c>
      <c r="C187" t="s">
        <v>291</v>
      </c>
      <c r="D187" t="s">
        <v>292</v>
      </c>
      <c r="E187" t="s">
        <v>509</v>
      </c>
      <c r="F187" s="1" t="s">
        <v>728</v>
      </c>
      <c r="H187" s="1" t="s">
        <v>729</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412</v>
      </c>
      <c r="B188" s="1" t="s">
        <v>730</v>
      </c>
      <c r="C188" t="s">
        <v>140</v>
      </c>
      <c r="D188" t="s">
        <v>632</v>
      </c>
      <c r="E188" t="s">
        <v>273</v>
      </c>
      <c r="F188" s="1" t="s">
        <v>731</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412</v>
      </c>
      <c r="B189" s="1" t="s">
        <v>731</v>
      </c>
      <c r="C189" t="s">
        <v>160</v>
      </c>
      <c r="D189" t="s">
        <v>487</v>
      </c>
      <c r="E189" t="s">
        <v>273</v>
      </c>
      <c r="F189" s="1" t="s">
        <v>732</v>
      </c>
      <c r="H189" s="1" t="s">
        <v>733</v>
      </c>
      <c r="I189" s="1" t="s">
        <v>515</v>
      </c>
      <c r="J189" s="1" t="s">
        <v>734</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x14ac:dyDescent="0.55000000000000004">
      <c r="A190" t="s">
        <v>138</v>
      </c>
      <c r="B190" s="1" t="s">
        <v>735</v>
      </c>
      <c r="C190" t="s">
        <v>140</v>
      </c>
      <c r="D190" t="s">
        <v>141</v>
      </c>
      <c r="E190" t="s">
        <v>146</v>
      </c>
      <c r="F190" s="1" t="s">
        <v>736</v>
      </c>
      <c r="H190" s="1" t="s">
        <v>737</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412</v>
      </c>
      <c r="B191" s="1" t="s">
        <v>738</v>
      </c>
      <c r="C191" t="s">
        <v>140</v>
      </c>
      <c r="D191" t="s">
        <v>175</v>
      </c>
      <c r="E191" t="s">
        <v>146</v>
      </c>
      <c r="F191" s="1" t="s">
        <v>739</v>
      </c>
      <c r="G191" s="1" t="s">
        <v>240</v>
      </c>
      <c r="H191" s="1" t="s">
        <v>740</v>
      </c>
      <c r="I191" s="1" t="s">
        <v>741</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138</v>
      </c>
      <c r="B192" s="1" t="s">
        <v>742</v>
      </c>
      <c r="C192" t="s">
        <v>140</v>
      </c>
      <c r="D192" t="s">
        <v>141</v>
      </c>
      <c r="E192" t="s">
        <v>146</v>
      </c>
      <c r="F192" s="1" t="s">
        <v>743</v>
      </c>
      <c r="H192" s="1" t="s">
        <v>744</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138</v>
      </c>
      <c r="B193" s="1" t="s">
        <v>745</v>
      </c>
      <c r="C193" t="s">
        <v>140</v>
      </c>
      <c r="D193" t="s">
        <v>141</v>
      </c>
      <c r="E193" t="s">
        <v>146</v>
      </c>
      <c r="F193" s="1" t="s">
        <v>746</v>
      </c>
      <c r="H193" s="1" t="s">
        <v>747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138</v>
      </c>
      <c r="B194" s="1" t="s">
        <v>748</v>
      </c>
      <c r="C194" t="s">
        <v>140</v>
      </c>
      <c r="D194" t="s">
        <v>141</v>
      </c>
      <c r="E194" t="s">
        <v>146</v>
      </c>
      <c r="F194" s="1" t="s">
        <v>749</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138</v>
      </c>
      <c r="B195" s="1" t="s">
        <v>750</v>
      </c>
      <c r="C195" t="s">
        <v>140</v>
      </c>
      <c r="D195" t="s">
        <v>141</v>
      </c>
      <c r="E195" t="s">
        <v>146</v>
      </c>
      <c r="F195" s="1" t="s">
        <v>751</v>
      </c>
      <c r="H195" s="1" t="s">
        <v>752</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138</v>
      </c>
      <c r="B196" s="1" t="s">
        <v>753</v>
      </c>
      <c r="C196" t="s">
        <v>140</v>
      </c>
      <c r="D196" t="s">
        <v>141</v>
      </c>
      <c r="E196" t="s">
        <v>146</v>
      </c>
      <c r="F196" s="1" t="s">
        <v>754</v>
      </c>
      <c r="H196" s="1" t="s">
        <v>755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138</v>
      </c>
      <c r="B197" s="1" t="s">
        <v>756</v>
      </c>
      <c r="C197" t="s">
        <v>140</v>
      </c>
      <c r="D197" t="s">
        <v>141</v>
      </c>
      <c r="E197" t="s">
        <v>146</v>
      </c>
      <c r="F197" s="1" t="s">
        <v>757</v>
      </c>
      <c r="H197" s="1" t="s">
        <v>758</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412</v>
      </c>
      <c r="B198" s="1" t="s">
        <v>759</v>
      </c>
      <c r="C198" t="s">
        <v>140</v>
      </c>
      <c r="D198" t="s">
        <v>175</v>
      </c>
      <c r="E198" t="s">
        <v>152</v>
      </c>
      <c r="F198" s="1" t="s">
        <v>760</v>
      </c>
      <c r="G198" s="1" t="s">
        <v>761</v>
      </c>
      <c r="H198" s="1" t="s">
        <v>762</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138</v>
      </c>
      <c r="B199" s="1" t="s">
        <v>763</v>
      </c>
      <c r="C199" t="s">
        <v>140</v>
      </c>
      <c r="D199" t="s">
        <v>141</v>
      </c>
      <c r="E199" t="s">
        <v>146</v>
      </c>
      <c r="F199" s="1" t="s">
        <v>764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138</v>
      </c>
      <c r="B200" s="1" t="s">
        <v>765</v>
      </c>
      <c r="C200" t="s">
        <v>140</v>
      </c>
      <c r="D200" t="s">
        <v>141</v>
      </c>
      <c r="E200" t="s">
        <v>313</v>
      </c>
      <c r="F200" s="1" t="s">
        <v>766</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138</v>
      </c>
      <c r="B201" s="1" t="s">
        <v>767</v>
      </c>
      <c r="C201" t="s">
        <v>140</v>
      </c>
      <c r="D201" t="s">
        <v>141</v>
      </c>
      <c r="E201" t="s">
        <v>313</v>
      </c>
      <c r="F201" s="1" t="s">
        <v>768</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138</v>
      </c>
      <c r="B202" s="1" t="s">
        <v>769</v>
      </c>
      <c r="C202" t="s">
        <v>140</v>
      </c>
      <c r="D202" t="s">
        <v>141</v>
      </c>
      <c r="E202" t="s">
        <v>313</v>
      </c>
      <c r="F202" s="1" t="s">
        <v>770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138</v>
      </c>
      <c r="B203" s="1" t="s">
        <v>771</v>
      </c>
      <c r="C203" t="s">
        <v>140</v>
      </c>
      <c r="D203" t="s">
        <v>141</v>
      </c>
      <c r="E203" t="s">
        <v>313</v>
      </c>
      <c r="F203" s="1" t="s">
        <v>772</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138</v>
      </c>
      <c r="B204" s="1" t="s">
        <v>773</v>
      </c>
      <c r="C204" t="s">
        <v>140</v>
      </c>
      <c r="D204" t="s">
        <v>141</v>
      </c>
      <c r="E204" t="s">
        <v>313</v>
      </c>
      <c r="F204" s="1" t="s">
        <v>774</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138</v>
      </c>
      <c r="B205" s="1" t="s">
        <v>775</v>
      </c>
      <c r="C205" t="s">
        <v>316</v>
      </c>
      <c r="D205" t="s">
        <v>292</v>
      </c>
      <c r="E205" t="s">
        <v>313</v>
      </c>
      <c r="F205" s="1" t="s">
        <v>776</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138</v>
      </c>
      <c r="B206" s="1" t="s">
        <v>777</v>
      </c>
      <c r="C206" t="s">
        <v>316</v>
      </c>
      <c r="D206" t="s">
        <v>292</v>
      </c>
      <c r="E206" t="s">
        <v>623</v>
      </c>
      <c r="F206" s="1" t="s">
        <v>778</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138</v>
      </c>
      <c r="B207" s="1" t="s">
        <v>779</v>
      </c>
      <c r="C207" t="s">
        <v>316</v>
      </c>
      <c r="D207" t="s">
        <v>292</v>
      </c>
      <c r="E207" t="s">
        <v>623</v>
      </c>
      <c r="F207" s="1" t="s">
        <v>780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138</v>
      </c>
      <c r="B208" s="1" t="s">
        <v>781</v>
      </c>
      <c r="C208" t="s">
        <v>316</v>
      </c>
      <c r="D208" t="s">
        <v>141</v>
      </c>
      <c r="E208" t="s">
        <v>623</v>
      </c>
      <c r="F208" s="1" t="s">
        <v>782</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138</v>
      </c>
      <c r="B209" s="1" t="s">
        <v>783</v>
      </c>
      <c r="C209" t="s">
        <v>140</v>
      </c>
      <c r="D209" t="s">
        <v>141</v>
      </c>
      <c r="E209" t="s">
        <v>313</v>
      </c>
      <c r="F209" s="1" t="s">
        <v>784</v>
      </c>
      <c r="H209" s="1" t="s">
        <v>785</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138</v>
      </c>
      <c r="B210" s="1" t="s">
        <v>786</v>
      </c>
      <c r="C210" t="s">
        <v>316</v>
      </c>
      <c r="D210" t="s">
        <v>292</v>
      </c>
      <c r="E210" t="s">
        <v>313</v>
      </c>
      <c r="F210" s="1" t="s">
        <v>787</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138</v>
      </c>
      <c r="B211" s="1" t="s">
        <v>788</v>
      </c>
      <c r="C211" t="s">
        <v>316</v>
      </c>
      <c r="D211" t="s">
        <v>292</v>
      </c>
      <c r="E211" t="s">
        <v>313</v>
      </c>
      <c r="F211" s="1" t="s">
        <v>789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138</v>
      </c>
      <c r="B212" s="1" t="s">
        <v>790</v>
      </c>
      <c r="C212" t="s">
        <v>150</v>
      </c>
      <c r="D212" t="s">
        <v>175</v>
      </c>
      <c r="E212" t="s">
        <v>320</v>
      </c>
      <c r="F212" s="1">
        <v>1.43E-2</v>
      </c>
      <c r="G212" s="1" t="s">
        <v>521</v>
      </c>
      <c r="H212" s="1" t="s">
        <v>791</v>
      </c>
      <c r="I212" s="1" t="s">
        <v>792</v>
      </c>
      <c r="J212" s="1" t="s">
        <v>793</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138</v>
      </c>
      <c r="B213" s="1" t="s">
        <v>794</v>
      </c>
      <c r="C213" t="s">
        <v>140</v>
      </c>
      <c r="D213" t="s">
        <v>141</v>
      </c>
      <c r="E213" t="s">
        <v>142</v>
      </c>
      <c r="F213" s="1" t="s">
        <v>795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138</v>
      </c>
      <c r="B214" s="1" t="s">
        <v>796</v>
      </c>
      <c r="C214" t="s">
        <v>140</v>
      </c>
      <c r="D214" t="s">
        <v>175</v>
      </c>
      <c r="E214" t="s">
        <v>320</v>
      </c>
      <c r="F214" s="1" t="s">
        <v>797</v>
      </c>
      <c r="G214" s="1" t="s">
        <v>798</v>
      </c>
      <c r="H214" s="1" t="s">
        <v>799</v>
      </c>
      <c r="I214" s="1" t="s">
        <v>800</v>
      </c>
      <c r="J214" s="1" t="s">
        <v>801</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138</v>
      </c>
      <c r="B215" s="1" t="s">
        <v>802</v>
      </c>
      <c r="C215" t="s">
        <v>140</v>
      </c>
      <c r="D215" t="s">
        <v>175</v>
      </c>
      <c r="E215" t="s">
        <v>320</v>
      </c>
      <c r="F215" s="1" t="s">
        <v>803</v>
      </c>
      <c r="G215" s="1" t="s">
        <v>361</v>
      </c>
      <c r="H215" s="1" t="s">
        <v>804</v>
      </c>
      <c r="I215" s="1" t="s">
        <v>805</v>
      </c>
      <c r="J215" s="1" t="s">
        <v>806</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x14ac:dyDescent="0.55000000000000004">
      <c r="A216" t="s">
        <v>138</v>
      </c>
      <c r="B216" s="1" t="s">
        <v>807</v>
      </c>
      <c r="C216" t="s">
        <v>150</v>
      </c>
      <c r="D216" t="s">
        <v>175</v>
      </c>
      <c r="E216" t="s">
        <v>142</v>
      </c>
      <c r="F216" s="1">
        <v>8.4200000000000004E-3</v>
      </c>
      <c r="G216" s="1" t="s">
        <v>197</v>
      </c>
      <c r="H216" s="1" t="s">
        <v>808</v>
      </c>
      <c r="I216" s="1" t="s">
        <v>809</v>
      </c>
      <c r="J216" s="1" t="s">
        <v>810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138</v>
      </c>
      <c r="B217" s="1" t="s">
        <v>811</v>
      </c>
      <c r="C217" t="s">
        <v>316</v>
      </c>
      <c r="D217" t="s">
        <v>292</v>
      </c>
      <c r="E217" t="s">
        <v>313</v>
      </c>
      <c r="F217" s="1" t="s">
        <v>812</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138</v>
      </c>
      <c r="B218" s="1" t="s">
        <v>813</v>
      </c>
      <c r="C218" t="s">
        <v>316</v>
      </c>
      <c r="D218" t="s">
        <v>292</v>
      </c>
      <c r="E218" t="s">
        <v>623</v>
      </c>
      <c r="F218" s="1" t="s">
        <v>814</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138</v>
      </c>
      <c r="B219" s="1" t="s">
        <v>815</v>
      </c>
      <c r="C219" t="s">
        <v>316</v>
      </c>
      <c r="D219" t="s">
        <v>141</v>
      </c>
      <c r="E219" t="s">
        <v>623</v>
      </c>
      <c r="F219" s="1" t="s">
        <v>816</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138</v>
      </c>
      <c r="B220" s="1" t="s">
        <v>817</v>
      </c>
      <c r="C220" t="s">
        <v>316</v>
      </c>
      <c r="D220" t="s">
        <v>292</v>
      </c>
      <c r="E220" t="s">
        <v>623</v>
      </c>
      <c r="F220" s="1" t="s">
        <v>818</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138</v>
      </c>
      <c r="B221" s="1" t="s">
        <v>819</v>
      </c>
      <c r="C221" t="s">
        <v>316</v>
      </c>
      <c r="D221" t="s">
        <v>292</v>
      </c>
      <c r="E221" t="s">
        <v>313</v>
      </c>
      <c r="F221" s="1" t="s">
        <v>820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138</v>
      </c>
      <c r="B222" s="1" t="s">
        <v>821</v>
      </c>
      <c r="C222" t="s">
        <v>316</v>
      </c>
      <c r="D222" t="s">
        <v>292</v>
      </c>
      <c r="E222" t="s">
        <v>623</v>
      </c>
      <c r="F222" s="1" t="s">
        <v>822</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138</v>
      </c>
      <c r="B223" s="1" t="s">
        <v>823</v>
      </c>
      <c r="C223" t="s">
        <v>316</v>
      </c>
      <c r="D223" t="s">
        <v>141</v>
      </c>
      <c r="E223" t="s">
        <v>623</v>
      </c>
      <c r="F223" s="1" t="s">
        <v>824</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138</v>
      </c>
      <c r="B224" s="1" t="s">
        <v>825</v>
      </c>
      <c r="C224" t="s">
        <v>316</v>
      </c>
      <c r="D224" t="s">
        <v>292</v>
      </c>
      <c r="E224" t="s">
        <v>623</v>
      </c>
      <c r="F224" s="1" t="s">
        <v>826</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138</v>
      </c>
      <c r="B225" s="1" t="s">
        <v>827</v>
      </c>
      <c r="C225" t="s">
        <v>140</v>
      </c>
      <c r="D225" t="s">
        <v>231</v>
      </c>
      <c r="F225" s="1" t="s">
        <v>828</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412</v>
      </c>
      <c r="B226" s="1" t="s">
        <v>829</v>
      </c>
      <c r="C226" t="s">
        <v>140</v>
      </c>
      <c r="D226" t="s">
        <v>141</v>
      </c>
      <c r="E226" t="s">
        <v>146</v>
      </c>
      <c r="F226" s="1" t="s">
        <v>830</v>
      </c>
      <c r="H226" s="1" t="s">
        <v>831</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x14ac:dyDescent="0.55000000000000004">
      <c r="A227" t="s">
        <v>138</v>
      </c>
      <c r="B227" s="1" t="s">
        <v>832</v>
      </c>
      <c r="C227" t="s">
        <v>150</v>
      </c>
      <c r="D227" t="s">
        <v>175</v>
      </c>
      <c r="E227" t="s">
        <v>152</v>
      </c>
      <c r="G227" s="1" t="s">
        <v>610</v>
      </c>
      <c r="H227" s="1" t="s">
        <v>833</v>
      </c>
      <c r="I227" s="1" t="s">
        <v>834</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412</v>
      </c>
      <c r="B228" s="1" t="s">
        <v>835</v>
      </c>
      <c r="C228" t="s">
        <v>150</v>
      </c>
      <c r="D228" t="s">
        <v>175</v>
      </c>
      <c r="E228" t="s">
        <v>281</v>
      </c>
      <c r="F228" s="1">
        <v>2014</v>
      </c>
      <c r="H228" s="1" t="s">
        <v>836</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55000000000000004">
      <c r="A229" t="s">
        <v>138</v>
      </c>
      <c r="B229" s="1" t="s">
        <v>837</v>
      </c>
      <c r="C229" t="s">
        <v>150</v>
      </c>
      <c r="D229" t="s">
        <v>175</v>
      </c>
      <c r="E229" t="s">
        <v>838</v>
      </c>
      <c r="G229" s="1" t="s">
        <v>153</v>
      </c>
      <c r="H229" s="1" t="s">
        <v>839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138</v>
      </c>
      <c r="B230" s="1" t="s">
        <v>840</v>
      </c>
      <c r="C230" t="s">
        <v>140</v>
      </c>
      <c r="D230" t="s">
        <v>141</v>
      </c>
      <c r="E230" t="s">
        <v>838</v>
      </c>
      <c r="F230" s="1" t="s">
        <v>841</v>
      </c>
      <c r="H230" s="1" t="s">
        <v>842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138</v>
      </c>
      <c r="B231" s="1" t="s">
        <v>843</v>
      </c>
      <c r="C231" t="s">
        <v>140</v>
      </c>
      <c r="D231" t="e">
        <v>#N/A</v>
      </c>
      <c r="E231" t="s">
        <v>146</v>
      </c>
      <c r="F231" s="1" t="s">
        <v>844</v>
      </c>
      <c r="H231" s="1" t="s">
        <v>845</v>
      </c>
      <c r="I231" s="1" t="s">
        <v>846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138</v>
      </c>
      <c r="B232" s="1" t="s">
        <v>847</v>
      </c>
      <c r="C232" t="s">
        <v>140</v>
      </c>
      <c r="D232" t="s">
        <v>141</v>
      </c>
      <c r="E232" t="s">
        <v>146</v>
      </c>
      <c r="F232" s="1" t="s">
        <v>848</v>
      </c>
      <c r="H232" s="1" t="s">
        <v>845</v>
      </c>
      <c r="I232" s="1" t="s">
        <v>846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138</v>
      </c>
      <c r="B233" s="1" t="s">
        <v>849</v>
      </c>
      <c r="C233" t="s">
        <v>140</v>
      </c>
      <c r="D233" t="s">
        <v>141</v>
      </c>
      <c r="E233" t="s">
        <v>850</v>
      </c>
      <c r="F233" s="1" t="s">
        <v>851</v>
      </c>
      <c r="H233" s="1" t="s">
        <v>852</v>
      </c>
      <c r="I233" s="1" t="s">
        <v>853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155</v>
      </c>
      <c r="B234" s="1" t="s">
        <v>854</v>
      </c>
      <c r="C234" t="s">
        <v>160</v>
      </c>
      <c r="D234" t="s">
        <v>161</v>
      </c>
      <c r="E234" t="s">
        <v>850</v>
      </c>
      <c r="F234" s="1" t="s">
        <v>855</v>
      </c>
      <c r="H234" s="1" t="s">
        <v>856</v>
      </c>
      <c r="I234" s="1" t="s">
        <v>853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x14ac:dyDescent="0.55000000000000004">
      <c r="A235" t="s">
        <v>155</v>
      </c>
      <c r="B235" s="1" t="s">
        <v>857</v>
      </c>
      <c r="C235" t="s">
        <v>140</v>
      </c>
      <c r="D235" t="s">
        <v>141</v>
      </c>
      <c r="E235" t="s">
        <v>850</v>
      </c>
      <c r="F235" s="1" t="s">
        <v>858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138</v>
      </c>
      <c r="B236" s="1" t="s">
        <v>859</v>
      </c>
      <c r="C236" t="s">
        <v>140</v>
      </c>
      <c r="D236" t="s">
        <v>141</v>
      </c>
      <c r="E236" t="s">
        <v>850</v>
      </c>
      <c r="F236" s="1" t="s">
        <v>860</v>
      </c>
      <c r="H236" s="1" t="s">
        <v>861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138</v>
      </c>
      <c r="B237" s="1" t="s">
        <v>862</v>
      </c>
      <c r="C237" t="s">
        <v>140</v>
      </c>
      <c r="D237" t="s">
        <v>141</v>
      </c>
      <c r="E237" t="s">
        <v>863</v>
      </c>
      <c r="F237" s="1" t="s">
        <v>864</v>
      </c>
      <c r="H237" s="1" t="s">
        <v>865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138</v>
      </c>
      <c r="B238" s="1" t="s">
        <v>866</v>
      </c>
      <c r="C238" t="s">
        <v>140</v>
      </c>
      <c r="D238" t="s">
        <v>141</v>
      </c>
      <c r="E238" t="s">
        <v>863</v>
      </c>
      <c r="F238" s="1" t="s">
        <v>867</v>
      </c>
      <c r="H238" s="1" t="s">
        <v>868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138</v>
      </c>
      <c r="B239" s="1" t="s">
        <v>869</v>
      </c>
      <c r="C239" t="s">
        <v>150</v>
      </c>
      <c r="D239" t="s">
        <v>175</v>
      </c>
      <c r="E239" t="s">
        <v>870</v>
      </c>
      <c r="F239" s="1">
        <v>1</v>
      </c>
      <c r="H239" s="1" t="s">
        <v>871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138</v>
      </c>
      <c r="B240" s="1" t="s">
        <v>872</v>
      </c>
      <c r="C240" t="s">
        <v>316</v>
      </c>
      <c r="D240" t="s">
        <v>141</v>
      </c>
      <c r="E240" t="s">
        <v>313</v>
      </c>
      <c r="F240" s="1" t="s">
        <v>873</v>
      </c>
      <c r="H240" s="1" t="s">
        <v>874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138</v>
      </c>
      <c r="B241" s="1" t="s">
        <v>875</v>
      </c>
      <c r="C241" t="s">
        <v>316</v>
      </c>
      <c r="D241" t="s">
        <v>141</v>
      </c>
      <c r="E241" t="s">
        <v>313</v>
      </c>
      <c r="F241" s="1" t="s">
        <v>876</v>
      </c>
      <c r="H241" s="1" t="s">
        <v>877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138</v>
      </c>
      <c r="B242" s="1" t="s">
        <v>878</v>
      </c>
      <c r="C242" t="s">
        <v>140</v>
      </c>
      <c r="D242" t="s">
        <v>141</v>
      </c>
      <c r="E242" t="s">
        <v>313</v>
      </c>
      <c r="F242" s="1" t="s">
        <v>879</v>
      </c>
      <c r="H242" s="1" t="s">
        <v>880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138</v>
      </c>
      <c r="B243" s="1" t="s">
        <v>881</v>
      </c>
      <c r="C243" t="s">
        <v>140</v>
      </c>
      <c r="D243" t="s">
        <v>141</v>
      </c>
      <c r="E243" t="s">
        <v>146</v>
      </c>
      <c r="F243" s="1" t="s">
        <v>882</v>
      </c>
      <c r="H243" s="1" t="s">
        <v>883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138</v>
      </c>
      <c r="B244" s="1" t="s">
        <v>884</v>
      </c>
      <c r="C244" t="s">
        <v>140</v>
      </c>
      <c r="D244" t="s">
        <v>175</v>
      </c>
      <c r="E244" t="s">
        <v>146</v>
      </c>
      <c r="F244" s="1" t="s">
        <v>885</v>
      </c>
      <c r="G244" s="1" t="s">
        <v>240</v>
      </c>
      <c r="H244" s="1" t="s">
        <v>886</v>
      </c>
      <c r="I244" s="1" t="s">
        <v>887</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138</v>
      </c>
      <c r="B245" s="1" t="s">
        <v>888</v>
      </c>
      <c r="C245" t="s">
        <v>140</v>
      </c>
      <c r="D245" t="s">
        <v>141</v>
      </c>
      <c r="E245" t="s">
        <v>313</v>
      </c>
      <c r="F245" s="1" t="s">
        <v>889</v>
      </c>
      <c r="H245" s="1" t="s">
        <v>890</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138</v>
      </c>
      <c r="B246" s="1" t="s">
        <v>891</v>
      </c>
      <c r="C246" t="s">
        <v>140</v>
      </c>
      <c r="D246" t="s">
        <v>141</v>
      </c>
      <c r="E246" t="s">
        <v>623</v>
      </c>
      <c r="F246" s="1" t="s">
        <v>892</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138</v>
      </c>
      <c r="B247" s="1" t="s">
        <v>893</v>
      </c>
      <c r="C247" t="s">
        <v>140</v>
      </c>
      <c r="D247" t="s">
        <v>141</v>
      </c>
      <c r="E247" t="s">
        <v>146</v>
      </c>
      <c r="F247" s="1" t="s">
        <v>894</v>
      </c>
      <c r="H247" s="1" t="s">
        <v>895</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138</v>
      </c>
      <c r="B248" s="1" t="s">
        <v>896</v>
      </c>
      <c r="C248" t="s">
        <v>140</v>
      </c>
      <c r="D248" t="s">
        <v>141</v>
      </c>
      <c r="E248" t="s">
        <v>146</v>
      </c>
      <c r="F248" s="1" t="s">
        <v>897</v>
      </c>
      <c r="H248" s="1" t="s">
        <v>898</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138</v>
      </c>
      <c r="B249" s="1" t="s">
        <v>899</v>
      </c>
      <c r="C249" t="s">
        <v>140</v>
      </c>
      <c r="D249" t="s">
        <v>141</v>
      </c>
      <c r="E249" t="s">
        <v>146</v>
      </c>
      <c r="F249" s="1" t="s">
        <v>900</v>
      </c>
      <c r="H249" s="1" t="s">
        <v>901</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138</v>
      </c>
      <c r="B250" s="1" t="s">
        <v>902</v>
      </c>
      <c r="C250" t="s">
        <v>140</v>
      </c>
      <c r="D250" t="s">
        <v>141</v>
      </c>
      <c r="E250" t="s">
        <v>146</v>
      </c>
      <c r="F250" s="1" t="s">
        <v>903</v>
      </c>
      <c r="H250" s="1" t="s">
        <v>904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138</v>
      </c>
      <c r="B251" s="1" t="s">
        <v>905</v>
      </c>
      <c r="C251" t="s">
        <v>140</v>
      </c>
      <c r="D251" t="s">
        <v>141</v>
      </c>
      <c r="E251" t="s">
        <v>146</v>
      </c>
      <c r="F251" s="1" t="s">
        <v>906</v>
      </c>
      <c r="H251" s="1" t="s">
        <v>907</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138</v>
      </c>
      <c r="B252" s="1" t="s">
        <v>908</v>
      </c>
      <c r="C252" t="s">
        <v>140</v>
      </c>
      <c r="D252" t="s">
        <v>141</v>
      </c>
      <c r="E252" t="s">
        <v>146</v>
      </c>
      <c r="F252" s="1" t="s">
        <v>909</v>
      </c>
      <c r="H252" s="1" t="s">
        <v>910</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138</v>
      </c>
      <c r="B253" s="1" t="s">
        <v>911</v>
      </c>
      <c r="C253" t="s">
        <v>140</v>
      </c>
      <c r="D253" t="s">
        <v>141</v>
      </c>
      <c r="E253" t="s">
        <v>664</v>
      </c>
      <c r="F253" s="1" t="s">
        <v>912</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138</v>
      </c>
      <c r="B254" s="1" t="s">
        <v>913</v>
      </c>
      <c r="C254" t="s">
        <v>140</v>
      </c>
      <c r="D254" t="s">
        <v>141</v>
      </c>
      <c r="E254" t="s">
        <v>664</v>
      </c>
      <c r="F254" s="1" t="s">
        <v>914</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138</v>
      </c>
      <c r="B255" s="1" t="s">
        <v>915</v>
      </c>
      <c r="C255" t="s">
        <v>140</v>
      </c>
      <c r="D255" t="s">
        <v>141</v>
      </c>
      <c r="E255" t="s">
        <v>664</v>
      </c>
      <c r="F255" s="1" t="s">
        <v>916</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138</v>
      </c>
      <c r="B256" s="1" t="s">
        <v>917</v>
      </c>
      <c r="C256" t="s">
        <v>140</v>
      </c>
      <c r="D256" t="s">
        <v>141</v>
      </c>
      <c r="E256" t="s">
        <v>313</v>
      </c>
      <c r="F256" s="1" t="s">
        <v>918</v>
      </c>
      <c r="H256" s="1" t="s">
        <v>919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138</v>
      </c>
      <c r="B257" s="1" t="s">
        <v>920</v>
      </c>
      <c r="C257" t="s">
        <v>140</v>
      </c>
      <c r="D257" t="s">
        <v>141</v>
      </c>
      <c r="E257" t="s">
        <v>313</v>
      </c>
      <c r="F257" s="1" t="s">
        <v>921</v>
      </c>
      <c r="H257" s="1" t="s">
        <v>922</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402</v>
      </c>
      <c r="B258" s="1" t="s">
        <v>923</v>
      </c>
      <c r="C258" t="s">
        <v>150</v>
      </c>
      <c r="D258" t="s">
        <v>231</v>
      </c>
      <c r="E258" t="s">
        <v>281</v>
      </c>
      <c r="F258" s="1">
        <v>1</v>
      </c>
      <c r="H258" s="1" t="s">
        <v>924</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138</v>
      </c>
      <c r="B259" s="1" t="s">
        <v>925</v>
      </c>
      <c r="C259" t="s">
        <v>316</v>
      </c>
      <c r="D259" t="s">
        <v>292</v>
      </c>
      <c r="E259" t="s">
        <v>313</v>
      </c>
      <c r="F259" s="1" t="s">
        <v>926</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138</v>
      </c>
      <c r="B260" s="1" t="s">
        <v>927</v>
      </c>
      <c r="C260" t="s">
        <v>316</v>
      </c>
      <c r="D260" t="s">
        <v>292</v>
      </c>
      <c r="E260" t="s">
        <v>623</v>
      </c>
      <c r="F260" s="1" t="s">
        <v>928</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138</v>
      </c>
      <c r="B261" s="1" t="s">
        <v>929</v>
      </c>
      <c r="C261" t="s">
        <v>140</v>
      </c>
      <c r="D261" t="s">
        <v>141</v>
      </c>
      <c r="E261" t="s">
        <v>623</v>
      </c>
      <c r="F261" s="1" t="s">
        <v>930</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138</v>
      </c>
      <c r="B262" s="1" t="s">
        <v>931</v>
      </c>
      <c r="C262" t="s">
        <v>140</v>
      </c>
      <c r="D262" t="s">
        <v>141</v>
      </c>
      <c r="E262" t="s">
        <v>313</v>
      </c>
      <c r="F262" s="1" t="s">
        <v>932</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138</v>
      </c>
      <c r="B263" s="1" t="s">
        <v>933</v>
      </c>
      <c r="C263" t="s">
        <v>316</v>
      </c>
      <c r="D263" t="s">
        <v>292</v>
      </c>
      <c r="E263" t="s">
        <v>313</v>
      </c>
      <c r="F263" s="1" t="s">
        <v>934</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138</v>
      </c>
      <c r="B264" s="1" t="s">
        <v>935</v>
      </c>
      <c r="C264" t="s">
        <v>140</v>
      </c>
      <c r="D264" t="s">
        <v>141</v>
      </c>
      <c r="E264" t="s">
        <v>664</v>
      </c>
      <c r="F264" s="1" t="s">
        <v>936</v>
      </c>
      <c r="H264" s="1" t="s">
        <v>937</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138</v>
      </c>
      <c r="B265" s="1" t="s">
        <v>938</v>
      </c>
      <c r="C265" t="s">
        <v>140</v>
      </c>
      <c r="D265" t="s">
        <v>170</v>
      </c>
      <c r="E265" t="s">
        <v>142</v>
      </c>
      <c r="F265" s="1" t="s">
        <v>939</v>
      </c>
      <c r="H265" s="1" t="s">
        <v>940</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138</v>
      </c>
      <c r="B266" s="1" t="s">
        <v>941</v>
      </c>
      <c r="C266" t="s">
        <v>150</v>
      </c>
      <c r="D266" t="s">
        <v>175</v>
      </c>
      <c r="E266" t="s">
        <v>320</v>
      </c>
      <c r="F266" s="1">
        <v>1.7000000000000001E-4</v>
      </c>
      <c r="G266" s="1" t="s">
        <v>521</v>
      </c>
      <c r="H266" s="1" t="s">
        <v>942</v>
      </c>
      <c r="I266" s="1" t="s">
        <v>943</v>
      </c>
      <c r="J266" s="1" t="s">
        <v>944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138</v>
      </c>
      <c r="B267" s="1" t="s">
        <v>945</v>
      </c>
      <c r="C267" t="s">
        <v>140</v>
      </c>
      <c r="D267" t="s">
        <v>141</v>
      </c>
      <c r="E267" t="s">
        <v>664</v>
      </c>
      <c r="F267" s="1" t="s">
        <v>946</v>
      </c>
      <c r="H267" s="1" t="s">
        <v>947</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138</v>
      </c>
      <c r="B268" s="1" t="s">
        <v>948</v>
      </c>
      <c r="C268" t="s">
        <v>140</v>
      </c>
      <c r="D268" t="s">
        <v>141</v>
      </c>
      <c r="E268" t="s">
        <v>142</v>
      </c>
      <c r="F268" s="1" t="s">
        <v>949</v>
      </c>
      <c r="H268" s="1" t="s">
        <v>947</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138</v>
      </c>
      <c r="B269" s="1" t="s">
        <v>950</v>
      </c>
      <c r="C269" t="s">
        <v>140</v>
      </c>
      <c r="D269" t="s">
        <v>141</v>
      </c>
      <c r="E269" t="s">
        <v>320</v>
      </c>
      <c r="F269" s="1" t="s">
        <v>951</v>
      </c>
      <c r="H269" s="1" t="s">
        <v>952</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138</v>
      </c>
      <c r="B270" s="1" t="s">
        <v>953</v>
      </c>
      <c r="C270" t="s">
        <v>140</v>
      </c>
      <c r="D270" t="s">
        <v>170</v>
      </c>
      <c r="E270" t="s">
        <v>142</v>
      </c>
      <c r="F270" s="1" t="s">
        <v>954</v>
      </c>
      <c r="H270" s="1" t="s">
        <v>955</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138</v>
      </c>
      <c r="B271" s="1" t="s">
        <v>956</v>
      </c>
      <c r="C271" t="s">
        <v>140</v>
      </c>
      <c r="D271" t="s">
        <v>141</v>
      </c>
      <c r="E271" t="s">
        <v>142</v>
      </c>
      <c r="F271" s="1" t="s">
        <v>957</v>
      </c>
      <c r="H271" s="1" t="s">
        <v>958</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138</v>
      </c>
      <c r="B272" s="1" t="s">
        <v>959</v>
      </c>
      <c r="C272" t="s">
        <v>140</v>
      </c>
      <c r="D272" t="s">
        <v>141</v>
      </c>
      <c r="E272" t="s">
        <v>320</v>
      </c>
      <c r="F272" s="1" t="s">
        <v>960</v>
      </c>
      <c r="H272" s="1" t="s">
        <v>961</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138</v>
      </c>
      <c r="B273" s="1" t="s">
        <v>962</v>
      </c>
      <c r="C273" t="s">
        <v>140</v>
      </c>
      <c r="D273" t="s">
        <v>141</v>
      </c>
      <c r="E273" t="s">
        <v>142</v>
      </c>
      <c r="F273" s="1" t="s">
        <v>963</v>
      </c>
      <c r="H273" s="1" t="s">
        <v>964</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138</v>
      </c>
      <c r="B274" s="1" t="s">
        <v>965</v>
      </c>
      <c r="C274" t="s">
        <v>140</v>
      </c>
      <c r="D274" t="s">
        <v>141</v>
      </c>
      <c r="E274" t="s">
        <v>142</v>
      </c>
      <c r="F274" s="1" t="s">
        <v>948</v>
      </c>
      <c r="H274" s="1" t="s">
        <v>966</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138</v>
      </c>
      <c r="B275" s="1" t="s">
        <v>967</v>
      </c>
      <c r="C275" t="s">
        <v>140</v>
      </c>
      <c r="D275" t="s">
        <v>141</v>
      </c>
      <c r="E275" t="s">
        <v>142</v>
      </c>
      <c r="F275" s="1" t="s">
        <v>968</v>
      </c>
      <c r="H275" s="1" t="s">
        <v>969</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138</v>
      </c>
      <c r="B276" s="1" t="s">
        <v>970</v>
      </c>
      <c r="C276" t="s">
        <v>140</v>
      </c>
      <c r="D276" t="s">
        <v>141</v>
      </c>
      <c r="E276" t="s">
        <v>664</v>
      </c>
      <c r="F276" s="1" t="s">
        <v>971</v>
      </c>
      <c r="H276" s="1" t="s">
        <v>972</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138</v>
      </c>
      <c r="B277" s="1" t="s">
        <v>973</v>
      </c>
      <c r="C277" t="s">
        <v>140</v>
      </c>
      <c r="D277" t="s">
        <v>141</v>
      </c>
      <c r="E277" t="s">
        <v>664</v>
      </c>
      <c r="F277" s="1" t="s">
        <v>974</v>
      </c>
      <c r="H277" s="1" t="s">
        <v>975</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138</v>
      </c>
      <c r="B278" s="1" t="s">
        <v>976</v>
      </c>
      <c r="C278" t="s">
        <v>316</v>
      </c>
      <c r="D278" t="s">
        <v>292</v>
      </c>
      <c r="E278" t="s">
        <v>313</v>
      </c>
      <c r="F278" s="1" t="s">
        <v>977</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138</v>
      </c>
      <c r="B279" s="1" t="s">
        <v>978</v>
      </c>
      <c r="C279" t="s">
        <v>316</v>
      </c>
      <c r="D279" t="s">
        <v>292</v>
      </c>
      <c r="E279" t="s">
        <v>313</v>
      </c>
      <c r="F279" s="1" t="s">
        <v>979</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138</v>
      </c>
      <c r="B280" s="1" t="s">
        <v>980</v>
      </c>
      <c r="C280" t="s">
        <v>316</v>
      </c>
      <c r="D280" t="s">
        <v>292</v>
      </c>
      <c r="E280" t="s">
        <v>623</v>
      </c>
      <c r="F280" s="1" t="s">
        <v>981</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138</v>
      </c>
      <c r="B281" s="1" t="s">
        <v>982</v>
      </c>
      <c r="C281" t="s">
        <v>316</v>
      </c>
      <c r="D281" t="s">
        <v>292</v>
      </c>
      <c r="E281" t="s">
        <v>313</v>
      </c>
      <c r="F281" s="1" t="s">
        <v>983</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138</v>
      </c>
      <c r="B282" s="1" t="s">
        <v>984</v>
      </c>
      <c r="C282" t="s">
        <v>316</v>
      </c>
      <c r="D282" t="s">
        <v>292</v>
      </c>
      <c r="E282" t="s">
        <v>623</v>
      </c>
      <c r="F282" s="1" t="s">
        <v>985</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138</v>
      </c>
      <c r="B283" s="1" t="s">
        <v>986</v>
      </c>
      <c r="C283" t="s">
        <v>150</v>
      </c>
      <c r="D283" t="s">
        <v>175</v>
      </c>
      <c r="E283" t="s">
        <v>341</v>
      </c>
      <c r="G283" s="1" t="s">
        <v>226</v>
      </c>
      <c r="H283" s="1" t="s">
        <v>987</v>
      </c>
      <c r="I283" s="1" t="s">
        <v>988</v>
      </c>
      <c r="J283" s="1" t="s">
        <v>989</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138</v>
      </c>
      <c r="B284" s="1" t="s">
        <v>990</v>
      </c>
      <c r="C284" t="s">
        <v>188</v>
      </c>
      <c r="D284" t="s">
        <v>175</v>
      </c>
      <c r="E284" t="s">
        <v>320</v>
      </c>
      <c r="F284" s="1" t="s">
        <v>991</v>
      </c>
      <c r="H284" s="1" t="s">
        <v>992</v>
      </c>
      <c r="I284" s="1" t="s">
        <v>993</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138</v>
      </c>
      <c r="B285" s="1" t="s">
        <v>994</v>
      </c>
      <c r="C285" t="s">
        <v>150</v>
      </c>
      <c r="D285" t="s">
        <v>175</v>
      </c>
      <c r="E285" t="s">
        <v>341</v>
      </c>
      <c r="G285" s="1" t="s">
        <v>153</v>
      </c>
      <c r="H285" s="1" t="s">
        <v>995</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138</v>
      </c>
      <c r="B286" s="1" t="s">
        <v>996</v>
      </c>
      <c r="C286" t="s">
        <v>150</v>
      </c>
      <c r="D286" t="s">
        <v>175</v>
      </c>
      <c r="E286" t="s">
        <v>341</v>
      </c>
      <c r="G286" s="1" t="s">
        <v>153</v>
      </c>
      <c r="H286" s="1" t="s">
        <v>997</v>
      </c>
      <c r="J286" s="1" t="s">
        <v>998</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138</v>
      </c>
      <c r="B287" s="1" t="s">
        <v>999</v>
      </c>
      <c r="C287" t="s">
        <v>150</v>
      </c>
      <c r="D287" t="s">
        <v>175</v>
      </c>
      <c r="E287" t="s">
        <v>152</v>
      </c>
      <c r="F287" s="1">
        <v>0.25</v>
      </c>
      <c r="G287" s="1" t="s">
        <v>379</v>
      </c>
      <c r="H287" s="1" t="s">
        <v>1000</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138</v>
      </c>
      <c r="B288" s="1" t="s">
        <v>1001</v>
      </c>
      <c r="C288" t="s">
        <v>140</v>
      </c>
      <c r="D288" t="s">
        <v>141</v>
      </c>
      <c r="E288" t="s">
        <v>142</v>
      </c>
      <c r="F288" s="1" t="s">
        <v>1002</v>
      </c>
      <c r="H288" s="1" t="s">
        <v>1003</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138</v>
      </c>
      <c r="B289" s="1" t="s">
        <v>1004</v>
      </c>
      <c r="C289" t="s">
        <v>140</v>
      </c>
      <c r="D289" t="s">
        <v>141</v>
      </c>
      <c r="E289" t="s">
        <v>320</v>
      </c>
      <c r="F289" s="1" t="s">
        <v>1005</v>
      </c>
      <c r="H289" s="1" t="s">
        <v>1006</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55000000000000004">
      <c r="A290" t="s">
        <v>138</v>
      </c>
      <c r="B290" s="1" t="s">
        <v>1007</v>
      </c>
      <c r="C290" t="s">
        <v>150</v>
      </c>
      <c r="D290" t="s">
        <v>175</v>
      </c>
      <c r="E290" t="s">
        <v>1008</v>
      </c>
      <c r="G290" s="1" t="s">
        <v>379</v>
      </c>
      <c r="H290" s="1" t="s">
        <v>1009</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138</v>
      </c>
      <c r="B291" s="1" t="s">
        <v>1010</v>
      </c>
      <c r="C291" t="s">
        <v>140</v>
      </c>
      <c r="D291" t="s">
        <v>141</v>
      </c>
      <c r="E291" t="s">
        <v>664</v>
      </c>
      <c r="F291" s="1" t="s">
        <v>1011</v>
      </c>
      <c r="H291" s="1" t="s">
        <v>1012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x14ac:dyDescent="0.55000000000000004">
      <c r="A292" t="s">
        <v>138</v>
      </c>
      <c r="B292" s="1" t="s">
        <v>1013</v>
      </c>
      <c r="C292" t="s">
        <v>150</v>
      </c>
      <c r="D292" t="s">
        <v>175</v>
      </c>
      <c r="E292" t="s">
        <v>391</v>
      </c>
      <c r="F292" s="1">
        <v>0.25</v>
      </c>
      <c r="G292" s="1" t="s">
        <v>176</v>
      </c>
      <c r="H292" s="1" t="s">
        <v>1014</v>
      </c>
      <c r="I292" s="1" t="s">
        <v>1015</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x14ac:dyDescent="0.55000000000000004">
      <c r="A293" t="s">
        <v>138</v>
      </c>
      <c r="B293" s="1" t="s">
        <v>1016</v>
      </c>
      <c r="C293" t="s">
        <v>150</v>
      </c>
      <c r="D293" t="s">
        <v>175</v>
      </c>
      <c r="E293" t="s">
        <v>152</v>
      </c>
      <c r="F293" s="1">
        <v>0.45</v>
      </c>
      <c r="G293" s="1" t="s">
        <v>197</v>
      </c>
      <c r="H293" s="1" t="s">
        <v>1017</v>
      </c>
      <c r="I293" s="1" t="s">
        <v>1015</v>
      </c>
      <c r="J293" s="1" t="s">
        <v>1018</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138</v>
      </c>
      <c r="B294" s="1" t="s">
        <v>1019</v>
      </c>
      <c r="C294" t="s">
        <v>140</v>
      </c>
      <c r="D294" t="s">
        <v>141</v>
      </c>
      <c r="E294" t="s">
        <v>320</v>
      </c>
      <c r="F294" s="1" t="s">
        <v>1020</v>
      </c>
      <c r="H294" s="1" t="s">
        <v>1021</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138</v>
      </c>
      <c r="B295" s="1" t="s">
        <v>1022</v>
      </c>
      <c r="C295" t="s">
        <v>150</v>
      </c>
      <c r="D295" t="s">
        <v>175</v>
      </c>
      <c r="E295" t="s">
        <v>391</v>
      </c>
      <c r="F295" s="1">
        <v>2010.75</v>
      </c>
      <c r="H295" s="1" t="s">
        <v>1023</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155</v>
      </c>
      <c r="B296" s="1" t="s">
        <v>1024</v>
      </c>
      <c r="C296" t="s">
        <v>140</v>
      </c>
      <c r="D296" t="s">
        <v>141</v>
      </c>
      <c r="E296" t="s">
        <v>313</v>
      </c>
      <c r="F296" s="1" t="s">
        <v>1025</v>
      </c>
      <c r="H296" s="1" t="s">
        <v>1026</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155</v>
      </c>
      <c r="B297" s="1" t="s">
        <v>1027</v>
      </c>
      <c r="C297" t="s">
        <v>160</v>
      </c>
      <c r="D297" t="s">
        <v>161</v>
      </c>
      <c r="E297" t="s">
        <v>313</v>
      </c>
      <c r="F297" s="1" t="s">
        <v>1028</v>
      </c>
      <c r="H297" s="1" t="s">
        <v>1029</v>
      </c>
      <c r="I297" s="1" t="s">
        <v>1030</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x14ac:dyDescent="0.55000000000000004">
      <c r="A298" t="s">
        <v>138</v>
      </c>
      <c r="B298" s="1" t="s">
        <v>1031</v>
      </c>
      <c r="C298" t="s">
        <v>188</v>
      </c>
      <c r="D298" t="s">
        <v>189</v>
      </c>
      <c r="E298" t="s">
        <v>313</v>
      </c>
      <c r="F298" s="1" t="s">
        <v>1032</v>
      </c>
      <c r="H298" s="1" t="s">
        <v>1033</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138</v>
      </c>
      <c r="B299" s="1" t="s">
        <v>1034</v>
      </c>
      <c r="C299" t="s">
        <v>140</v>
      </c>
      <c r="D299" t="s">
        <v>141</v>
      </c>
      <c r="E299" t="s">
        <v>146</v>
      </c>
      <c r="F299" s="1" t="s">
        <v>1035</v>
      </c>
      <c r="H299" s="1" t="s">
        <v>1036</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138</v>
      </c>
      <c r="B300" s="1" t="s">
        <v>1037</v>
      </c>
      <c r="C300" t="s">
        <v>140</v>
      </c>
      <c r="D300" t="s">
        <v>141</v>
      </c>
      <c r="E300" t="s">
        <v>273</v>
      </c>
      <c r="F300" s="1" t="s">
        <v>1038</v>
      </c>
      <c r="H300" s="1" t="s">
        <v>1039</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138</v>
      </c>
      <c r="B301" s="1" t="s">
        <v>1040</v>
      </c>
      <c r="C301" t="s">
        <v>140</v>
      </c>
      <c r="D301" t="s">
        <v>151</v>
      </c>
      <c r="E301">
        <v>1</v>
      </c>
      <c r="F301" s="1" t="s">
        <v>1041</v>
      </c>
      <c r="H301" s="1" t="s">
        <v>1042</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138</v>
      </c>
      <c r="B302" s="1" t="s">
        <v>1043</v>
      </c>
      <c r="C302" t="s">
        <v>140</v>
      </c>
      <c r="D302" t="s">
        <v>151</v>
      </c>
      <c r="E302">
        <v>1</v>
      </c>
      <c r="F302" s="1" t="s">
        <v>1044</v>
      </c>
      <c r="H302" s="1" t="s">
        <v>1045</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138</v>
      </c>
      <c r="B303" s="1" t="s">
        <v>1046</v>
      </c>
      <c r="C303" t="s">
        <v>140</v>
      </c>
      <c r="D303" t="s">
        <v>151</v>
      </c>
      <c r="E303">
        <v>1</v>
      </c>
      <c r="F303" s="1" t="s">
        <v>1041</v>
      </c>
      <c r="H303" s="1" t="s">
        <v>1047</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138</v>
      </c>
      <c r="B304" s="1" t="s">
        <v>1048</v>
      </c>
      <c r="C304" t="s">
        <v>140</v>
      </c>
      <c r="D304" t="s">
        <v>151</v>
      </c>
      <c r="E304">
        <v>1</v>
      </c>
      <c r="F304" s="1" t="s">
        <v>1049</v>
      </c>
      <c r="H304" s="1" t="s">
        <v>1050</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138</v>
      </c>
      <c r="B305" s="1" t="s">
        <v>1051</v>
      </c>
      <c r="C305" t="s">
        <v>140</v>
      </c>
      <c r="D305" t="s">
        <v>151</v>
      </c>
      <c r="E305" t="s">
        <v>146</v>
      </c>
      <c r="F305" s="1" t="s">
        <v>1052</v>
      </c>
      <c r="H305" s="1" t="s">
        <v>1053</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138</v>
      </c>
      <c r="B306" s="1" t="s">
        <v>1054</v>
      </c>
      <c r="C306" t="s">
        <v>140</v>
      </c>
      <c r="D306" t="s">
        <v>151</v>
      </c>
      <c r="E306">
        <v>1</v>
      </c>
      <c r="F306" s="1" t="s">
        <v>1055</v>
      </c>
      <c r="H306" s="1" t="s">
        <v>1056</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138</v>
      </c>
      <c r="B307" s="1" t="s">
        <v>1057</v>
      </c>
      <c r="C307" t="s">
        <v>140</v>
      </c>
      <c r="D307" t="s">
        <v>151</v>
      </c>
      <c r="E307">
        <v>1</v>
      </c>
      <c r="F307" s="1" t="s">
        <v>1058</v>
      </c>
      <c r="H307" s="1" t="s">
        <v>1059</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138</v>
      </c>
      <c r="B308" s="1" t="s">
        <v>1060</v>
      </c>
      <c r="C308" t="s">
        <v>140</v>
      </c>
      <c r="D308" t="s">
        <v>151</v>
      </c>
      <c r="E308">
        <v>1</v>
      </c>
      <c r="F308" s="1" t="s">
        <v>1061</v>
      </c>
      <c r="H308" s="1" t="s">
        <v>1062</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15" customHeight="1" x14ac:dyDescent="0.55000000000000004">
      <c r="A309" t="s">
        <v>138</v>
      </c>
      <c r="B309" s="1" t="s">
        <v>1063</v>
      </c>
      <c r="C309" t="s">
        <v>140</v>
      </c>
      <c r="D309" t="s">
        <v>151</v>
      </c>
      <c r="E309">
        <v>1</v>
      </c>
      <c r="F309" s="1" t="s">
        <v>1064</v>
      </c>
      <c r="H309" s="1" t="s">
        <v>1065</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138</v>
      </c>
      <c r="B310" s="1" t="s">
        <v>1066</v>
      </c>
      <c r="C310" t="s">
        <v>150</v>
      </c>
      <c r="D310" t="s">
        <v>175</v>
      </c>
      <c r="E310" t="s">
        <v>391</v>
      </c>
      <c r="F310" s="1">
        <v>20</v>
      </c>
      <c r="G310" s="1" t="s">
        <v>1067</v>
      </c>
      <c r="H310" s="1" t="s">
        <v>1068</v>
      </c>
      <c r="I310" s="1" t="s">
        <v>1069</v>
      </c>
      <c r="J310" s="1" t="s">
        <v>1070</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138</v>
      </c>
      <c r="B311" s="1" t="s">
        <v>1071</v>
      </c>
      <c r="C311" t="s">
        <v>260</v>
      </c>
      <c r="D311" t="s">
        <v>141</v>
      </c>
      <c r="E311" t="s">
        <v>313</v>
      </c>
      <c r="F311" s="1" t="s">
        <v>1072</v>
      </c>
      <c r="H311" s="1" t="s">
        <v>1073</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138</v>
      </c>
      <c r="B312" s="1" t="s">
        <v>1074</v>
      </c>
      <c r="C312" t="s">
        <v>140</v>
      </c>
      <c r="D312" t="s">
        <v>141</v>
      </c>
      <c r="E312" t="s">
        <v>313</v>
      </c>
      <c r="F312" s="1" t="s">
        <v>1075</v>
      </c>
      <c r="H312" s="1" t="s">
        <v>1076</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138</v>
      </c>
      <c r="B313" s="1" t="s">
        <v>1077</v>
      </c>
      <c r="C313" t="s">
        <v>188</v>
      </c>
      <c r="D313" t="s">
        <v>189</v>
      </c>
      <c r="E313" t="s">
        <v>313</v>
      </c>
      <c r="F313" s="1" t="s">
        <v>1078</v>
      </c>
      <c r="H313" s="1" t="s">
        <v>1079</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138</v>
      </c>
      <c r="B314" s="1" t="s">
        <v>1080</v>
      </c>
      <c r="C314" t="s">
        <v>140</v>
      </c>
      <c r="D314" t="s">
        <v>141</v>
      </c>
      <c r="E314">
        <v>1</v>
      </c>
      <c r="F314" s="1" t="s">
        <v>1081</v>
      </c>
      <c r="H314" s="1" t="s">
        <v>1082</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x14ac:dyDescent="0.55000000000000004">
      <c r="A315" t="s">
        <v>138</v>
      </c>
      <c r="B315" s="1" t="s">
        <v>1083</v>
      </c>
      <c r="C315" t="s">
        <v>150</v>
      </c>
      <c r="D315" t="s">
        <v>175</v>
      </c>
      <c r="E315" t="s">
        <v>391</v>
      </c>
      <c r="F315" s="1">
        <v>2</v>
      </c>
      <c r="G315" s="1" t="s">
        <v>1084</v>
      </c>
      <c r="H315" s="1" t="s">
        <v>1085</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138</v>
      </c>
      <c r="B316" s="1" t="s">
        <v>1086</v>
      </c>
      <c r="C316" t="s">
        <v>260</v>
      </c>
      <c r="D316" t="s">
        <v>141</v>
      </c>
      <c r="E316" t="s">
        <v>313</v>
      </c>
      <c r="F316" s="1" t="s">
        <v>1087</v>
      </c>
      <c r="H316" s="1" t="s">
        <v>1088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138</v>
      </c>
      <c r="B317" s="1" t="s">
        <v>1089</v>
      </c>
      <c r="C317" t="s">
        <v>140</v>
      </c>
      <c r="D317" t="s">
        <v>141</v>
      </c>
      <c r="E317" t="s">
        <v>313</v>
      </c>
      <c r="F317" s="1" t="s">
        <v>1090</v>
      </c>
      <c r="H317" s="1" t="s">
        <v>1091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138</v>
      </c>
      <c r="B318" s="1" t="s">
        <v>1092</v>
      </c>
      <c r="C318" t="s">
        <v>188</v>
      </c>
      <c r="D318" t="s">
        <v>189</v>
      </c>
      <c r="E318" t="s">
        <v>313</v>
      </c>
      <c r="F318" s="1" t="s">
        <v>1093</v>
      </c>
      <c r="H318" s="1" t="s">
        <v>1094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138</v>
      </c>
      <c r="B319" s="1" t="s">
        <v>1095</v>
      </c>
      <c r="C319" t="s">
        <v>140</v>
      </c>
      <c r="D319" t="s">
        <v>141</v>
      </c>
      <c r="E319" t="s">
        <v>146</v>
      </c>
      <c r="F319" s="1" t="s">
        <v>1096</v>
      </c>
      <c r="H319" s="1" t="s">
        <v>1097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55000000000000004">
      <c r="A320" t="s">
        <v>138</v>
      </c>
      <c r="B320" s="1" t="s">
        <v>1098</v>
      </c>
      <c r="C320" t="s">
        <v>150</v>
      </c>
      <c r="D320" t="s">
        <v>175</v>
      </c>
      <c r="E320" t="s">
        <v>152</v>
      </c>
      <c r="G320" s="1" t="s">
        <v>379</v>
      </c>
      <c r="H320" s="1" t="s">
        <v>1099</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138</v>
      </c>
      <c r="B321" s="1" t="s">
        <v>1100</v>
      </c>
      <c r="C321" t="s">
        <v>150</v>
      </c>
      <c r="D321" t="s">
        <v>151</v>
      </c>
      <c r="E321" t="s">
        <v>152</v>
      </c>
      <c r="F321" s="1">
        <v>0.201234</v>
      </c>
      <c r="G321" s="1" t="s">
        <v>153</v>
      </c>
      <c r="H321" s="1" t="s">
        <v>1101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138</v>
      </c>
      <c r="B322" s="1" t="s">
        <v>1102</v>
      </c>
      <c r="C322" t="s">
        <v>150</v>
      </c>
      <c r="D322" t="s">
        <v>151</v>
      </c>
      <c r="E322" t="s">
        <v>152</v>
      </c>
      <c r="F322" s="1">
        <v>0.83988700000000005</v>
      </c>
      <c r="G322" s="1" t="s">
        <v>153</v>
      </c>
      <c r="H322" s="1" t="s">
        <v>1103</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138</v>
      </c>
      <c r="B323" s="1" t="s">
        <v>1104</v>
      </c>
      <c r="C323" t="s">
        <v>150</v>
      </c>
      <c r="D323" t="s">
        <v>151</v>
      </c>
      <c r="E323" t="s">
        <v>152</v>
      </c>
      <c r="F323" s="1">
        <v>0.79928299999999997</v>
      </c>
      <c r="G323" s="1" t="s">
        <v>153</v>
      </c>
      <c r="H323" s="1" t="s">
        <v>1105</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138</v>
      </c>
      <c r="B324" s="1" t="s">
        <v>1106</v>
      </c>
      <c r="C324" t="s">
        <v>150</v>
      </c>
      <c r="D324" t="s">
        <v>151</v>
      </c>
      <c r="E324" t="s">
        <v>152</v>
      </c>
      <c r="F324" s="1">
        <v>0.01</v>
      </c>
      <c r="G324" s="1" t="s">
        <v>153</v>
      </c>
      <c r="H324" s="1" t="s">
        <v>1107</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138</v>
      </c>
      <c r="B325" s="1" t="s">
        <v>1108</v>
      </c>
      <c r="C325" t="s">
        <v>150</v>
      </c>
      <c r="D325" t="s">
        <v>151</v>
      </c>
      <c r="E325" t="s">
        <v>152</v>
      </c>
      <c r="F325" s="1">
        <v>0.01</v>
      </c>
      <c r="G325" s="1" t="s">
        <v>153</v>
      </c>
      <c r="H325" s="1" t="s">
        <v>1109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138</v>
      </c>
      <c r="B326" s="1" t="s">
        <v>1110</v>
      </c>
      <c r="C326" t="s">
        <v>150</v>
      </c>
      <c r="D326" t="s">
        <v>151</v>
      </c>
      <c r="E326" t="s">
        <v>152</v>
      </c>
      <c r="F326" s="1">
        <v>0.01</v>
      </c>
      <c r="G326" s="1" t="s">
        <v>153</v>
      </c>
      <c r="H326" s="1" t="s">
        <v>1111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138</v>
      </c>
      <c r="B327" s="1" t="s">
        <v>1112</v>
      </c>
      <c r="C327" t="s">
        <v>150</v>
      </c>
      <c r="D327" t="s">
        <v>151</v>
      </c>
      <c r="E327" t="s">
        <v>152</v>
      </c>
      <c r="F327" s="1">
        <v>1.18906</v>
      </c>
      <c r="G327" s="1" t="s">
        <v>153</v>
      </c>
      <c r="H327" s="1" t="s">
        <v>1113</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138</v>
      </c>
      <c r="B328" s="1" t="s">
        <v>1114</v>
      </c>
      <c r="C328" t="s">
        <v>150</v>
      </c>
      <c r="D328" t="s">
        <v>175</v>
      </c>
      <c r="E328" t="s">
        <v>146</v>
      </c>
      <c r="F328" s="1">
        <v>0.1</v>
      </c>
      <c r="G328" s="1" t="s">
        <v>1115</v>
      </c>
      <c r="H328" s="1" t="s">
        <v>1116</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229</v>
      </c>
      <c r="B329" s="1" t="s">
        <v>1117</v>
      </c>
      <c r="C329" t="s">
        <v>150</v>
      </c>
      <c r="D329" t="s">
        <v>231</v>
      </c>
      <c r="E329" t="s">
        <v>146</v>
      </c>
      <c r="F329" s="1" t="s">
        <v>1118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688</v>
      </c>
      <c r="B330" s="1" t="s">
        <v>1119</v>
      </c>
      <c r="C330" t="s">
        <v>150</v>
      </c>
      <c r="D330" t="s">
        <v>170</v>
      </c>
      <c r="E330" t="s">
        <v>391</v>
      </c>
      <c r="F330" s="1">
        <v>2021</v>
      </c>
      <c r="H330" s="1" t="s">
        <v>1120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688</v>
      </c>
      <c r="B331" s="1" t="s">
        <v>1121</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688</v>
      </c>
      <c r="B332" s="1" t="s">
        <v>1122</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688</v>
      </c>
      <c r="B333" s="1" t="s">
        <v>1123</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688</v>
      </c>
      <c r="B334" s="1" t="s">
        <v>1124</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688</v>
      </c>
      <c r="B335" s="1" t="s">
        <v>1125</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688</v>
      </c>
      <c r="B336" s="1" t="s">
        <v>1126</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138</v>
      </c>
      <c r="B337" s="1" t="s">
        <v>1127</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138</v>
      </c>
      <c r="B338" s="1" t="s">
        <v>1128</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688</v>
      </c>
      <c r="B339" s="1" t="s">
        <v>1129</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688</v>
      </c>
      <c r="B340" s="1" t="s">
        <v>1130</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688</v>
      </c>
      <c r="B341" s="1" t="s">
        <v>1131</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688</v>
      </c>
      <c r="B342" s="1" t="s">
        <v>1132</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688</v>
      </c>
      <c r="B343" s="1" t="s">
        <v>1133</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688</v>
      </c>
      <c r="B344" s="1" t="s">
        <v>1134</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688</v>
      </c>
      <c r="B345" s="1" t="s">
        <v>1135</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688</v>
      </c>
      <c r="B346" s="1" t="s">
        <v>1136</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688</v>
      </c>
      <c r="B347" s="1" t="s">
        <v>1137</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688</v>
      </c>
      <c r="B348" s="1" t="s">
        <v>1138</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688</v>
      </c>
      <c r="B349" s="1" t="s">
        <v>1139</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688</v>
      </c>
      <c r="B350" s="1" t="s">
        <v>1140</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138</v>
      </c>
      <c r="B351" s="1" t="s">
        <v>1141</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688</v>
      </c>
      <c r="B352" s="1" t="s">
        <v>1142</v>
      </c>
      <c r="C352" t="s">
        <v>150</v>
      </c>
      <c r="D352" t="s">
        <v>170</v>
      </c>
      <c r="E352" t="s">
        <v>1008</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688</v>
      </c>
      <c r="B353" s="1" t="s">
        <v>1143</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688</v>
      </c>
      <c r="B354" s="1" t="s">
        <v>1144</v>
      </c>
      <c r="C354" t="s">
        <v>150</v>
      </c>
      <c r="D354" t="s">
        <v>170</v>
      </c>
      <c r="E354" t="s">
        <v>152</v>
      </c>
      <c r="F354" s="1">
        <v>0</v>
      </c>
      <c r="H354" s="1" t="s">
        <v>1145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688</v>
      </c>
      <c r="B355" s="1" t="s">
        <v>1146</v>
      </c>
      <c r="C355" t="s">
        <v>150</v>
      </c>
      <c r="D355" t="s">
        <v>170</v>
      </c>
      <c r="E355" t="s">
        <v>152</v>
      </c>
      <c r="F355" s="1">
        <v>0</v>
      </c>
      <c r="H355" s="1" t="s">
        <v>1147</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688</v>
      </c>
      <c r="B356" s="1" t="s">
        <v>1148</v>
      </c>
      <c r="C356" t="s">
        <v>150</v>
      </c>
      <c r="D356" t="s">
        <v>170</v>
      </c>
      <c r="E356" t="s">
        <v>152</v>
      </c>
      <c r="F356" s="1" t="s">
        <v>1149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688</v>
      </c>
      <c r="B357" s="1" t="s">
        <v>1150</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688</v>
      </c>
      <c r="B358" s="1" t="s">
        <v>1151</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688</v>
      </c>
      <c r="B359" s="1" t="s">
        <v>1152</v>
      </c>
      <c r="C359" t="s">
        <v>150</v>
      </c>
      <c r="D359" t="s">
        <v>170</v>
      </c>
      <c r="E359" t="s">
        <v>152</v>
      </c>
      <c r="F359" s="1">
        <v>0</v>
      </c>
      <c r="G359" s="1" t="s">
        <v>197</v>
      </c>
      <c r="H359" s="1" t="s">
        <v>1153</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688</v>
      </c>
      <c r="B360" s="1" t="s">
        <v>1154</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138</v>
      </c>
      <c r="B361" s="1" t="s">
        <v>1155</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155</v>
      </c>
      <c r="B362" s="1" t="s">
        <v>1156</v>
      </c>
      <c r="C362" t="s">
        <v>160</v>
      </c>
      <c r="D362" t="s">
        <v>161</v>
      </c>
      <c r="E362" t="s">
        <v>273</v>
      </c>
      <c r="F362" s="1" t="s">
        <v>1157</v>
      </c>
      <c r="H362" s="1" t="s">
        <v>1158</v>
      </c>
      <c r="I362" s="1" t="s">
        <v>416</v>
      </c>
      <c r="J362" s="1" t="s">
        <v>1159</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x14ac:dyDescent="0.55000000000000004">
      <c r="A363" t="s">
        <v>155</v>
      </c>
      <c r="B363" s="1" t="s">
        <v>1160</v>
      </c>
      <c r="C363" t="s">
        <v>140</v>
      </c>
      <c r="D363" t="s">
        <v>141</v>
      </c>
      <c r="E363" t="s">
        <v>1161</v>
      </c>
      <c r="F363" s="1" t="s">
        <v>1162</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138</v>
      </c>
      <c r="B364" s="1" t="s">
        <v>1163</v>
      </c>
      <c r="C364" t="s">
        <v>188</v>
      </c>
      <c r="D364" t="s">
        <v>189</v>
      </c>
      <c r="E364" t="s">
        <v>1161</v>
      </c>
      <c r="F364" s="1" t="s">
        <v>1164</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138</v>
      </c>
      <c r="B365" s="1" t="s">
        <v>1165</v>
      </c>
      <c r="C365" t="s">
        <v>140</v>
      </c>
      <c r="D365" t="s">
        <v>141</v>
      </c>
      <c r="E365" t="s">
        <v>146</v>
      </c>
      <c r="F365" s="1" t="s">
        <v>1166</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155</v>
      </c>
      <c r="B366" s="1" t="s">
        <v>1167</v>
      </c>
      <c r="C366" t="s">
        <v>140</v>
      </c>
      <c r="D366" t="s">
        <v>141</v>
      </c>
      <c r="E366" t="s">
        <v>1161</v>
      </c>
      <c r="F366" s="1" t="s">
        <v>1168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229</v>
      </c>
      <c r="B367" s="1" t="s">
        <v>1169</v>
      </c>
      <c r="C367" t="s">
        <v>140</v>
      </c>
      <c r="D367" t="s">
        <v>231</v>
      </c>
      <c r="F367" s="1" t="s">
        <v>1170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138</v>
      </c>
      <c r="B368" s="1" t="s">
        <v>1171</v>
      </c>
      <c r="C368" t="s">
        <v>140</v>
      </c>
      <c r="D368" t="s">
        <v>183</v>
      </c>
      <c r="E368" t="s">
        <v>146</v>
      </c>
      <c r="F368" s="1" t="s">
        <v>1172</v>
      </c>
      <c r="H368" s="1" t="s">
        <v>1173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138</v>
      </c>
      <c r="B369" s="1" t="s">
        <v>1174</v>
      </c>
      <c r="C369" t="s">
        <v>140</v>
      </c>
      <c r="D369" t="s">
        <v>175</v>
      </c>
      <c r="E369" t="s">
        <v>146</v>
      </c>
      <c r="F369" s="1" t="s">
        <v>1175</v>
      </c>
      <c r="G369" s="1" t="s">
        <v>1176</v>
      </c>
      <c r="H369" s="1" t="s">
        <v>1177</v>
      </c>
      <c r="I369" s="1" t="s">
        <v>1178</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138</v>
      </c>
      <c r="B370" s="1" t="s">
        <v>1179</v>
      </c>
      <c r="C370" t="s">
        <v>140</v>
      </c>
      <c r="D370" t="s">
        <v>183</v>
      </c>
      <c r="E370" t="s">
        <v>146</v>
      </c>
      <c r="F370" s="1" t="s">
        <v>1180</v>
      </c>
      <c r="H370" s="1" t="s">
        <v>1181</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138</v>
      </c>
      <c r="B371" s="1" t="s">
        <v>1182</v>
      </c>
      <c r="C371" t="s">
        <v>140</v>
      </c>
      <c r="D371" t="s">
        <v>141</v>
      </c>
      <c r="E371" t="s">
        <v>146</v>
      </c>
      <c r="F371" s="1" t="s">
        <v>1183</v>
      </c>
      <c r="H371" s="1" t="s">
        <v>1184</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138</v>
      </c>
      <c r="B372" s="1" t="s">
        <v>1185</v>
      </c>
      <c r="C372" t="s">
        <v>140</v>
      </c>
      <c r="D372" t="s">
        <v>141</v>
      </c>
      <c r="E372" t="s">
        <v>146</v>
      </c>
      <c r="F372" s="1" t="s">
        <v>1186</v>
      </c>
      <c r="H372" s="1" t="s">
        <v>1184</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138</v>
      </c>
      <c r="B373" s="1" t="s">
        <v>1187</v>
      </c>
      <c r="C373" t="s">
        <v>150</v>
      </c>
      <c r="D373" t="s">
        <v>175</v>
      </c>
      <c r="E373" t="s">
        <v>152</v>
      </c>
      <c r="F373" s="1">
        <v>0.76400000000000001</v>
      </c>
      <c r="G373" s="1" t="s">
        <v>521</v>
      </c>
      <c r="H373" s="1" t="s">
        <v>1188</v>
      </c>
      <c r="I373" s="1" t="s">
        <v>1189</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138</v>
      </c>
      <c r="B374" s="1" t="s">
        <v>1190</v>
      </c>
      <c r="C374" t="s">
        <v>140</v>
      </c>
      <c r="D374" t="s">
        <v>141</v>
      </c>
      <c r="E374" t="s">
        <v>146</v>
      </c>
      <c r="F374" s="1" t="s">
        <v>1191</v>
      </c>
      <c r="H374" s="1" t="s">
        <v>1192</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138</v>
      </c>
      <c r="B375" s="1" t="s">
        <v>1193</v>
      </c>
      <c r="C375" t="s">
        <v>150</v>
      </c>
      <c r="D375" t="s">
        <v>175</v>
      </c>
      <c r="E375" t="s">
        <v>152</v>
      </c>
      <c r="F375" s="1">
        <v>0.42399999999999999</v>
      </c>
      <c r="G375" s="1" t="s">
        <v>521</v>
      </c>
      <c r="H375" s="1" t="s">
        <v>1194</v>
      </c>
      <c r="I375" s="1" t="s">
        <v>1195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138</v>
      </c>
      <c r="B376" s="1" t="s">
        <v>1196</v>
      </c>
      <c r="C376" t="s">
        <v>140</v>
      </c>
      <c r="D376" t="s">
        <v>170</v>
      </c>
      <c r="E376" t="s">
        <v>152</v>
      </c>
      <c r="F376" s="1" t="s">
        <v>1197</v>
      </c>
      <c r="G376" s="1" t="s">
        <v>521</v>
      </c>
      <c r="H376" s="1" t="s">
        <v>1198</v>
      </c>
      <c r="I376" s="1" t="s">
        <v>1199</v>
      </c>
      <c r="J376" s="1" t="s">
        <v>619</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138</v>
      </c>
      <c r="B377" s="1" t="s">
        <v>1200</v>
      </c>
      <c r="C377" t="s">
        <v>291</v>
      </c>
      <c r="D377" t="s">
        <v>183</v>
      </c>
      <c r="E377" t="s">
        <v>273</v>
      </c>
      <c r="F377" s="1" t="s">
        <v>1201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138</v>
      </c>
      <c r="B378" s="1" t="s">
        <v>1202</v>
      </c>
      <c r="C378" t="s">
        <v>291</v>
      </c>
      <c r="D378" t="s">
        <v>183</v>
      </c>
      <c r="E378" t="s">
        <v>303</v>
      </c>
      <c r="F378" s="1" t="s">
        <v>1203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138</v>
      </c>
      <c r="B379" s="1" t="s">
        <v>1204</v>
      </c>
      <c r="C379" t="s">
        <v>316</v>
      </c>
      <c r="D379" t="s">
        <v>183</v>
      </c>
      <c r="E379" t="s">
        <v>313</v>
      </c>
      <c r="F379" s="1" t="s">
        <v>1205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138</v>
      </c>
      <c r="B380" s="1" t="s">
        <v>1206</v>
      </c>
      <c r="C380" t="s">
        <v>316</v>
      </c>
      <c r="D380" t="s">
        <v>183</v>
      </c>
      <c r="E380" t="s">
        <v>273</v>
      </c>
      <c r="F380" s="1" t="s">
        <v>1207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688</v>
      </c>
      <c r="B381" s="1" t="s">
        <v>1208</v>
      </c>
      <c r="C381" t="s">
        <v>188</v>
      </c>
      <c r="D381" t="s">
        <v>183</v>
      </c>
      <c r="E381" t="s">
        <v>281</v>
      </c>
      <c r="F381" s="1" t="s">
        <v>1209</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688</v>
      </c>
      <c r="B382" s="1" t="s">
        <v>1210</v>
      </c>
      <c r="C382" t="s">
        <v>150</v>
      </c>
      <c r="D382" t="s">
        <v>183</v>
      </c>
      <c r="E382" t="s">
        <v>281</v>
      </c>
      <c r="F382" s="1">
        <v>2030</v>
      </c>
      <c r="H382" s="1" t="s">
        <v>1211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688</v>
      </c>
      <c r="B383" s="1" t="s">
        <v>1212</v>
      </c>
      <c r="C383" t="s">
        <v>150</v>
      </c>
      <c r="D383" t="s">
        <v>183</v>
      </c>
      <c r="E383" t="s">
        <v>391</v>
      </c>
      <c r="F383" s="1">
        <v>2030</v>
      </c>
      <c r="H383" s="1" t="s">
        <v>1213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688</v>
      </c>
      <c r="B384" s="1" t="s">
        <v>1214</v>
      </c>
      <c r="C384" t="s">
        <v>150</v>
      </c>
      <c r="D384" t="s">
        <v>183</v>
      </c>
      <c r="E384" t="s">
        <v>391</v>
      </c>
      <c r="F384" s="1">
        <v>2030</v>
      </c>
      <c r="H384" s="1" t="s">
        <v>1215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688</v>
      </c>
      <c r="B385" s="1" t="s">
        <v>1216</v>
      </c>
      <c r="C385" t="s">
        <v>150</v>
      </c>
      <c r="D385" t="s">
        <v>183</v>
      </c>
      <c r="E385" t="s">
        <v>391</v>
      </c>
      <c r="F385" s="1">
        <v>2030</v>
      </c>
      <c r="H385" s="1" t="s">
        <v>1217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688</v>
      </c>
      <c r="B386" s="1" t="s">
        <v>1218</v>
      </c>
      <c r="C386" t="s">
        <v>150</v>
      </c>
      <c r="D386" t="s">
        <v>183</v>
      </c>
      <c r="E386" t="s">
        <v>391</v>
      </c>
      <c r="F386" s="1">
        <v>2030</v>
      </c>
      <c r="H386" s="1" t="s">
        <v>1219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688</v>
      </c>
      <c r="B387" s="1" t="s">
        <v>1220</v>
      </c>
      <c r="C387" t="s">
        <v>150</v>
      </c>
      <c r="D387" t="s">
        <v>183</v>
      </c>
      <c r="E387" t="s">
        <v>391</v>
      </c>
      <c r="F387" s="1">
        <v>2060</v>
      </c>
      <c r="H387" s="1" t="s">
        <v>1221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688</v>
      </c>
      <c r="B388" s="1" t="s">
        <v>1222</v>
      </c>
      <c r="C388" t="s">
        <v>150</v>
      </c>
      <c r="D388" t="s">
        <v>183</v>
      </c>
      <c r="E388" t="s">
        <v>391</v>
      </c>
      <c r="F388" s="1">
        <v>2030</v>
      </c>
      <c r="H388" s="1" t="s">
        <v>1223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688</v>
      </c>
      <c r="B389" s="1" t="s">
        <v>1224</v>
      </c>
      <c r="C389" t="s">
        <v>150</v>
      </c>
      <c r="D389" t="s">
        <v>183</v>
      </c>
      <c r="E389" t="s">
        <v>391</v>
      </c>
      <c r="F389" s="1">
        <v>2030</v>
      </c>
      <c r="H389" s="1" t="s">
        <v>1225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688</v>
      </c>
      <c r="B390" s="1" t="s">
        <v>1226</v>
      </c>
      <c r="C390" t="s">
        <v>150</v>
      </c>
      <c r="D390" t="s">
        <v>183</v>
      </c>
      <c r="E390" t="s">
        <v>281</v>
      </c>
      <c r="F390" s="1">
        <v>2030</v>
      </c>
      <c r="H390" s="1" t="s">
        <v>1227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688</v>
      </c>
      <c r="B391" s="1" t="s">
        <v>1228</v>
      </c>
      <c r="C391" t="s">
        <v>150</v>
      </c>
      <c r="D391" t="s">
        <v>183</v>
      </c>
      <c r="E391" t="s">
        <v>391</v>
      </c>
      <c r="F391" s="1">
        <v>2030</v>
      </c>
      <c r="H391" s="1" t="s">
        <v>1229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688</v>
      </c>
      <c r="B392" s="1" t="s">
        <v>1230</v>
      </c>
      <c r="C392" t="s">
        <v>188</v>
      </c>
      <c r="D392" t="s">
        <v>183</v>
      </c>
      <c r="F392" s="1" t="s">
        <v>1231</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688</v>
      </c>
      <c r="B393" s="1" t="s">
        <v>1232</v>
      </c>
      <c r="C393" t="s">
        <v>150</v>
      </c>
      <c r="D393" t="s">
        <v>183</v>
      </c>
      <c r="E393" t="s">
        <v>152</v>
      </c>
      <c r="F393" s="1">
        <v>3.2300000000000002E-2</v>
      </c>
      <c r="H393" s="1" t="s">
        <v>1233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688</v>
      </c>
      <c r="B394" s="1" t="s">
        <v>1234</v>
      </c>
      <c r="C394" t="s">
        <v>150</v>
      </c>
      <c r="D394" t="s">
        <v>183</v>
      </c>
      <c r="E394" t="s">
        <v>1235</v>
      </c>
      <c r="F394" s="1">
        <v>529</v>
      </c>
      <c r="H394" s="1" t="s">
        <v>1236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688</v>
      </c>
      <c r="B395" s="1" t="s">
        <v>1237</v>
      </c>
      <c r="C395" t="s">
        <v>150</v>
      </c>
      <c r="D395" t="s">
        <v>183</v>
      </c>
      <c r="E395" t="s">
        <v>509</v>
      </c>
      <c r="F395" s="1">
        <v>159043</v>
      </c>
      <c r="H395" s="1" t="s">
        <v>1238</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688</v>
      </c>
      <c r="B396" s="1" t="s">
        <v>1239</v>
      </c>
      <c r="C396" t="s">
        <v>150</v>
      </c>
      <c r="D396" t="s">
        <v>183</v>
      </c>
      <c r="E396" t="s">
        <v>152</v>
      </c>
      <c r="F396" s="1">
        <v>0.77510000000000001</v>
      </c>
      <c r="H396" s="1" t="s">
        <v>1240</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688</v>
      </c>
      <c r="B397" s="1" t="s">
        <v>1241</v>
      </c>
      <c r="C397" t="s">
        <v>150</v>
      </c>
      <c r="D397" t="s">
        <v>183</v>
      </c>
      <c r="E397" t="s">
        <v>152</v>
      </c>
      <c r="F397" s="1">
        <v>0.56999999999999995</v>
      </c>
      <c r="H397" s="1" t="s">
        <v>1242</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688</v>
      </c>
      <c r="B398" s="1" t="s">
        <v>1243</v>
      </c>
      <c r="C398" t="s">
        <v>150</v>
      </c>
      <c r="D398" t="s">
        <v>183</v>
      </c>
      <c r="E398" t="s">
        <v>509</v>
      </c>
      <c r="F398" s="1">
        <v>750000</v>
      </c>
      <c r="H398" s="1" t="s">
        <v>1244</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688</v>
      </c>
      <c r="B399" s="1" t="s">
        <v>1245</v>
      </c>
      <c r="C399" t="s">
        <v>150</v>
      </c>
      <c r="D399" t="s">
        <v>183</v>
      </c>
      <c r="E399" t="s">
        <v>146</v>
      </c>
      <c r="F399" s="2">
        <v>3359930</v>
      </c>
      <c r="G399" s="3"/>
      <c r="H399" s="1" t="s">
        <v>1246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688</v>
      </c>
      <c r="B400" s="1" t="s">
        <v>1247</v>
      </c>
      <c r="C400" t="s">
        <v>150</v>
      </c>
      <c r="D400" t="s">
        <v>183</v>
      </c>
      <c r="E400" t="s">
        <v>509</v>
      </c>
      <c r="F400" s="2">
        <v>52930700</v>
      </c>
      <c r="G400" s="3"/>
      <c r="H400" s="1" t="s">
        <v>1248</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688</v>
      </c>
      <c r="B401" s="1" t="s">
        <v>1249</v>
      </c>
      <c r="C401" t="s">
        <v>150</v>
      </c>
      <c r="D401" t="s">
        <v>183</v>
      </c>
      <c r="E401" t="s">
        <v>1161</v>
      </c>
      <c r="F401" s="1">
        <v>1.98</v>
      </c>
      <c r="H401" s="1" t="s">
        <v>1250</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688</v>
      </c>
      <c r="B402" s="1" t="s">
        <v>1251</v>
      </c>
      <c r="C402" t="s">
        <v>150</v>
      </c>
      <c r="D402" t="s">
        <v>183</v>
      </c>
      <c r="E402" t="s">
        <v>509</v>
      </c>
      <c r="F402" s="1">
        <v>45669</v>
      </c>
      <c r="H402" s="1" t="s">
        <v>1252</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688</v>
      </c>
      <c r="B403" s="1" t="s">
        <v>1253</v>
      </c>
      <c r="C403" t="s">
        <v>140</v>
      </c>
      <c r="D403" t="s">
        <v>183</v>
      </c>
      <c r="E403" t="s">
        <v>146</v>
      </c>
      <c r="F403" s="1" t="s">
        <v>1254</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688</v>
      </c>
      <c r="B404" s="1" t="s">
        <v>1255</v>
      </c>
      <c r="C404" t="s">
        <v>188</v>
      </c>
      <c r="D404" t="s">
        <v>231</v>
      </c>
      <c r="E404" t="s">
        <v>281</v>
      </c>
      <c r="F404" s="1" t="s">
        <v>1256</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688</v>
      </c>
      <c r="B405" s="1" t="s">
        <v>1257</v>
      </c>
      <c r="C405" t="s">
        <v>188</v>
      </c>
      <c r="D405" t="s">
        <v>231</v>
      </c>
      <c r="F405" s="1" t="s">
        <v>1258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688</v>
      </c>
      <c r="B406" s="1" t="s">
        <v>1259</v>
      </c>
      <c r="C406" t="s">
        <v>140</v>
      </c>
      <c r="D406" t="s">
        <v>183</v>
      </c>
      <c r="F406" s="1" t="s">
        <v>1260</v>
      </c>
      <c r="H406" s="1" t="s">
        <v>1261</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x14ac:dyDescent="0.55000000000000004">
      <c r="A407" t="s">
        <v>138</v>
      </c>
      <c r="B407" s="1" t="s">
        <v>1262</v>
      </c>
      <c r="C407" t="s">
        <v>150</v>
      </c>
      <c r="D407" t="s">
        <v>175</v>
      </c>
      <c r="E407" t="s">
        <v>341</v>
      </c>
      <c r="G407" s="30" t="s">
        <v>226</v>
      </c>
      <c r="H407" s="1" t="s">
        <v>1263</v>
      </c>
      <c r="I407" s="1" t="s">
        <v>1264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55000000000000004">
      <c r="A408" t="s">
        <v>138</v>
      </c>
      <c r="B408" s="1" t="s">
        <v>1265</v>
      </c>
      <c r="C408" t="s">
        <v>150</v>
      </c>
      <c r="D408" t="s">
        <v>175</v>
      </c>
      <c r="E408" t="s">
        <v>146</v>
      </c>
      <c r="G408" s="1" t="s">
        <v>379</v>
      </c>
      <c r="H408" s="1" t="s">
        <v>1266</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138</v>
      </c>
      <c r="B409" s="1" t="s">
        <v>1267</v>
      </c>
      <c r="C409" t="s">
        <v>140</v>
      </c>
      <c r="D409" t="s">
        <v>141</v>
      </c>
      <c r="E409" t="s">
        <v>313</v>
      </c>
      <c r="F409" s="1" t="s">
        <v>1268</v>
      </c>
      <c r="H409" s="1" t="s">
        <v>1269</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138</v>
      </c>
      <c r="B410" s="1" t="s">
        <v>1270</v>
      </c>
      <c r="C410" t="s">
        <v>316</v>
      </c>
      <c r="D410" t="s">
        <v>292</v>
      </c>
      <c r="E410" t="s">
        <v>623</v>
      </c>
      <c r="F410" s="1" t="s">
        <v>1271</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138</v>
      </c>
      <c r="B411" s="1" t="s">
        <v>1272</v>
      </c>
      <c r="C411" t="s">
        <v>140</v>
      </c>
      <c r="D411" t="s">
        <v>141</v>
      </c>
      <c r="E411" t="s">
        <v>313</v>
      </c>
      <c r="F411" s="1" t="s">
        <v>1273</v>
      </c>
      <c r="H411" s="1" t="s">
        <v>1274</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138</v>
      </c>
      <c r="B412" s="1" t="s">
        <v>1275</v>
      </c>
      <c r="C412" t="s">
        <v>316</v>
      </c>
      <c r="D412" t="s">
        <v>292</v>
      </c>
      <c r="E412" t="s">
        <v>313</v>
      </c>
      <c r="F412" s="1" t="s">
        <v>1276</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138</v>
      </c>
      <c r="B413" s="1" t="s">
        <v>1277</v>
      </c>
      <c r="C413" t="s">
        <v>140</v>
      </c>
      <c r="D413" t="s">
        <v>141</v>
      </c>
      <c r="E413" t="s">
        <v>313</v>
      </c>
      <c r="F413" s="1" t="s">
        <v>1278</v>
      </c>
      <c r="H413" s="1" t="s">
        <v>1279</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138</v>
      </c>
      <c r="B414" s="1" t="s">
        <v>1280</v>
      </c>
      <c r="C414" t="s">
        <v>316</v>
      </c>
      <c r="D414" t="s">
        <v>292</v>
      </c>
      <c r="E414" t="s">
        <v>623</v>
      </c>
      <c r="F414" s="1" t="s">
        <v>1281</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138</v>
      </c>
      <c r="B415" s="1" t="s">
        <v>1282</v>
      </c>
      <c r="C415" t="s">
        <v>140</v>
      </c>
      <c r="D415" t="s">
        <v>141</v>
      </c>
      <c r="E415" t="s">
        <v>313</v>
      </c>
      <c r="F415" s="1" t="s">
        <v>1283</v>
      </c>
      <c r="H415" s="1" t="s">
        <v>1284</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138</v>
      </c>
      <c r="B416" s="1" t="s">
        <v>1285</v>
      </c>
      <c r="C416" t="s">
        <v>140</v>
      </c>
      <c r="D416" t="s">
        <v>141</v>
      </c>
      <c r="E416" t="s">
        <v>146</v>
      </c>
      <c r="F416" s="1" t="s">
        <v>1286</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138</v>
      </c>
      <c r="B417" s="1" t="s">
        <v>1287</v>
      </c>
      <c r="C417" t="s">
        <v>140</v>
      </c>
      <c r="D417" t="s">
        <v>175</v>
      </c>
      <c r="E417" t="s">
        <v>152</v>
      </c>
      <c r="F417" s="1" t="s">
        <v>1288</v>
      </c>
      <c r="G417" s="1" t="s">
        <v>1289</v>
      </c>
      <c r="H417" s="1" t="s">
        <v>1290</v>
      </c>
      <c r="I417" s="1" t="s">
        <v>1291</v>
      </c>
      <c r="J417" s="1" t="s">
        <v>1292</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138</v>
      </c>
      <c r="B418" s="1" t="s">
        <v>1293</v>
      </c>
      <c r="C418" t="s">
        <v>140</v>
      </c>
      <c r="D418" t="s">
        <v>175</v>
      </c>
      <c r="E418" t="s">
        <v>146</v>
      </c>
      <c r="F418" s="1" t="s">
        <v>1294</v>
      </c>
      <c r="G418" s="1" t="s">
        <v>1289</v>
      </c>
      <c r="H418" s="1" t="s">
        <v>1295</v>
      </c>
      <c r="I418" s="1" t="s">
        <v>1291</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138</v>
      </c>
      <c r="B419" s="1" t="s">
        <v>1296</v>
      </c>
      <c r="C419" t="s">
        <v>140</v>
      </c>
      <c r="D419" t="s">
        <v>175</v>
      </c>
      <c r="E419" t="s">
        <v>146</v>
      </c>
      <c r="F419" s="1" t="s">
        <v>1297</v>
      </c>
      <c r="G419" s="1" t="s">
        <v>1289</v>
      </c>
      <c r="H419" s="1" t="s">
        <v>1298</v>
      </c>
      <c r="I419" s="1" t="s">
        <v>1291</v>
      </c>
      <c r="J419" s="1" t="s">
        <v>1299</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x14ac:dyDescent="0.55000000000000004">
      <c r="A420" t="s">
        <v>138</v>
      </c>
      <c r="B420" s="1" t="s">
        <v>1300</v>
      </c>
      <c r="C420" t="s">
        <v>150</v>
      </c>
      <c r="D420" t="s">
        <v>175</v>
      </c>
      <c r="E420" t="s">
        <v>341</v>
      </c>
      <c r="G420" s="1" t="s">
        <v>226</v>
      </c>
      <c r="H420" s="1" t="s">
        <v>1301</v>
      </c>
      <c r="I420" s="1" t="s">
        <v>1302</v>
      </c>
      <c r="J420" s="1" t="s">
        <v>1303</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138</v>
      </c>
      <c r="B421" s="1" t="s">
        <v>1304</v>
      </c>
      <c r="C421" t="s">
        <v>188</v>
      </c>
      <c r="D421" t="s">
        <v>175</v>
      </c>
      <c r="E421" t="s">
        <v>320</v>
      </c>
      <c r="F421" s="1" t="s">
        <v>1305</v>
      </c>
      <c r="H421" s="1" t="s">
        <v>1306</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55000000000000004">
      <c r="A422" t="s">
        <v>138</v>
      </c>
      <c r="B422" s="1" t="s">
        <v>1307</v>
      </c>
      <c r="C422" t="s">
        <v>150</v>
      </c>
      <c r="D422" t="s">
        <v>175</v>
      </c>
      <c r="E422" t="s">
        <v>152</v>
      </c>
      <c r="G422" s="1" t="s">
        <v>379</v>
      </c>
      <c r="H422" s="1" t="s">
        <v>1308</v>
      </c>
      <c r="J422" s="1" t="s">
        <v>1309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138</v>
      </c>
      <c r="B423" s="1" t="s">
        <v>1310</v>
      </c>
      <c r="C423" t="s">
        <v>188</v>
      </c>
      <c r="D423" t="s">
        <v>175</v>
      </c>
      <c r="E423" t="s">
        <v>320</v>
      </c>
      <c r="F423" s="1" t="s">
        <v>1305</v>
      </c>
      <c r="H423" s="1" t="s">
        <v>1311</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138</v>
      </c>
      <c r="B424" s="1" t="s">
        <v>1312</v>
      </c>
      <c r="C424" t="s">
        <v>140</v>
      </c>
      <c r="D424" t="s">
        <v>141</v>
      </c>
      <c r="E424">
        <v>1</v>
      </c>
      <c r="F424" s="1" t="s">
        <v>1313</v>
      </c>
      <c r="H424" s="1" t="s">
        <v>1314</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138</v>
      </c>
      <c r="B425" s="1" t="s">
        <v>1315</v>
      </c>
      <c r="C425" t="s">
        <v>316</v>
      </c>
      <c r="D425" t="s">
        <v>292</v>
      </c>
      <c r="E425" t="s">
        <v>313</v>
      </c>
      <c r="F425" s="1" t="s">
        <v>1316</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138</v>
      </c>
      <c r="B426" s="1" t="s">
        <v>1317</v>
      </c>
      <c r="C426" t="s">
        <v>316</v>
      </c>
      <c r="D426" t="s">
        <v>292</v>
      </c>
      <c r="E426" t="s">
        <v>313</v>
      </c>
      <c r="F426" s="1" t="s">
        <v>1318</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138</v>
      </c>
      <c r="B427" s="1" t="s">
        <v>1319</v>
      </c>
      <c r="C427" t="s">
        <v>316</v>
      </c>
      <c r="D427" t="s">
        <v>292</v>
      </c>
      <c r="E427" t="s">
        <v>313</v>
      </c>
      <c r="F427" s="1" t="s">
        <v>1320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229</v>
      </c>
      <c r="B428" s="1" t="s">
        <v>1321</v>
      </c>
      <c r="C428" t="s">
        <v>140</v>
      </c>
      <c r="D428" t="s">
        <v>231</v>
      </c>
      <c r="F428" s="1" t="s">
        <v>1322</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229</v>
      </c>
      <c r="B429" s="1" t="s">
        <v>1323</v>
      </c>
      <c r="C429" t="s">
        <v>140</v>
      </c>
      <c r="D429" t="s">
        <v>231</v>
      </c>
      <c r="E429" t="s">
        <v>146</v>
      </c>
      <c r="F429" s="1" t="s">
        <v>1324</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229</v>
      </c>
      <c r="B430" s="1" t="s">
        <v>1325</v>
      </c>
      <c r="C430" t="s">
        <v>140</v>
      </c>
      <c r="D430" t="s">
        <v>231</v>
      </c>
      <c r="F430" s="1" t="s">
        <v>1326</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138</v>
      </c>
      <c r="B431" s="1" t="s">
        <v>1327</v>
      </c>
      <c r="C431" t="s">
        <v>140</v>
      </c>
      <c r="D431" t="s">
        <v>151</v>
      </c>
      <c r="E431" t="s">
        <v>146</v>
      </c>
      <c r="F431" s="1" t="s">
        <v>1328</v>
      </c>
      <c r="H431" s="1" t="s">
        <v>1329</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138</v>
      </c>
      <c r="B432" s="1" t="s">
        <v>1330</v>
      </c>
      <c r="C432" t="s">
        <v>140</v>
      </c>
      <c r="D432" t="s">
        <v>151</v>
      </c>
      <c r="E432" t="s">
        <v>146</v>
      </c>
      <c r="F432" s="1" t="s">
        <v>1331</v>
      </c>
      <c r="H432" s="1" t="s">
        <v>1332</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138</v>
      </c>
      <c r="B433" s="1" t="s">
        <v>1333</v>
      </c>
      <c r="C433" t="s">
        <v>140</v>
      </c>
      <c r="D433" t="s">
        <v>141</v>
      </c>
      <c r="E433" t="s">
        <v>146</v>
      </c>
      <c r="F433" s="1" t="s">
        <v>1334</v>
      </c>
      <c r="H433" s="1" t="s">
        <v>1332</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138</v>
      </c>
      <c r="B434" s="1" t="s">
        <v>1335</v>
      </c>
      <c r="C434" t="s">
        <v>140</v>
      </c>
      <c r="D434" t="s">
        <v>141</v>
      </c>
      <c r="E434" t="s">
        <v>146</v>
      </c>
      <c r="F434" s="1" t="s">
        <v>1336</v>
      </c>
      <c r="H434" s="1" t="s">
        <v>1337</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138</v>
      </c>
      <c r="B435" s="1" t="s">
        <v>1338</v>
      </c>
      <c r="C435" t="s">
        <v>140</v>
      </c>
      <c r="D435" t="s">
        <v>141</v>
      </c>
      <c r="E435" t="s">
        <v>146</v>
      </c>
      <c r="F435" s="1" t="s">
        <v>1339</v>
      </c>
      <c r="H435" s="1" t="s">
        <v>1340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138</v>
      </c>
      <c r="B436" s="1" t="s">
        <v>1341</v>
      </c>
      <c r="C436" t="s">
        <v>140</v>
      </c>
      <c r="D436" t="s">
        <v>141</v>
      </c>
      <c r="E436" t="s">
        <v>146</v>
      </c>
      <c r="F436" s="1" t="s">
        <v>1342</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16" x14ac:dyDescent="0.55000000000000004">
      <c r="A437" t="s">
        <v>138</v>
      </c>
      <c r="B437" s="1" t="s">
        <v>1343</v>
      </c>
      <c r="C437" t="s">
        <v>150</v>
      </c>
      <c r="D437" t="s">
        <v>151</v>
      </c>
      <c r="E437" t="s">
        <v>152</v>
      </c>
      <c r="F437" s="1">
        <v>1.43936</v>
      </c>
      <c r="G437" s="1" t="s">
        <v>153</v>
      </c>
      <c r="H437" s="1" t="s">
        <v>1344</v>
      </c>
      <c r="J437" s="1" t="s">
        <v>1345</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138</v>
      </c>
      <c r="B438" s="1" t="s">
        <v>1346</v>
      </c>
      <c r="C438" t="s">
        <v>150</v>
      </c>
      <c r="D438" t="s">
        <v>151</v>
      </c>
      <c r="E438" t="s">
        <v>152</v>
      </c>
      <c r="F438" s="1">
        <v>0.40723900000000002</v>
      </c>
      <c r="G438" s="1" t="s">
        <v>153</v>
      </c>
      <c r="H438" s="1" t="s">
        <v>1347</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138</v>
      </c>
      <c r="B439" s="1" t="s">
        <v>1348</v>
      </c>
      <c r="C439" t="s">
        <v>150</v>
      </c>
      <c r="D439" t="s">
        <v>151</v>
      </c>
      <c r="E439" t="s">
        <v>152</v>
      </c>
      <c r="F439" s="1">
        <v>1.23346</v>
      </c>
      <c r="G439" s="1" t="s">
        <v>153</v>
      </c>
      <c r="H439" s="1" t="s">
        <v>1349</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138</v>
      </c>
      <c r="B440" s="1" t="s">
        <v>1350</v>
      </c>
      <c r="C440" t="s">
        <v>140</v>
      </c>
      <c r="D440" t="s">
        <v>141</v>
      </c>
      <c r="E440" t="s">
        <v>1351</v>
      </c>
      <c r="F440" s="1" t="s">
        <v>1352</v>
      </c>
      <c r="H440" s="1" t="s">
        <v>1353</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138</v>
      </c>
      <c r="B441" s="1" t="s">
        <v>1354</v>
      </c>
      <c r="C441" t="s">
        <v>188</v>
      </c>
      <c r="D441" t="s">
        <v>141</v>
      </c>
      <c r="E441" t="s">
        <v>1355</v>
      </c>
      <c r="F441" s="1" t="s">
        <v>1356</v>
      </c>
      <c r="H441" s="1" t="s">
        <v>1357</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138</v>
      </c>
      <c r="B442" s="1" t="s">
        <v>1358</v>
      </c>
      <c r="C442" t="s">
        <v>140</v>
      </c>
      <c r="D442" t="s">
        <v>141</v>
      </c>
      <c r="E442" t="s">
        <v>146</v>
      </c>
      <c r="F442" s="1" t="s">
        <v>1359</v>
      </c>
      <c r="H442" s="1" t="s">
        <v>1360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138</v>
      </c>
      <c r="B443" s="1" t="s">
        <v>1361</v>
      </c>
      <c r="C443" t="s">
        <v>150</v>
      </c>
      <c r="D443" t="s">
        <v>175</v>
      </c>
      <c r="E443" t="s">
        <v>1362</v>
      </c>
      <c r="F443" s="1">
        <v>13000</v>
      </c>
      <c r="G443" s="1" t="s">
        <v>392</v>
      </c>
      <c r="H443" s="1" t="s">
        <v>1363</v>
      </c>
      <c r="I443" s="1" t="s">
        <v>1364</v>
      </c>
      <c r="J443" s="1" t="s">
        <v>1365</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138</v>
      </c>
      <c r="B444" s="1" t="s">
        <v>1366</v>
      </c>
      <c r="C444" t="s">
        <v>150</v>
      </c>
      <c r="D444" t="s">
        <v>175</v>
      </c>
      <c r="E444" t="s">
        <v>1362</v>
      </c>
      <c r="F444" s="1">
        <v>4400</v>
      </c>
      <c r="G444" s="1" t="s">
        <v>392</v>
      </c>
      <c r="H444" s="1" t="s">
        <v>1367</v>
      </c>
      <c r="I444" s="1" t="s">
        <v>1364</v>
      </c>
      <c r="J444" s="1" t="s">
        <v>1368</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138</v>
      </c>
      <c r="B445" s="1" t="s">
        <v>1369</v>
      </c>
      <c r="C445" t="s">
        <v>150</v>
      </c>
      <c r="D445" t="s">
        <v>175</v>
      </c>
      <c r="E445" t="s">
        <v>1370</v>
      </c>
      <c r="F445" s="1">
        <v>2000</v>
      </c>
      <c r="G445" s="1" t="s">
        <v>392</v>
      </c>
      <c r="H445" s="1" t="s">
        <v>1371</v>
      </c>
      <c r="I445" s="1" t="s">
        <v>1364</v>
      </c>
      <c r="J445" s="1" t="s">
        <v>1372</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138</v>
      </c>
      <c r="B446" s="1" t="s">
        <v>1373</v>
      </c>
      <c r="C446" t="s">
        <v>150</v>
      </c>
      <c r="D446" t="s">
        <v>175</v>
      </c>
      <c r="E446" t="s">
        <v>1370</v>
      </c>
      <c r="F446" s="1">
        <v>12000</v>
      </c>
      <c r="G446" s="1" t="s">
        <v>392</v>
      </c>
      <c r="H446" s="1" t="s">
        <v>1374</v>
      </c>
      <c r="I446" s="1" t="s">
        <v>1364</v>
      </c>
      <c r="J446" s="1" t="s">
        <v>1375</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138</v>
      </c>
      <c r="B447" s="1" t="s">
        <v>1376</v>
      </c>
      <c r="C447" t="s">
        <v>150</v>
      </c>
      <c r="D447" t="s">
        <v>175</v>
      </c>
      <c r="E447" t="s">
        <v>1370</v>
      </c>
      <c r="F447" s="1">
        <v>17000</v>
      </c>
      <c r="G447" s="1" t="s">
        <v>392</v>
      </c>
      <c r="H447" s="1" t="s">
        <v>1377</v>
      </c>
      <c r="I447" s="1" t="s">
        <v>1364</v>
      </c>
      <c r="J447" s="1" t="s">
        <v>1378</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138</v>
      </c>
      <c r="B448" s="1" t="s">
        <v>1379</v>
      </c>
      <c r="C448" t="s">
        <v>291</v>
      </c>
      <c r="D448" t="s">
        <v>292</v>
      </c>
      <c r="E448" t="s">
        <v>509</v>
      </c>
      <c r="F448" s="1" t="s">
        <v>1380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412</v>
      </c>
      <c r="B449" s="1" t="s">
        <v>1381</v>
      </c>
      <c r="C449" t="s">
        <v>150</v>
      </c>
      <c r="D449" t="s">
        <v>487</v>
      </c>
      <c r="E449" t="s">
        <v>509</v>
      </c>
      <c r="F449" s="1" t="s">
        <v>1382</v>
      </c>
      <c r="J449" s="1" t="s">
        <v>1383</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412</v>
      </c>
      <c r="B450" s="1" t="s">
        <v>1384</v>
      </c>
      <c r="C450" t="s">
        <v>140</v>
      </c>
      <c r="D450" t="s">
        <v>141</v>
      </c>
      <c r="E450" t="s">
        <v>235</v>
      </c>
      <c r="F450" s="1" t="s">
        <v>1385</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138</v>
      </c>
      <c r="B451" s="1" t="s">
        <v>1386</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412</v>
      </c>
      <c r="B452" s="1" t="s">
        <v>1387</v>
      </c>
      <c r="C452" t="s">
        <v>140</v>
      </c>
      <c r="D452" t="s">
        <v>141</v>
      </c>
      <c r="E452" t="s">
        <v>273</v>
      </c>
      <c r="F452" s="1" t="s">
        <v>1388</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138</v>
      </c>
      <c r="B453" s="1" t="s">
        <v>1389</v>
      </c>
      <c r="C453" t="s">
        <v>140</v>
      </c>
      <c r="D453" t="s">
        <v>141</v>
      </c>
      <c r="E453" t="s">
        <v>235</v>
      </c>
      <c r="F453" s="1" t="s">
        <v>1390</v>
      </c>
      <c r="H453" s="1" t="s">
        <v>1391</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138</v>
      </c>
      <c r="B454" s="1" t="s">
        <v>1392</v>
      </c>
      <c r="C454" t="s">
        <v>140</v>
      </c>
      <c r="D454" t="s">
        <v>141</v>
      </c>
      <c r="E454" t="s">
        <v>273</v>
      </c>
      <c r="F454" s="1" t="s">
        <v>1393</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138</v>
      </c>
      <c r="B455" s="1" t="s">
        <v>1394</v>
      </c>
      <c r="C455" t="s">
        <v>140</v>
      </c>
      <c r="D455" t="s">
        <v>175</v>
      </c>
      <c r="E455" t="s">
        <v>273</v>
      </c>
      <c r="F455" s="1" t="s">
        <v>1395</v>
      </c>
      <c r="G455" s="1" t="s">
        <v>240</v>
      </c>
      <c r="H455" s="1" t="s">
        <v>1396</v>
      </c>
      <c r="I455" s="1" t="s">
        <v>1397</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138</v>
      </c>
      <c r="B456" s="1" t="s">
        <v>1398</v>
      </c>
      <c r="C456" t="s">
        <v>140</v>
      </c>
      <c r="D456" t="s">
        <v>175</v>
      </c>
      <c r="E456" t="s">
        <v>273</v>
      </c>
      <c r="F456" s="1" t="s">
        <v>1399</v>
      </c>
      <c r="G456" s="1" t="s">
        <v>240</v>
      </c>
      <c r="H456" s="1" t="s">
        <v>1400</v>
      </c>
      <c r="I456" s="1" t="s">
        <v>1397</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138</v>
      </c>
      <c r="B457" s="1" t="s">
        <v>1401</v>
      </c>
      <c r="C457" t="s">
        <v>291</v>
      </c>
      <c r="D457" t="e">
        <v>#N/A</v>
      </c>
      <c r="E457" t="s">
        <v>273</v>
      </c>
      <c r="F457" s="1" t="s">
        <v>1402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138</v>
      </c>
      <c r="B458" s="1" t="s">
        <v>1403</v>
      </c>
      <c r="C458" t="s">
        <v>291</v>
      </c>
      <c r="D458" t="s">
        <v>292</v>
      </c>
      <c r="E458" t="s">
        <v>273</v>
      </c>
      <c r="F458" s="1" t="s">
        <v>1404</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138</v>
      </c>
      <c r="B459" s="1" t="s">
        <v>1405</v>
      </c>
      <c r="C459" t="s">
        <v>291</v>
      </c>
      <c r="D459" t="s">
        <v>292</v>
      </c>
      <c r="E459" t="s">
        <v>273</v>
      </c>
      <c r="F459" s="1" t="s">
        <v>1406</v>
      </c>
      <c r="H459" s="1" t="s">
        <v>1407</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138</v>
      </c>
      <c r="B460" s="1" t="s">
        <v>1408</v>
      </c>
      <c r="C460" t="s">
        <v>140</v>
      </c>
      <c r="D460" t="s">
        <v>141</v>
      </c>
      <c r="E460" t="s">
        <v>235</v>
      </c>
      <c r="F460" s="1" t="s">
        <v>1409</v>
      </c>
      <c r="H460" s="1" t="s">
        <v>1410</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138</v>
      </c>
      <c r="B461" s="1" t="s">
        <v>1411</v>
      </c>
      <c r="C461" t="s">
        <v>291</v>
      </c>
      <c r="D461" t="e">
        <v>#N/A</v>
      </c>
      <c r="E461" t="s">
        <v>509</v>
      </c>
      <c r="F461" s="1" t="s">
        <v>1412</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412</v>
      </c>
      <c r="B462" s="1" t="s">
        <v>1413</v>
      </c>
      <c r="C462" t="s">
        <v>160</v>
      </c>
      <c r="D462" t="s">
        <v>487</v>
      </c>
      <c r="E462" t="s">
        <v>509</v>
      </c>
      <c r="F462" s="1" t="s">
        <v>1414</v>
      </c>
      <c r="H462" s="1" t="s">
        <v>1415</v>
      </c>
      <c r="I462" s="1" t="s">
        <v>416</v>
      </c>
      <c r="J462" s="1" t="s">
        <v>1416</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x14ac:dyDescent="0.55000000000000004">
      <c r="A463" t="s">
        <v>138</v>
      </c>
      <c r="B463" s="1" t="s">
        <v>1417</v>
      </c>
      <c r="C463" t="s">
        <v>140</v>
      </c>
      <c r="D463" t="s">
        <v>141</v>
      </c>
      <c r="E463" t="s">
        <v>235</v>
      </c>
      <c r="F463" s="1" t="s">
        <v>1418</v>
      </c>
      <c r="H463" s="1" t="s">
        <v>1419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138</v>
      </c>
      <c r="B464" s="1" t="s">
        <v>1420</v>
      </c>
      <c r="C464" t="s">
        <v>291</v>
      </c>
      <c r="D464" t="e">
        <v>#N/A</v>
      </c>
      <c r="E464" t="s">
        <v>273</v>
      </c>
      <c r="F464" s="1" t="s">
        <v>1421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138</v>
      </c>
      <c r="B465" s="1" t="s">
        <v>1422</v>
      </c>
      <c r="C465" t="s">
        <v>291</v>
      </c>
      <c r="D465" t="s">
        <v>292</v>
      </c>
      <c r="E465" t="s">
        <v>273</v>
      </c>
      <c r="F465" s="1" t="s">
        <v>1423</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138</v>
      </c>
      <c r="B466" s="1" t="s">
        <v>1424</v>
      </c>
      <c r="C466" t="s">
        <v>291</v>
      </c>
      <c r="D466" t="s">
        <v>292</v>
      </c>
      <c r="E466" t="s">
        <v>273</v>
      </c>
      <c r="F466" s="1" t="s">
        <v>1425</v>
      </c>
      <c r="H466" s="1" t="s">
        <v>1426</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412</v>
      </c>
      <c r="B467" s="1" t="s">
        <v>1427</v>
      </c>
      <c r="C467" t="s">
        <v>140</v>
      </c>
      <c r="D467" t="s">
        <v>141</v>
      </c>
      <c r="E467" t="s">
        <v>273</v>
      </c>
      <c r="F467" s="1" t="s">
        <v>1428</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138</v>
      </c>
      <c r="B468" s="1" t="s">
        <v>1429</v>
      </c>
      <c r="C468" t="s">
        <v>140</v>
      </c>
      <c r="D468" t="s">
        <v>141</v>
      </c>
      <c r="E468" t="s">
        <v>235</v>
      </c>
      <c r="F468" s="1" t="s">
        <v>1430</v>
      </c>
      <c r="H468" s="1" t="s">
        <v>1431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138</v>
      </c>
      <c r="B469" s="1" t="s">
        <v>1432</v>
      </c>
      <c r="C469" t="s">
        <v>291</v>
      </c>
      <c r="D469" t="s">
        <v>292</v>
      </c>
      <c r="E469" t="s">
        <v>509</v>
      </c>
      <c r="F469" s="1" t="s">
        <v>1433</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412</v>
      </c>
      <c r="B470" s="1" t="s">
        <v>1428</v>
      </c>
      <c r="C470" t="s">
        <v>150</v>
      </c>
      <c r="D470" t="s">
        <v>487</v>
      </c>
      <c r="E470" t="s">
        <v>509</v>
      </c>
      <c r="F470" s="1" t="s">
        <v>1434</v>
      </c>
      <c r="J470" s="1" t="s">
        <v>1435</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x14ac:dyDescent="0.55000000000000004">
      <c r="A471" t="s">
        <v>138</v>
      </c>
      <c r="B471" s="1" t="s">
        <v>1436</v>
      </c>
      <c r="C471" t="s">
        <v>140</v>
      </c>
      <c r="D471" t="s">
        <v>141</v>
      </c>
      <c r="E471" t="s">
        <v>235</v>
      </c>
      <c r="F471" s="1" t="s">
        <v>1437</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412</v>
      </c>
      <c r="B472" s="1" t="s">
        <v>1438</v>
      </c>
      <c r="C472" t="s">
        <v>160</v>
      </c>
      <c r="D472" t="s">
        <v>487</v>
      </c>
      <c r="E472" t="s">
        <v>1439</v>
      </c>
      <c r="F472" s="1" t="s">
        <v>1440</v>
      </c>
      <c r="H472" s="1" t="s">
        <v>1441</v>
      </c>
      <c r="I472" s="1" t="s">
        <v>1442</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x14ac:dyDescent="0.55000000000000004">
      <c r="A473" t="s">
        <v>138</v>
      </c>
      <c r="B473" s="1" t="s">
        <v>1443</v>
      </c>
      <c r="C473" t="s">
        <v>291</v>
      </c>
      <c r="D473" t="s">
        <v>292</v>
      </c>
      <c r="E473" t="s">
        <v>146</v>
      </c>
      <c r="F473" s="1" t="s">
        <v>1444</v>
      </c>
      <c r="H473" s="1" t="s">
        <v>1445</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138</v>
      </c>
      <c r="B474" s="1" t="s">
        <v>1446</v>
      </c>
      <c r="C474" t="s">
        <v>140</v>
      </c>
      <c r="D474" t="s">
        <v>170</v>
      </c>
      <c r="E474" t="s">
        <v>142</v>
      </c>
      <c r="F474" s="1" t="s">
        <v>1447</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138</v>
      </c>
      <c r="B475" s="1" t="s">
        <v>1448</v>
      </c>
      <c r="C475" t="s">
        <v>316</v>
      </c>
      <c r="D475" t="s">
        <v>292</v>
      </c>
      <c r="E475" t="s">
        <v>320</v>
      </c>
      <c r="F475" s="1" t="s">
        <v>1449</v>
      </c>
      <c r="H475" s="1" t="s">
        <v>1450</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138</v>
      </c>
      <c r="B476" s="1" t="s">
        <v>1451</v>
      </c>
      <c r="C476" t="s">
        <v>316</v>
      </c>
      <c r="D476" t="s">
        <v>292</v>
      </c>
      <c r="E476" t="s">
        <v>320</v>
      </c>
      <c r="F476" s="1" t="s">
        <v>1452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138</v>
      </c>
      <c r="B477" s="1" t="s">
        <v>1453</v>
      </c>
      <c r="C477" t="s">
        <v>140</v>
      </c>
      <c r="D477" t="s">
        <v>141</v>
      </c>
      <c r="E477" t="s">
        <v>146</v>
      </c>
      <c r="F477" s="1" t="s">
        <v>1454</v>
      </c>
      <c r="H477" s="1" t="s">
        <v>1455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55000000000000004">
      <c r="A478" t="s">
        <v>138</v>
      </c>
      <c r="B478" s="1" t="s">
        <v>1456</v>
      </c>
      <c r="C478" t="s">
        <v>140</v>
      </c>
      <c r="D478" t="s">
        <v>170</v>
      </c>
      <c r="E478" t="s">
        <v>146</v>
      </c>
      <c r="F478" s="1" t="s">
        <v>1457</v>
      </c>
      <c r="H478" s="1" t="s">
        <v>1458</v>
      </c>
      <c r="J478" s="1" t="s">
        <v>619</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138</v>
      </c>
      <c r="B479" s="1" t="s">
        <v>1459</v>
      </c>
      <c r="C479" t="s">
        <v>140</v>
      </c>
      <c r="D479" t="s">
        <v>151</v>
      </c>
      <c r="E479">
        <v>1</v>
      </c>
      <c r="F479" s="1" t="s">
        <v>1460</v>
      </c>
      <c r="H479" s="1" t="s">
        <v>1461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138</v>
      </c>
      <c r="B480" s="1" t="s">
        <v>1462</v>
      </c>
      <c r="C480" t="s">
        <v>140</v>
      </c>
      <c r="D480" t="s">
        <v>151</v>
      </c>
      <c r="E480" t="s">
        <v>146</v>
      </c>
      <c r="F480" s="1" t="s">
        <v>1463</v>
      </c>
      <c r="H480" s="1" t="s">
        <v>1464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138</v>
      </c>
      <c r="B481" s="1" t="s">
        <v>1465</v>
      </c>
      <c r="C481" t="s">
        <v>140</v>
      </c>
      <c r="D481" t="s">
        <v>151</v>
      </c>
      <c r="E481" t="s">
        <v>146</v>
      </c>
      <c r="F481" s="1" t="s">
        <v>1466</v>
      </c>
      <c r="H481" s="1" t="s">
        <v>1467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138</v>
      </c>
      <c r="B482" s="1" t="s">
        <v>1468</v>
      </c>
      <c r="C482" t="s">
        <v>150</v>
      </c>
      <c r="D482" t="s">
        <v>151</v>
      </c>
      <c r="E482" t="s">
        <v>152</v>
      </c>
      <c r="G482" s="1" t="s">
        <v>153</v>
      </c>
      <c r="H482" s="1" t="s">
        <v>1469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138</v>
      </c>
      <c r="B483" s="1" t="s">
        <v>1470</v>
      </c>
      <c r="C483" t="s">
        <v>150</v>
      </c>
      <c r="D483" t="s">
        <v>151</v>
      </c>
      <c r="E483" t="s">
        <v>152</v>
      </c>
      <c r="G483" s="1" t="s">
        <v>153</v>
      </c>
      <c r="H483" s="1" t="s">
        <v>1471</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138</v>
      </c>
      <c r="B484" s="1" t="s">
        <v>1472</v>
      </c>
      <c r="C484" t="s">
        <v>150</v>
      </c>
      <c r="D484" t="s">
        <v>151</v>
      </c>
      <c r="E484" t="s">
        <v>152</v>
      </c>
      <c r="G484" s="1" t="s">
        <v>153</v>
      </c>
      <c r="H484" s="1" t="s">
        <v>1473</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138</v>
      </c>
      <c r="B485" s="1" t="s">
        <v>1474</v>
      </c>
      <c r="C485" t="s">
        <v>140</v>
      </c>
      <c r="D485" t="s">
        <v>141</v>
      </c>
      <c r="E485" t="s">
        <v>146</v>
      </c>
      <c r="F485" s="1" t="s">
        <v>1475</v>
      </c>
      <c r="H485" s="1" t="s">
        <v>1476</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138</v>
      </c>
      <c r="B486" s="1" t="s">
        <v>1477</v>
      </c>
      <c r="C486" t="s">
        <v>140</v>
      </c>
      <c r="D486" t="s">
        <v>141</v>
      </c>
      <c r="E486" t="s">
        <v>146</v>
      </c>
      <c r="F486" s="1" t="s">
        <v>1478</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402</v>
      </c>
      <c r="B487" s="1" t="s">
        <v>1479</v>
      </c>
      <c r="C487" t="s">
        <v>140</v>
      </c>
      <c r="D487" t="s">
        <v>231</v>
      </c>
      <c r="E487" t="s">
        <v>391</v>
      </c>
      <c r="F487" s="1" t="s">
        <v>1480</v>
      </c>
      <c r="H487" s="1" t="s">
        <v>1481</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138</v>
      </c>
      <c r="B488" s="1" t="s">
        <v>1482</v>
      </c>
      <c r="C488" t="s">
        <v>150</v>
      </c>
      <c r="D488" t="s">
        <v>151</v>
      </c>
      <c r="E488" t="s">
        <v>152</v>
      </c>
      <c r="F488" s="1">
        <v>1</v>
      </c>
      <c r="G488" s="1" t="s">
        <v>176</v>
      </c>
      <c r="H488" s="1" t="s">
        <v>1483</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138</v>
      </c>
      <c r="B489" s="1" t="s">
        <v>1484</v>
      </c>
      <c r="C489" t="s">
        <v>150</v>
      </c>
      <c r="D489" t="s">
        <v>151</v>
      </c>
      <c r="E489" t="s">
        <v>146</v>
      </c>
      <c r="F489" s="1">
        <v>1</v>
      </c>
      <c r="G489" s="1" t="s">
        <v>176</v>
      </c>
      <c r="H489" s="1" t="s">
        <v>1485</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138</v>
      </c>
      <c r="B490" s="1" t="s">
        <v>1486</v>
      </c>
      <c r="C490" t="s">
        <v>150</v>
      </c>
      <c r="D490" t="s">
        <v>151</v>
      </c>
      <c r="E490" t="s">
        <v>146</v>
      </c>
      <c r="F490" s="1">
        <v>1</v>
      </c>
      <c r="G490" s="1" t="s">
        <v>176</v>
      </c>
      <c r="H490" s="1" t="s">
        <v>1487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138</v>
      </c>
      <c r="B491" s="1" t="s">
        <v>1488</v>
      </c>
      <c r="C491" t="s">
        <v>140</v>
      </c>
      <c r="D491" t="s">
        <v>151</v>
      </c>
      <c r="E491" t="s">
        <v>146</v>
      </c>
      <c r="F491" s="1" t="s">
        <v>1489</v>
      </c>
      <c r="H491" s="1" t="s">
        <v>1490</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138</v>
      </c>
      <c r="B492" s="1" t="s">
        <v>1491</v>
      </c>
      <c r="C492" t="s">
        <v>188</v>
      </c>
      <c r="D492" t="s">
        <v>189</v>
      </c>
      <c r="E492" t="s">
        <v>146</v>
      </c>
      <c r="F492" s="1" t="s">
        <v>1492</v>
      </c>
      <c r="H492" s="1" t="s">
        <v>1493</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138</v>
      </c>
      <c r="B493" s="1" t="s">
        <v>1494</v>
      </c>
      <c r="C493" t="s">
        <v>140</v>
      </c>
      <c r="D493" t="s">
        <v>151</v>
      </c>
      <c r="E493">
        <v>1</v>
      </c>
      <c r="F493" s="1" t="s">
        <v>1495</v>
      </c>
      <c r="H493" s="1" t="s">
        <v>1496</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138</v>
      </c>
      <c r="B494" s="1" t="s">
        <v>1497</v>
      </c>
      <c r="C494" t="s">
        <v>140</v>
      </c>
      <c r="D494" t="s">
        <v>151</v>
      </c>
      <c r="E494" t="s">
        <v>146</v>
      </c>
      <c r="F494" s="1" t="s">
        <v>1498</v>
      </c>
      <c r="H494" s="1" t="s">
        <v>1499</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138</v>
      </c>
      <c r="B495" s="1" t="s">
        <v>1500</v>
      </c>
      <c r="C495" t="s">
        <v>188</v>
      </c>
      <c r="D495" t="s">
        <v>189</v>
      </c>
      <c r="E495" t="s">
        <v>146</v>
      </c>
      <c r="F495" s="1" t="s">
        <v>1501</v>
      </c>
      <c r="H495" s="1" t="s">
        <v>1502</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138</v>
      </c>
      <c r="B496" s="1" t="s">
        <v>1503</v>
      </c>
      <c r="C496" t="s">
        <v>140</v>
      </c>
      <c r="D496" t="s">
        <v>151</v>
      </c>
      <c r="E496" t="s">
        <v>146</v>
      </c>
      <c r="F496" s="1" t="s">
        <v>1504</v>
      </c>
      <c r="H496" s="1" t="s">
        <v>1505</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138</v>
      </c>
      <c r="B497" s="1" t="s">
        <v>1506</v>
      </c>
      <c r="C497" t="s">
        <v>140</v>
      </c>
      <c r="D497" t="s">
        <v>151</v>
      </c>
      <c r="E497" t="s">
        <v>146</v>
      </c>
      <c r="F497" s="1" t="s">
        <v>1507</v>
      </c>
      <c r="H497" s="1" t="s">
        <v>1508</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138</v>
      </c>
      <c r="B498" s="1" t="s">
        <v>1509</v>
      </c>
      <c r="C498" t="s">
        <v>188</v>
      </c>
      <c r="D498" t="s">
        <v>189</v>
      </c>
      <c r="E498" t="s">
        <v>146</v>
      </c>
      <c r="F498" s="1" t="s">
        <v>1510</v>
      </c>
      <c r="H498" s="1" t="s">
        <v>1511</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138</v>
      </c>
      <c r="B499" s="1" t="s">
        <v>1512</v>
      </c>
      <c r="C499" t="s">
        <v>140</v>
      </c>
      <c r="D499" t="s">
        <v>151</v>
      </c>
      <c r="E499" t="s">
        <v>146</v>
      </c>
      <c r="F499" s="1" t="s">
        <v>1513</v>
      </c>
      <c r="H499" s="1" t="s">
        <v>1514</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138</v>
      </c>
      <c r="B500" s="1" t="s">
        <v>1515</v>
      </c>
      <c r="C500" t="s">
        <v>140</v>
      </c>
      <c r="D500" t="s">
        <v>151</v>
      </c>
      <c r="E500" t="s">
        <v>146</v>
      </c>
      <c r="F500" s="1" t="s">
        <v>1516</v>
      </c>
      <c r="H500" s="1" t="s">
        <v>1517</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138</v>
      </c>
      <c r="B501" s="1" t="s">
        <v>1518</v>
      </c>
      <c r="C501" t="s">
        <v>188</v>
      </c>
      <c r="D501" t="s">
        <v>189</v>
      </c>
      <c r="E501" t="s">
        <v>146</v>
      </c>
      <c r="F501" s="1" t="s">
        <v>1519</v>
      </c>
      <c r="H501" s="1" t="s">
        <v>1520</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138</v>
      </c>
      <c r="B502" s="1" t="s">
        <v>1521</v>
      </c>
      <c r="C502" t="s">
        <v>140</v>
      </c>
      <c r="D502" t="s">
        <v>151</v>
      </c>
      <c r="E502" t="s">
        <v>146</v>
      </c>
      <c r="F502" s="1" t="s">
        <v>1522</v>
      </c>
      <c r="H502" s="1" t="s">
        <v>1523</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138</v>
      </c>
      <c r="B503" s="1" t="s">
        <v>1524</v>
      </c>
      <c r="C503" t="s">
        <v>140</v>
      </c>
      <c r="D503" t="s">
        <v>151</v>
      </c>
      <c r="E503" t="s">
        <v>146</v>
      </c>
      <c r="F503" s="1" t="s">
        <v>1525</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138</v>
      </c>
      <c r="B504" s="1" t="s">
        <v>1526</v>
      </c>
      <c r="C504" t="s">
        <v>188</v>
      </c>
      <c r="D504" t="s">
        <v>151</v>
      </c>
      <c r="E504" t="s">
        <v>146</v>
      </c>
      <c r="F504" s="1" t="s">
        <v>1527</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138</v>
      </c>
      <c r="B505" s="1" t="s">
        <v>1528</v>
      </c>
      <c r="C505" t="s">
        <v>140</v>
      </c>
      <c r="D505" t="s">
        <v>151</v>
      </c>
      <c r="E505">
        <v>1</v>
      </c>
      <c r="F505" s="1" t="s">
        <v>1529</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229</v>
      </c>
      <c r="B506" s="1" t="s">
        <v>1530</v>
      </c>
      <c r="C506" t="s">
        <v>140</v>
      </c>
      <c r="D506" t="s">
        <v>231</v>
      </c>
      <c r="F506" s="1" t="s">
        <v>1531</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229</v>
      </c>
      <c r="B507" s="1" t="s">
        <v>1532</v>
      </c>
      <c r="C507" t="s">
        <v>140</v>
      </c>
      <c r="D507" t="s">
        <v>231</v>
      </c>
      <c r="E507" t="s">
        <v>313</v>
      </c>
      <c r="F507" s="1" t="s">
        <v>1533</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138</v>
      </c>
      <c r="B508" s="1" t="s">
        <v>1534</v>
      </c>
      <c r="C508" t="s">
        <v>140</v>
      </c>
      <c r="D508" t="s">
        <v>151</v>
      </c>
      <c r="E508" t="s">
        <v>146</v>
      </c>
      <c r="F508" s="1" t="s">
        <v>1535</v>
      </c>
      <c r="H508" s="1" t="s">
        <v>1536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138</v>
      </c>
      <c r="B509" s="1" t="s">
        <v>1537</v>
      </c>
      <c r="C509" t="s">
        <v>140</v>
      </c>
      <c r="D509" t="s">
        <v>151</v>
      </c>
      <c r="E509" t="s">
        <v>146</v>
      </c>
      <c r="F509" s="1" t="s">
        <v>1538</v>
      </c>
      <c r="H509" s="1" t="s">
        <v>1539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138</v>
      </c>
      <c r="B510" s="1" t="s">
        <v>1540</v>
      </c>
      <c r="C510" t="s">
        <v>140</v>
      </c>
      <c r="D510" t="s">
        <v>151</v>
      </c>
      <c r="E510" t="s">
        <v>146</v>
      </c>
      <c r="F510" s="1" t="s">
        <v>1541</v>
      </c>
      <c r="H510" s="1" t="s">
        <v>1542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138</v>
      </c>
      <c r="B511" s="1" t="s">
        <v>1543</v>
      </c>
      <c r="C511" t="s">
        <v>140</v>
      </c>
      <c r="D511" t="s">
        <v>151</v>
      </c>
      <c r="E511" t="s">
        <v>146</v>
      </c>
      <c r="F511" s="1" t="s">
        <v>1544</v>
      </c>
      <c r="H511" s="1" t="s">
        <v>1545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138</v>
      </c>
      <c r="B512" s="1" t="s">
        <v>1546</v>
      </c>
      <c r="C512" t="s">
        <v>140</v>
      </c>
      <c r="D512" t="s">
        <v>151</v>
      </c>
      <c r="E512" t="s">
        <v>146</v>
      </c>
      <c r="F512" s="1" t="s">
        <v>1547</v>
      </c>
      <c r="H512" s="1" t="s">
        <v>1548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138</v>
      </c>
      <c r="B513" s="1" t="s">
        <v>1549</v>
      </c>
      <c r="C513" t="s">
        <v>140</v>
      </c>
      <c r="D513" t="s">
        <v>151</v>
      </c>
      <c r="E513" t="s">
        <v>146</v>
      </c>
      <c r="F513" s="1" t="s">
        <v>1550</v>
      </c>
      <c r="H513" s="1" t="s">
        <v>1551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138</v>
      </c>
      <c r="B514" s="1" t="s">
        <v>1552</v>
      </c>
      <c r="C514" t="s">
        <v>140</v>
      </c>
      <c r="D514" t="s">
        <v>151</v>
      </c>
      <c r="E514" t="s">
        <v>146</v>
      </c>
      <c r="F514" s="1" t="s">
        <v>1553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138</v>
      </c>
      <c r="B515" s="1" t="s">
        <v>1554</v>
      </c>
      <c r="C515" t="s">
        <v>140</v>
      </c>
      <c r="D515" t="s">
        <v>151</v>
      </c>
      <c r="E515" t="s">
        <v>146</v>
      </c>
      <c r="F515" s="1" t="s">
        <v>1555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138</v>
      </c>
      <c r="B516" s="1" t="s">
        <v>1556</v>
      </c>
      <c r="C516" t="s">
        <v>150</v>
      </c>
      <c r="D516" t="s">
        <v>151</v>
      </c>
      <c r="E516" t="s">
        <v>152</v>
      </c>
      <c r="F516" s="1">
        <v>0.01</v>
      </c>
      <c r="G516" s="1" t="s">
        <v>153</v>
      </c>
      <c r="H516" s="1" t="s">
        <v>1557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138</v>
      </c>
      <c r="B517" s="1" t="s">
        <v>1558</v>
      </c>
      <c r="C517" t="s">
        <v>150</v>
      </c>
      <c r="D517" t="s">
        <v>151</v>
      </c>
      <c r="E517" t="s">
        <v>152</v>
      </c>
      <c r="F517" s="1">
        <v>0.173237</v>
      </c>
      <c r="G517" s="1" t="s">
        <v>153</v>
      </c>
      <c r="H517" s="1" t="s">
        <v>1559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138</v>
      </c>
      <c r="B518" s="1" t="s">
        <v>1560</v>
      </c>
      <c r="C518" t="s">
        <v>150</v>
      </c>
      <c r="D518" t="s">
        <v>151</v>
      </c>
      <c r="E518" t="s">
        <v>152</v>
      </c>
      <c r="F518" s="1">
        <v>2</v>
      </c>
      <c r="G518" s="1" t="s">
        <v>153</v>
      </c>
      <c r="H518" s="1" t="s">
        <v>1561</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138</v>
      </c>
      <c r="B519" s="1" t="s">
        <v>1562</v>
      </c>
      <c r="C519" t="s">
        <v>150</v>
      </c>
      <c r="D519" t="s">
        <v>151</v>
      </c>
      <c r="E519" t="s">
        <v>152</v>
      </c>
      <c r="F519" s="1">
        <v>0.33452599999999999</v>
      </c>
      <c r="G519" s="1" t="s">
        <v>153</v>
      </c>
      <c r="H519" s="1" t="s">
        <v>1563</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138</v>
      </c>
      <c r="B520" s="1" t="s">
        <v>1564</v>
      </c>
      <c r="C520" t="s">
        <v>150</v>
      </c>
      <c r="D520" t="s">
        <v>151</v>
      </c>
      <c r="E520" t="s">
        <v>152</v>
      </c>
      <c r="F520" s="1">
        <v>2</v>
      </c>
      <c r="G520" s="1" t="s">
        <v>153</v>
      </c>
      <c r="H520" s="1" t="s">
        <v>1565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138</v>
      </c>
      <c r="B521" s="1" t="s">
        <v>1566</v>
      </c>
      <c r="C521" t="s">
        <v>150</v>
      </c>
      <c r="D521" t="s">
        <v>151</v>
      </c>
      <c r="E521" t="s">
        <v>152</v>
      </c>
      <c r="F521" s="1">
        <v>0.68062599999999995</v>
      </c>
      <c r="G521" s="1" t="s">
        <v>153</v>
      </c>
      <c r="H521" s="1" t="s">
        <v>1567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138</v>
      </c>
      <c r="B522" s="1" t="s">
        <v>1568</v>
      </c>
      <c r="C522" t="s">
        <v>150</v>
      </c>
      <c r="D522" t="s">
        <v>151</v>
      </c>
      <c r="E522" t="s">
        <v>146</v>
      </c>
      <c r="F522" s="1">
        <v>0</v>
      </c>
      <c r="H522" s="1" t="s">
        <v>1569</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138</v>
      </c>
      <c r="B523" s="1" t="s">
        <v>1570</v>
      </c>
      <c r="C523" t="s">
        <v>140</v>
      </c>
      <c r="D523" t="s">
        <v>151</v>
      </c>
      <c r="E523" t="s">
        <v>146</v>
      </c>
      <c r="F523" s="1" t="s">
        <v>1571</v>
      </c>
      <c r="H523" s="1" t="s">
        <v>1572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138</v>
      </c>
      <c r="B524" s="1" t="s">
        <v>1573</v>
      </c>
      <c r="C524" t="s">
        <v>150</v>
      </c>
      <c r="D524" t="s">
        <v>151</v>
      </c>
      <c r="E524" t="s">
        <v>146</v>
      </c>
      <c r="F524" s="1">
        <v>0</v>
      </c>
      <c r="H524" s="1" t="s">
        <v>1569</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138</v>
      </c>
      <c r="B525" s="1" t="s">
        <v>1574</v>
      </c>
      <c r="C525" t="s">
        <v>316</v>
      </c>
      <c r="D525" t="s">
        <v>292</v>
      </c>
      <c r="E525" t="s">
        <v>623</v>
      </c>
      <c r="F525" s="1" t="s">
        <v>1575</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138</v>
      </c>
      <c r="B526" s="1" t="s">
        <v>1576</v>
      </c>
      <c r="C526" t="s">
        <v>316</v>
      </c>
      <c r="D526" t="s">
        <v>292</v>
      </c>
      <c r="E526" t="s">
        <v>313</v>
      </c>
      <c r="F526" s="1" t="s">
        <v>1577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138</v>
      </c>
      <c r="B527" s="1" t="s">
        <v>1578</v>
      </c>
      <c r="C527" t="s">
        <v>316</v>
      </c>
      <c r="D527" t="s">
        <v>292</v>
      </c>
      <c r="E527" t="s">
        <v>623</v>
      </c>
      <c r="F527" s="1" t="s">
        <v>1579</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229</v>
      </c>
      <c r="B528" s="1" t="s">
        <v>1580</v>
      </c>
      <c r="C528" t="s">
        <v>150</v>
      </c>
      <c r="D528" t="s">
        <v>231</v>
      </c>
      <c r="E528" t="s">
        <v>146</v>
      </c>
      <c r="F528" s="1" t="s">
        <v>1581</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412</v>
      </c>
      <c r="B529" s="1" t="s">
        <v>1582</v>
      </c>
      <c r="C529" t="s">
        <v>150</v>
      </c>
      <c r="D529" t="s">
        <v>632</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688</v>
      </c>
      <c r="B530" s="1" t="s">
        <v>1583</v>
      </c>
      <c r="C530" t="s">
        <v>150</v>
      </c>
      <c r="D530" t="s">
        <v>632</v>
      </c>
      <c r="E530" t="s">
        <v>152</v>
      </c>
      <c r="F530" s="1" t="s">
        <v>1584</v>
      </c>
      <c r="H530" s="1" t="s">
        <v>1585</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229</v>
      </c>
      <c r="B531" s="1" t="s">
        <v>1586</v>
      </c>
      <c r="C531" t="s">
        <v>150</v>
      </c>
      <c r="D531" t="s">
        <v>170</v>
      </c>
      <c r="E531" t="s">
        <v>146</v>
      </c>
      <c r="F531" s="1">
        <v>0</v>
      </c>
      <c r="H531" s="1" t="s">
        <v>1587</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155</v>
      </c>
      <c r="B532" s="1" t="s">
        <v>1588</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229</v>
      </c>
      <c r="B533" s="1" t="s">
        <v>1589</v>
      </c>
      <c r="C533" t="s">
        <v>140</v>
      </c>
      <c r="D533" t="s">
        <v>231</v>
      </c>
      <c r="F533" s="1" t="s">
        <v>1590</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402</v>
      </c>
      <c r="B534" s="1" t="s">
        <v>1480</v>
      </c>
      <c r="C534" t="s">
        <v>150</v>
      </c>
      <c r="D534" t="s">
        <v>231</v>
      </c>
      <c r="E534" t="s">
        <v>391</v>
      </c>
      <c r="F534" s="1">
        <v>6.25E-2</v>
      </c>
      <c r="H534" s="1" t="s">
        <v>1591</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x14ac:dyDescent="0.55000000000000004">
      <c r="A535" t="s">
        <v>138</v>
      </c>
      <c r="B535" s="1" t="s">
        <v>1592</v>
      </c>
      <c r="C535" t="s">
        <v>150</v>
      </c>
      <c r="D535" t="s">
        <v>175</v>
      </c>
      <c r="E535" t="s">
        <v>1593</v>
      </c>
      <c r="F535" s="1">
        <v>1.4</v>
      </c>
      <c r="G535" s="1" t="s">
        <v>521</v>
      </c>
      <c r="H535" s="1" t="s">
        <v>1594</v>
      </c>
      <c r="I535" s="1" t="s">
        <v>1595</v>
      </c>
      <c r="J535" s="1" t="s">
        <v>1596</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138</v>
      </c>
      <c r="B536" s="1" t="s">
        <v>1597</v>
      </c>
      <c r="C536" t="s">
        <v>150</v>
      </c>
      <c r="D536" t="s">
        <v>175</v>
      </c>
      <c r="E536" t="s">
        <v>264</v>
      </c>
      <c r="F536" s="1">
        <v>4</v>
      </c>
      <c r="G536" s="1" t="s">
        <v>521</v>
      </c>
      <c r="H536" s="1" t="s">
        <v>1598</v>
      </c>
      <c r="I536" s="1" t="s">
        <v>1599</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138</v>
      </c>
      <c r="B537" s="1" t="s">
        <v>1600</v>
      </c>
      <c r="C537" t="s">
        <v>140</v>
      </c>
      <c r="D537" t="s">
        <v>141</v>
      </c>
      <c r="E537" t="s">
        <v>623</v>
      </c>
      <c r="F537" s="1" t="s">
        <v>1601</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138</v>
      </c>
      <c r="B538" s="1" t="s">
        <v>1602</v>
      </c>
      <c r="C538" t="s">
        <v>140</v>
      </c>
      <c r="D538" t="s">
        <v>141</v>
      </c>
      <c r="E538" t="s">
        <v>235</v>
      </c>
      <c r="F538" s="1" t="s">
        <v>1603</v>
      </c>
      <c r="H538" s="1" t="s">
        <v>1604</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138</v>
      </c>
      <c r="B539" s="1" t="s">
        <v>1605</v>
      </c>
      <c r="C539" t="s">
        <v>140</v>
      </c>
      <c r="D539" t="s">
        <v>141</v>
      </c>
      <c r="E539" t="s">
        <v>609</v>
      </c>
      <c r="F539" s="1" t="s">
        <v>1606</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412</v>
      </c>
      <c r="B540" s="1" t="s">
        <v>1607</v>
      </c>
      <c r="C540" t="s">
        <v>140</v>
      </c>
      <c r="D540" t="s">
        <v>141</v>
      </c>
      <c r="E540" t="s">
        <v>623</v>
      </c>
      <c r="F540" s="1" t="s">
        <v>1608</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412</v>
      </c>
      <c r="B541" s="1" t="s">
        <v>1608</v>
      </c>
      <c r="C541" t="s">
        <v>160</v>
      </c>
      <c r="D541" t="s">
        <v>487</v>
      </c>
      <c r="E541" t="s">
        <v>313</v>
      </c>
      <c r="F541" s="1" t="s">
        <v>1609</v>
      </c>
      <c r="H541" s="1" t="s">
        <v>1610</v>
      </c>
      <c r="I541" s="1" t="s">
        <v>1611</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x14ac:dyDescent="0.55000000000000004">
      <c r="A542" t="s">
        <v>138</v>
      </c>
      <c r="B542" s="1" t="s">
        <v>1612</v>
      </c>
      <c r="C542" t="s">
        <v>140</v>
      </c>
      <c r="D542" t="s">
        <v>141</v>
      </c>
      <c r="E542" t="s">
        <v>273</v>
      </c>
      <c r="F542" s="1" t="s">
        <v>1613</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412</v>
      </c>
      <c r="B543" s="1" t="s">
        <v>1614</v>
      </c>
      <c r="C543" t="s">
        <v>140</v>
      </c>
      <c r="D543" t="s">
        <v>141</v>
      </c>
      <c r="E543" t="s">
        <v>273</v>
      </c>
      <c r="F543" s="1" t="s">
        <v>1615</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138</v>
      </c>
      <c r="B544" s="1" t="s">
        <v>1616</v>
      </c>
      <c r="C544" t="s">
        <v>140</v>
      </c>
      <c r="D544" t="s">
        <v>141</v>
      </c>
      <c r="E544" t="s">
        <v>235</v>
      </c>
      <c r="F544" s="1" t="s">
        <v>1617</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138</v>
      </c>
      <c r="B545" s="1" t="s">
        <v>1618</v>
      </c>
      <c r="C545" t="s">
        <v>140</v>
      </c>
      <c r="D545" t="s">
        <v>141</v>
      </c>
      <c r="E545" t="s">
        <v>235</v>
      </c>
      <c r="F545" s="1" t="s">
        <v>1619</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138</v>
      </c>
      <c r="B546" s="1" t="s">
        <v>1620</v>
      </c>
      <c r="C546" t="s">
        <v>140</v>
      </c>
      <c r="D546" t="s">
        <v>141</v>
      </c>
      <c r="E546" t="s">
        <v>235</v>
      </c>
      <c r="F546" s="1" t="s">
        <v>1621</v>
      </c>
      <c r="H546" s="1" t="s">
        <v>1622</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138</v>
      </c>
      <c r="B547" s="1" t="s">
        <v>1623</v>
      </c>
      <c r="C547" t="s">
        <v>140</v>
      </c>
      <c r="D547" t="s">
        <v>141</v>
      </c>
      <c r="E547" t="s">
        <v>273</v>
      </c>
      <c r="F547" s="1" t="s">
        <v>1624</v>
      </c>
      <c r="H547" s="1" t="s">
        <v>1625</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138</v>
      </c>
      <c r="B548" s="1" t="s">
        <v>1626</v>
      </c>
      <c r="C548" t="s">
        <v>140</v>
      </c>
      <c r="D548" t="s">
        <v>141</v>
      </c>
      <c r="E548" t="s">
        <v>273</v>
      </c>
      <c r="F548" s="1" t="s">
        <v>1627</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138</v>
      </c>
      <c r="B549" s="1" t="s">
        <v>1628</v>
      </c>
      <c r="C549" t="s">
        <v>140</v>
      </c>
      <c r="D549" t="s">
        <v>141</v>
      </c>
      <c r="E549" t="s">
        <v>235</v>
      </c>
      <c r="F549" s="1" t="s">
        <v>1629</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138</v>
      </c>
      <c r="B550" s="1" t="s">
        <v>1630</v>
      </c>
      <c r="C550" t="s">
        <v>140</v>
      </c>
      <c r="D550" t="s">
        <v>141</v>
      </c>
      <c r="E550" t="s">
        <v>235</v>
      </c>
      <c r="F550" s="1" t="s">
        <v>1631</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412</v>
      </c>
      <c r="B551" s="1" t="s">
        <v>1632</v>
      </c>
      <c r="C551" t="s">
        <v>140</v>
      </c>
      <c r="D551" t="s">
        <v>141</v>
      </c>
      <c r="E551" t="s">
        <v>273</v>
      </c>
      <c r="F551" s="1" t="s">
        <v>1633</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138</v>
      </c>
      <c r="B552" s="1" t="s">
        <v>1634</v>
      </c>
      <c r="C552" t="s">
        <v>316</v>
      </c>
      <c r="D552" t="s">
        <v>292</v>
      </c>
      <c r="E552" t="s">
        <v>313</v>
      </c>
      <c r="F552" s="1" t="s">
        <v>1635</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138</v>
      </c>
      <c r="B553" s="1" t="s">
        <v>1636</v>
      </c>
      <c r="C553" t="s">
        <v>140</v>
      </c>
      <c r="D553" t="s">
        <v>141</v>
      </c>
      <c r="E553" t="s">
        <v>313</v>
      </c>
      <c r="F553" s="1" t="s">
        <v>1637</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138</v>
      </c>
      <c r="B554" s="1" t="s">
        <v>1638</v>
      </c>
      <c r="C554" t="s">
        <v>140</v>
      </c>
      <c r="D554" t="s">
        <v>141</v>
      </c>
      <c r="E554" t="s">
        <v>313</v>
      </c>
      <c r="F554" s="1" t="s">
        <v>1639</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412</v>
      </c>
      <c r="B555" s="1" t="s">
        <v>1640</v>
      </c>
      <c r="C555" t="s">
        <v>188</v>
      </c>
      <c r="D555" t="s">
        <v>141</v>
      </c>
      <c r="E555" t="s">
        <v>281</v>
      </c>
      <c r="F555" s="1" t="s">
        <v>1641</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138</v>
      </c>
      <c r="B556" s="1" t="s">
        <v>1642</v>
      </c>
      <c r="C556" t="s">
        <v>316</v>
      </c>
      <c r="D556" t="s">
        <v>292</v>
      </c>
      <c r="E556" t="s">
        <v>623</v>
      </c>
      <c r="F556" s="1" t="s">
        <v>1643</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138</v>
      </c>
      <c r="B557" s="1" t="s">
        <v>1644</v>
      </c>
      <c r="C557" t="s">
        <v>140</v>
      </c>
      <c r="D557" t="s">
        <v>141</v>
      </c>
      <c r="E557" t="s">
        <v>313</v>
      </c>
      <c r="F557" s="1" t="s">
        <v>1645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412</v>
      </c>
      <c r="B558" s="1" t="s">
        <v>1646</v>
      </c>
      <c r="C558" t="s">
        <v>150</v>
      </c>
      <c r="D558" t="s">
        <v>487</v>
      </c>
      <c r="E558" t="s">
        <v>313</v>
      </c>
      <c r="F558" s="1" t="s">
        <v>1647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x14ac:dyDescent="0.55000000000000004">
      <c r="A559" t="s">
        <v>138</v>
      </c>
      <c r="B559" s="1" t="s">
        <v>1648</v>
      </c>
      <c r="C559" t="s">
        <v>140</v>
      </c>
      <c r="D559" t="s">
        <v>141</v>
      </c>
      <c r="E559" t="s">
        <v>313</v>
      </c>
      <c r="F559" s="1" t="s">
        <v>1649</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412</v>
      </c>
      <c r="B560" s="1" t="s">
        <v>1650</v>
      </c>
      <c r="C560" t="s">
        <v>150</v>
      </c>
      <c r="D560" t="s">
        <v>487</v>
      </c>
      <c r="E560" t="s">
        <v>313</v>
      </c>
      <c r="F560" s="1" t="s">
        <v>1651</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x14ac:dyDescent="0.55000000000000004">
      <c r="A561" t="s">
        <v>138</v>
      </c>
      <c r="B561" s="1" t="s">
        <v>1652</v>
      </c>
      <c r="C561" t="s">
        <v>140</v>
      </c>
      <c r="D561" t="s">
        <v>141</v>
      </c>
      <c r="E561" t="s">
        <v>623</v>
      </c>
      <c r="F561" s="1" t="s">
        <v>1653</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138</v>
      </c>
      <c r="B562" s="1" t="s">
        <v>1654</v>
      </c>
      <c r="C562" t="s">
        <v>140</v>
      </c>
      <c r="D562" t="s">
        <v>141</v>
      </c>
      <c r="E562" t="s">
        <v>623</v>
      </c>
      <c r="F562" s="1" t="s">
        <v>1655</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138</v>
      </c>
      <c r="B563" s="1" t="s">
        <v>1656</v>
      </c>
      <c r="C563" t="s">
        <v>140</v>
      </c>
      <c r="D563" t="s">
        <v>141</v>
      </c>
      <c r="E563" t="s">
        <v>313</v>
      </c>
      <c r="F563" s="1" t="s">
        <v>1657</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412</v>
      </c>
      <c r="B564" s="1" t="s">
        <v>1658</v>
      </c>
      <c r="C564" t="s">
        <v>140</v>
      </c>
      <c r="D564" t="s">
        <v>141</v>
      </c>
      <c r="E564" t="s">
        <v>313</v>
      </c>
      <c r="F564" s="1" t="s">
        <v>1659</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138</v>
      </c>
      <c r="B565" s="1" t="s">
        <v>1660</v>
      </c>
      <c r="C565" t="s">
        <v>140</v>
      </c>
      <c r="D565" t="s">
        <v>141</v>
      </c>
      <c r="E565" t="s">
        <v>623</v>
      </c>
      <c r="F565" s="1" t="s">
        <v>1661</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138</v>
      </c>
      <c r="B566" s="1" t="s">
        <v>1662</v>
      </c>
      <c r="C566" t="s">
        <v>140</v>
      </c>
      <c r="D566" t="s">
        <v>141</v>
      </c>
      <c r="E566" t="s">
        <v>313</v>
      </c>
      <c r="F566" s="1" t="s">
        <v>1663</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138</v>
      </c>
      <c r="B567" s="1" t="s">
        <v>1664</v>
      </c>
      <c r="C567" t="s">
        <v>140</v>
      </c>
      <c r="D567" t="s">
        <v>141</v>
      </c>
      <c r="E567" t="s">
        <v>313</v>
      </c>
      <c r="F567" s="1" t="s">
        <v>1665</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138</v>
      </c>
      <c r="B568" s="1" t="s">
        <v>1666</v>
      </c>
      <c r="C568" t="s">
        <v>140</v>
      </c>
      <c r="D568" t="s">
        <v>141</v>
      </c>
      <c r="E568" t="s">
        <v>313</v>
      </c>
      <c r="F568" s="1" t="s">
        <v>1667</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138</v>
      </c>
      <c r="B569" s="1" t="s">
        <v>1668</v>
      </c>
      <c r="C569" t="s">
        <v>140</v>
      </c>
      <c r="D569" t="s">
        <v>141</v>
      </c>
      <c r="E569" t="s">
        <v>313</v>
      </c>
      <c r="F569" s="1" t="s">
        <v>1669</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138</v>
      </c>
      <c r="B570" s="1" t="s">
        <v>1670</v>
      </c>
      <c r="C570" t="s">
        <v>316</v>
      </c>
      <c r="D570" t="s">
        <v>141</v>
      </c>
      <c r="E570" t="s">
        <v>313</v>
      </c>
      <c r="F570" s="1" t="s">
        <v>1671</v>
      </c>
      <c r="H570" s="1" t="s">
        <v>1672</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412</v>
      </c>
      <c r="B571" s="1" t="s">
        <v>1673</v>
      </c>
      <c r="C571" t="s">
        <v>160</v>
      </c>
      <c r="D571" t="s">
        <v>487</v>
      </c>
      <c r="E571" t="s">
        <v>313</v>
      </c>
      <c r="F571" s="1" t="s">
        <v>1674</v>
      </c>
      <c r="I571" s="1" t="s">
        <v>1675</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x14ac:dyDescent="0.55000000000000004">
      <c r="A572" t="s">
        <v>412</v>
      </c>
      <c r="B572" s="1" t="s">
        <v>1676</v>
      </c>
      <c r="C572" t="s">
        <v>160</v>
      </c>
      <c r="D572" t="s">
        <v>487</v>
      </c>
      <c r="E572" t="s">
        <v>313</v>
      </c>
      <c r="F572" s="1" t="s">
        <v>1677</v>
      </c>
      <c r="I572" s="1" t="s">
        <v>1675</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x14ac:dyDescent="0.55000000000000004">
      <c r="A573" t="s">
        <v>138</v>
      </c>
      <c r="B573" s="1" t="s">
        <v>1678</v>
      </c>
      <c r="C573" t="s">
        <v>140</v>
      </c>
      <c r="D573" t="s">
        <v>141</v>
      </c>
      <c r="E573" t="s">
        <v>623</v>
      </c>
      <c r="F573" s="1" t="s">
        <v>1679</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138</v>
      </c>
      <c r="B574" s="1" t="s">
        <v>1680</v>
      </c>
      <c r="C574" t="s">
        <v>140</v>
      </c>
      <c r="D574" t="s">
        <v>141</v>
      </c>
      <c r="E574" t="s">
        <v>623</v>
      </c>
      <c r="F574" s="1" t="s">
        <v>1681</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138</v>
      </c>
      <c r="B575" s="1" t="s">
        <v>1682</v>
      </c>
      <c r="C575" t="s">
        <v>140</v>
      </c>
      <c r="D575" t="s">
        <v>141</v>
      </c>
      <c r="E575" t="s">
        <v>146</v>
      </c>
      <c r="F575" s="1" t="s">
        <v>1683</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138</v>
      </c>
      <c r="B576" s="1" t="s">
        <v>1684</v>
      </c>
      <c r="C576" t="s">
        <v>140</v>
      </c>
      <c r="D576" t="s">
        <v>141</v>
      </c>
      <c r="E576" t="s">
        <v>313</v>
      </c>
      <c r="F576" s="1" t="s">
        <v>1685</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138</v>
      </c>
      <c r="B577" s="1" t="s">
        <v>1686</v>
      </c>
      <c r="C577" t="s">
        <v>140</v>
      </c>
      <c r="D577" t="s">
        <v>141</v>
      </c>
      <c r="E577" t="s">
        <v>1687</v>
      </c>
      <c r="F577" s="1" t="s">
        <v>1688</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155</v>
      </c>
      <c r="B578" s="1" t="s">
        <v>1689</v>
      </c>
      <c r="C578" t="s">
        <v>160</v>
      </c>
      <c r="D578" t="s">
        <v>161</v>
      </c>
      <c r="E578" t="s">
        <v>1687</v>
      </c>
      <c r="F578" s="1" t="s">
        <v>1690</v>
      </c>
      <c r="H578" s="1" t="s">
        <v>1691</v>
      </c>
      <c r="I578" s="1" t="s">
        <v>451</v>
      </c>
      <c r="K578" s="10">
        <f>'[1]Opioid Rx Data IQVIA SH'!B$4</f>
        <v>156716600</v>
      </c>
      <c r="L578" s="10">
        <f>'[1]Opioid Rx Data IQVIA SH'!C$4</f>
        <v>167976040</v>
      </c>
      <c r="M578" s="10">
        <f>'[1]Opioid Rx Data IQVIA SH'!D$4</f>
        <v>183715880</v>
      </c>
      <c r="N578" s="10">
        <f>'[1]Opioid Rx Data IQVIA SH'!E$4</f>
        <v>187651428</v>
      </c>
      <c r="O578" s="10">
        <f>'[1]Opioid Rx Data IQVIA SH'!F$4</f>
        <v>194953119</v>
      </c>
      <c r="P578" s="10">
        <f>'[1]Opioid Rx Data IQVIA SH'!G$4</f>
        <v>204027579</v>
      </c>
      <c r="Q578" s="10">
        <f>'[1]Opioid Rx Data IQVIA SH'!H$4</f>
        <v>211944467</v>
      </c>
      <c r="R578" s="10">
        <f>'[1]Opioid Rx Data IQVIA SH'!I$4</f>
        <v>224458726</v>
      </c>
      <c r="S578" s="10">
        <f>'[1]Opioid Rx Data IQVIA SH'!J$4</f>
        <v>237583497</v>
      </c>
      <c r="T578" s="10">
        <f>'[1]Opioid Rx Data IQVIA SH'!K$4</f>
        <v>246965271</v>
      </c>
      <c r="U578" s="10">
        <f>'[1]Opioid Rx Data IQVIA SH'!L$4</f>
        <v>253048448</v>
      </c>
      <c r="V578" s="10">
        <f>'[1]Opioid Rx Data IQVIA SH'!M$4</f>
        <v>259934115</v>
      </c>
      <c r="W578" s="10">
        <f>'[1]Opioid Rx Data IQVIA SH'!N$4</f>
        <v>260625937</v>
      </c>
      <c r="X578" s="10">
        <f>'[1]Opioid Rx Data IQVIA SH'!O$4</f>
        <v>263067911</v>
      </c>
      <c r="Y578" s="10">
        <f>'[1]Opioid Rx Data IQVIA SH'!P$4</f>
        <v>253919348</v>
      </c>
      <c r="Z578" s="10">
        <f>'[1]Opioid Rx Data IQVIA SH'!Q$4</f>
        <v>246326325</v>
      </c>
      <c r="AA578" s="10">
        <f>'[1]Opioid Rx Data IQVIA SH'!R$4</f>
        <v>229140550</v>
      </c>
      <c r="AB578" s="10">
        <f>'[1]Opioid Rx Data IQVIA SH'!S$4</f>
        <v>217313967</v>
      </c>
      <c r="AC578" s="10">
        <f>'[1]Opioid Rx Data IQVIA SH'!T$4</f>
        <v>193782638</v>
      </c>
      <c r="AD578" s="10">
        <f>'[1]Opioid Rx Data IQVIA SH'!U$4</f>
        <v>169863949</v>
      </c>
      <c r="AE578" s="10">
        <f>'[1]Opioid Rx Data IQVIA SH'!V$4</f>
        <v>154658303</v>
      </c>
      <c r="AF578" s="10">
        <f>'[1]Opioid Rx Data IQVIA SH'!W$3</f>
        <v>0</v>
      </c>
      <c r="AG578" s="1"/>
      <c r="AH578" s="1"/>
      <c r="AI578" s="1"/>
      <c r="AJ578" s="1"/>
      <c r="AK578" s="1"/>
      <c r="AL578" s="1"/>
      <c r="AM578" s="1"/>
      <c r="AN578" s="1"/>
      <c r="AO578" s="1"/>
      <c r="AP578" s="1"/>
    </row>
    <row r="579" spans="1:42" ht="28.8" x14ac:dyDescent="0.55000000000000004">
      <c r="A579" t="s">
        <v>138</v>
      </c>
      <c r="B579" s="1" t="s">
        <v>1692</v>
      </c>
      <c r="C579" t="s">
        <v>140</v>
      </c>
      <c r="D579" t="s">
        <v>170</v>
      </c>
      <c r="E579" t="s">
        <v>313</v>
      </c>
      <c r="F579" s="1" t="s">
        <v>1693</v>
      </c>
      <c r="H579" s="1" t="s">
        <v>1694</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412</v>
      </c>
      <c r="B580" s="1" t="s">
        <v>1695</v>
      </c>
      <c r="C580" t="s">
        <v>160</v>
      </c>
      <c r="D580" t="s">
        <v>487</v>
      </c>
      <c r="E580" t="s">
        <v>313</v>
      </c>
      <c r="F580" s="1" t="s">
        <v>1696</v>
      </c>
      <c r="H580" s="1" t="s">
        <v>1697</v>
      </c>
      <c r="I580" s="1" t="s">
        <v>607</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412</v>
      </c>
      <c r="B581" s="1" t="s">
        <v>1698</v>
      </c>
      <c r="C581" t="s">
        <v>140</v>
      </c>
      <c r="D581" t="s">
        <v>141</v>
      </c>
      <c r="E581" t="s">
        <v>313</v>
      </c>
      <c r="F581" s="1" t="s">
        <v>1699</v>
      </c>
      <c r="G581" s="1" t="s">
        <v>197</v>
      </c>
      <c r="H581" s="1" t="s">
        <v>1700</v>
      </c>
      <c r="I581" s="1" t="s">
        <v>607</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138</v>
      </c>
      <c r="B582" s="1" t="s">
        <v>1701</v>
      </c>
      <c r="C582" t="s">
        <v>140</v>
      </c>
      <c r="D582" t="s">
        <v>141</v>
      </c>
      <c r="E582" t="s">
        <v>1351</v>
      </c>
      <c r="F582" s="1" t="s">
        <v>1702</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155</v>
      </c>
      <c r="B583" s="1" t="s">
        <v>1703</v>
      </c>
      <c r="C583" t="s">
        <v>160</v>
      </c>
      <c r="D583" t="s">
        <v>161</v>
      </c>
      <c r="E583" t="s">
        <v>1351</v>
      </c>
      <c r="F583" s="1" t="s">
        <v>1704</v>
      </c>
      <c r="H583" s="1" t="s">
        <v>1705</v>
      </c>
      <c r="I583" s="1" t="s">
        <v>451</v>
      </c>
      <c r="K583" s="10">
        <f>'[1]Opioid Rx Data IQVIA SH'!B$4</f>
        <v>156716600</v>
      </c>
      <c r="L583" s="10">
        <f>'[1]Opioid Rx Data IQVIA SH'!C$4</f>
        <v>167976040</v>
      </c>
      <c r="M583" s="10">
        <f>'[1]Opioid Rx Data IQVIA SH'!D$4</f>
        <v>183715880</v>
      </c>
      <c r="N583" s="10">
        <f>'[1]Opioid Rx Data IQVIA SH'!E$4</f>
        <v>187651428</v>
      </c>
      <c r="O583" s="10">
        <f>'[1]Opioid Rx Data IQVIA SH'!F$4</f>
        <v>194953119</v>
      </c>
      <c r="P583" s="10">
        <f>'[1]Opioid Rx Data IQVIA SH'!G$4</f>
        <v>204027579</v>
      </c>
      <c r="Q583" s="10">
        <f>'[1]Opioid Rx Data IQVIA SH'!H$4</f>
        <v>211944467</v>
      </c>
      <c r="R583" s="10">
        <f>'[1]Opioid Rx Data IQVIA SH'!I$4</f>
        <v>224458726</v>
      </c>
      <c r="S583" s="10">
        <f>'[1]Opioid Rx Data IQVIA SH'!J$4</f>
        <v>237583497</v>
      </c>
      <c r="T583" s="10">
        <f>'[1]Opioid Rx Data IQVIA SH'!K$4</f>
        <v>246965271</v>
      </c>
      <c r="U583" s="10">
        <f>'[1]Opioid Rx Data IQVIA SH'!L$4</f>
        <v>253048448</v>
      </c>
      <c r="V583" s="10">
        <f>'[1]Opioid Rx Data IQVIA SH'!M$4</f>
        <v>259934115</v>
      </c>
      <c r="W583" s="10">
        <f>'[1]Opioid Rx Data IQVIA SH'!N$4</f>
        <v>260625937</v>
      </c>
      <c r="X583" s="10">
        <f>'[1]Opioid Rx Data IQVIA SH'!O$4</f>
        <v>263067911</v>
      </c>
      <c r="Y583" s="10">
        <f>'[1]Opioid Rx Data IQVIA SH'!P$4</f>
        <v>253919348</v>
      </c>
      <c r="Z583" s="10">
        <f>'[1]Opioid Rx Data IQVIA SH'!Q$4</f>
        <v>246326325</v>
      </c>
      <c r="AA583" s="10">
        <f>'[1]Opioid Rx Data IQVIA SH'!R$4</f>
        <v>229140550</v>
      </c>
      <c r="AB583" s="10">
        <f>'[1]Opioid Rx Data IQVIA SH'!S$4</f>
        <v>217313967</v>
      </c>
      <c r="AC583" s="10">
        <f>'[1]Opioid Rx Data IQVIA SH'!T$4</f>
        <v>193782638</v>
      </c>
      <c r="AD583" s="10">
        <f>'[1]Opioid Rx Data IQVIA SH'!U$4</f>
        <v>169863949</v>
      </c>
      <c r="AE583" s="10">
        <f>'[1]Opioid Rx Data IQVIA SH'!V$4</f>
        <v>154658303</v>
      </c>
      <c r="AF583" s="10">
        <f>'[1]Opioid Rx Data IQVIA SH'!W$4</f>
        <v>144174733</v>
      </c>
      <c r="AG583" s="1"/>
      <c r="AH583" s="1"/>
      <c r="AI583" s="1"/>
      <c r="AJ583" s="1"/>
      <c r="AK583" s="1"/>
      <c r="AL583" s="1"/>
      <c r="AM583" s="1"/>
      <c r="AN583" s="1"/>
      <c r="AO583" s="1"/>
      <c r="AP583" s="1"/>
    </row>
    <row r="584" spans="1:42" ht="43.2" x14ac:dyDescent="0.55000000000000004">
      <c r="A584" t="s">
        <v>138</v>
      </c>
      <c r="B584" s="1" t="s">
        <v>1706</v>
      </c>
      <c r="C584" t="s">
        <v>140</v>
      </c>
      <c r="D584" t="s">
        <v>141</v>
      </c>
      <c r="E584" t="s">
        <v>273</v>
      </c>
      <c r="F584" s="1" t="s">
        <v>1707</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138</v>
      </c>
      <c r="B585" s="1" t="s">
        <v>1708</v>
      </c>
      <c r="C585" t="s">
        <v>140</v>
      </c>
      <c r="D585" t="s">
        <v>141</v>
      </c>
      <c r="E585" t="s">
        <v>235</v>
      </c>
      <c r="F585" s="1" t="s">
        <v>1709</v>
      </c>
      <c r="H585" s="1" t="s">
        <v>1710</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138</v>
      </c>
      <c r="B586" s="1" t="s">
        <v>1711</v>
      </c>
      <c r="C586" t="s">
        <v>140</v>
      </c>
      <c r="D586" t="s">
        <v>141</v>
      </c>
      <c r="E586" t="s">
        <v>235</v>
      </c>
      <c r="F586" s="1" t="s">
        <v>1712</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138</v>
      </c>
      <c r="B587" s="1" t="s">
        <v>1713</v>
      </c>
      <c r="C587" t="s">
        <v>140</v>
      </c>
      <c r="D587" t="s">
        <v>141</v>
      </c>
      <c r="E587" t="s">
        <v>235</v>
      </c>
      <c r="F587" s="1" t="s">
        <v>1714</v>
      </c>
      <c r="H587" s="1" t="s">
        <v>1715</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412</v>
      </c>
      <c r="B588" s="1" t="s">
        <v>1716</v>
      </c>
      <c r="C588" t="s">
        <v>140</v>
      </c>
      <c r="D588" t="s">
        <v>141</v>
      </c>
      <c r="E588" t="s">
        <v>273</v>
      </c>
      <c r="F588" s="1" t="s">
        <v>1717</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138</v>
      </c>
      <c r="B589" s="1" t="s">
        <v>1718</v>
      </c>
      <c r="C589" t="s">
        <v>140</v>
      </c>
      <c r="D589" t="s">
        <v>141</v>
      </c>
      <c r="E589" t="s">
        <v>142</v>
      </c>
      <c r="F589" s="1" t="s">
        <v>1719</v>
      </c>
      <c r="H589" s="1" t="s">
        <v>1720</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138</v>
      </c>
      <c r="B590" s="1" t="s">
        <v>1721</v>
      </c>
      <c r="C590" t="s">
        <v>140</v>
      </c>
      <c r="D590" t="s">
        <v>141</v>
      </c>
      <c r="E590" t="s">
        <v>142</v>
      </c>
      <c r="F590" s="1" t="s">
        <v>1722</v>
      </c>
      <c r="H590" s="1" t="s">
        <v>1723</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138</v>
      </c>
      <c r="B591" s="1" t="s">
        <v>1724</v>
      </c>
      <c r="C591" t="s">
        <v>140</v>
      </c>
      <c r="D591" t="s">
        <v>141</v>
      </c>
      <c r="E591" t="s">
        <v>142</v>
      </c>
      <c r="F591" s="1" t="s">
        <v>1725</v>
      </c>
      <c r="H591" s="1" t="s">
        <v>1726</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138</v>
      </c>
      <c r="B592" s="1" t="s">
        <v>1727</v>
      </c>
      <c r="C592" t="s">
        <v>316</v>
      </c>
      <c r="D592" t="s">
        <v>141</v>
      </c>
      <c r="E592" t="s">
        <v>273</v>
      </c>
      <c r="F592" s="1" t="s">
        <v>1728</v>
      </c>
      <c r="H592" s="1" t="s">
        <v>1729</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138</v>
      </c>
      <c r="B593" s="1" t="s">
        <v>1730</v>
      </c>
      <c r="C593" t="s">
        <v>140</v>
      </c>
      <c r="D593" t="s">
        <v>141</v>
      </c>
      <c r="E593" t="s">
        <v>273</v>
      </c>
      <c r="F593" s="1" t="s">
        <v>1731</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138</v>
      </c>
      <c r="B594" s="1" t="s">
        <v>1732</v>
      </c>
      <c r="C594" t="s">
        <v>140</v>
      </c>
      <c r="D594" t="s">
        <v>141</v>
      </c>
      <c r="E594" t="s">
        <v>146</v>
      </c>
      <c r="F594" s="1" t="s">
        <v>1733</v>
      </c>
      <c r="H594" s="1" t="s">
        <v>1734</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138</v>
      </c>
      <c r="B595" s="1" t="s">
        <v>1735</v>
      </c>
      <c r="C595" t="s">
        <v>140</v>
      </c>
      <c r="D595" t="s">
        <v>141</v>
      </c>
      <c r="E595" t="s">
        <v>146</v>
      </c>
      <c r="F595" s="1" t="s">
        <v>1736</v>
      </c>
      <c r="H595" s="1" t="s">
        <v>1737</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412</v>
      </c>
      <c r="B596" s="1" t="s">
        <v>1738</v>
      </c>
      <c r="C596" t="s">
        <v>160</v>
      </c>
      <c r="D596" t="s">
        <v>487</v>
      </c>
      <c r="E596" t="s">
        <v>623</v>
      </c>
      <c r="F596" s="1" t="s">
        <v>1739</v>
      </c>
      <c r="H596" s="1" t="s">
        <v>1740</v>
      </c>
      <c r="I596" s="1" t="s">
        <v>1741</v>
      </c>
      <c r="J596" s="1" t="s">
        <v>1742</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138</v>
      </c>
      <c r="B597" s="1" t="s">
        <v>1743</v>
      </c>
      <c r="C597" t="s">
        <v>188</v>
      </c>
      <c r="D597" t="s">
        <v>141</v>
      </c>
      <c r="E597" t="s">
        <v>264</v>
      </c>
      <c r="F597" s="1" t="s">
        <v>1744</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138</v>
      </c>
      <c r="B598" s="1" t="s">
        <v>1745</v>
      </c>
      <c r="C598" t="s">
        <v>150</v>
      </c>
      <c r="D598" t="s">
        <v>175</v>
      </c>
      <c r="E598" t="s">
        <v>281</v>
      </c>
      <c r="F598" s="1">
        <v>0.61</v>
      </c>
      <c r="G598" s="1" t="s">
        <v>521</v>
      </c>
      <c r="H598" s="1" t="s">
        <v>1746</v>
      </c>
      <c r="I598" s="1" t="s">
        <v>1747</v>
      </c>
      <c r="J598" s="1" t="s">
        <v>1748</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x14ac:dyDescent="0.55000000000000004">
      <c r="A599" t="s">
        <v>138</v>
      </c>
      <c r="B599" s="1" t="s">
        <v>1749</v>
      </c>
      <c r="C599" t="s">
        <v>150</v>
      </c>
      <c r="D599" t="s">
        <v>175</v>
      </c>
      <c r="E599" t="s">
        <v>281</v>
      </c>
      <c r="F599" s="1">
        <v>1</v>
      </c>
      <c r="G599" s="1" t="s">
        <v>521</v>
      </c>
      <c r="H599" s="1" t="s">
        <v>1750</v>
      </c>
      <c r="I599" s="1" t="s">
        <v>1751</v>
      </c>
      <c r="J599" s="1" t="s">
        <v>1748</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688</v>
      </c>
      <c r="B600" s="1" t="s">
        <v>1752</v>
      </c>
      <c r="C600" t="s">
        <v>140</v>
      </c>
      <c r="D600" t="s">
        <v>170</v>
      </c>
      <c r="E600" t="s">
        <v>281</v>
      </c>
      <c r="F600" s="1" t="s">
        <v>1753</v>
      </c>
      <c r="H600" s="1" t="s">
        <v>1754</v>
      </c>
      <c r="J600" s="1" t="s">
        <v>619</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138</v>
      </c>
      <c r="B601" s="1" t="s">
        <v>1755</v>
      </c>
      <c r="C601" t="s">
        <v>150</v>
      </c>
      <c r="D601" t="s">
        <v>175</v>
      </c>
      <c r="E601" t="s">
        <v>281</v>
      </c>
      <c r="F601" s="1">
        <v>0.22</v>
      </c>
      <c r="G601" s="1" t="s">
        <v>521</v>
      </c>
      <c r="H601" s="1" t="s">
        <v>1756</v>
      </c>
      <c r="I601" s="1" t="s">
        <v>1757</v>
      </c>
      <c r="J601" s="1" t="s">
        <v>1758</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138</v>
      </c>
      <c r="B602" s="1" t="s">
        <v>1759</v>
      </c>
      <c r="C602" t="s">
        <v>140</v>
      </c>
      <c r="D602" t="s">
        <v>141</v>
      </c>
      <c r="E602" t="s">
        <v>273</v>
      </c>
      <c r="F602" s="1" t="s">
        <v>1760</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138</v>
      </c>
      <c r="B603" s="1" t="s">
        <v>1761</v>
      </c>
      <c r="C603" t="s">
        <v>140</v>
      </c>
      <c r="D603" t="s">
        <v>141</v>
      </c>
      <c r="E603" t="s">
        <v>146</v>
      </c>
      <c r="F603" s="1" t="s">
        <v>1762</v>
      </c>
      <c r="H603" s="1" t="s">
        <v>1763</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138</v>
      </c>
      <c r="B604" s="1" t="s">
        <v>1764</v>
      </c>
      <c r="C604" t="s">
        <v>140</v>
      </c>
      <c r="D604" t="s">
        <v>141</v>
      </c>
      <c r="E604" t="s">
        <v>146</v>
      </c>
      <c r="F604" s="1" t="s">
        <v>1765</v>
      </c>
      <c r="H604" s="1" t="s">
        <v>1766</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55000000000000004">
      <c r="A605" t="s">
        <v>138</v>
      </c>
      <c r="B605" s="1" t="s">
        <v>1767</v>
      </c>
      <c r="C605" t="s">
        <v>140</v>
      </c>
      <c r="D605" t="s">
        <v>141</v>
      </c>
      <c r="E605" t="s">
        <v>146</v>
      </c>
      <c r="F605" s="1" t="s">
        <v>1768</v>
      </c>
      <c r="H605" s="1" t="s">
        <v>1769</v>
      </c>
      <c r="J605" s="1" t="s">
        <v>1770</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138</v>
      </c>
      <c r="B606" s="1" t="s">
        <v>1771</v>
      </c>
      <c r="C606" t="s">
        <v>140</v>
      </c>
      <c r="D606" t="s">
        <v>141</v>
      </c>
      <c r="E606" t="s">
        <v>313</v>
      </c>
      <c r="F606" s="1" t="s">
        <v>1772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138</v>
      </c>
      <c r="B607" s="1" t="s">
        <v>1773</v>
      </c>
      <c r="C607" t="s">
        <v>140</v>
      </c>
      <c r="D607" t="s">
        <v>141</v>
      </c>
      <c r="E607" t="s">
        <v>623</v>
      </c>
      <c r="F607" s="1" t="s">
        <v>1774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138</v>
      </c>
      <c r="B608" s="1" t="s">
        <v>1775</v>
      </c>
      <c r="C608" t="s">
        <v>140</v>
      </c>
      <c r="D608" t="s">
        <v>141</v>
      </c>
      <c r="E608" t="s">
        <v>313</v>
      </c>
      <c r="F608" s="1" t="s">
        <v>1776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138</v>
      </c>
      <c r="B609" s="1" t="s">
        <v>1777</v>
      </c>
      <c r="C609" t="s">
        <v>140</v>
      </c>
      <c r="D609" t="s">
        <v>141</v>
      </c>
      <c r="E609" t="s">
        <v>313</v>
      </c>
      <c r="F609" s="1" t="s">
        <v>1778</v>
      </c>
      <c r="H609" s="1" t="s">
        <v>1779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138</v>
      </c>
      <c r="B610" s="1" t="s">
        <v>1780</v>
      </c>
      <c r="C610" t="s">
        <v>140</v>
      </c>
      <c r="D610" t="s">
        <v>175</v>
      </c>
      <c r="E610" t="s">
        <v>146</v>
      </c>
      <c r="F610" s="1" t="s">
        <v>1781</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138</v>
      </c>
      <c r="B611" s="1" t="s">
        <v>1782</v>
      </c>
      <c r="C611" t="s">
        <v>316</v>
      </c>
      <c r="D611" t="s">
        <v>292</v>
      </c>
      <c r="E611" t="s">
        <v>313</v>
      </c>
      <c r="F611" s="1" t="s">
        <v>1783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138</v>
      </c>
      <c r="B612" s="1" t="s">
        <v>1784</v>
      </c>
      <c r="C612" t="s">
        <v>140</v>
      </c>
      <c r="D612" t="s">
        <v>141</v>
      </c>
      <c r="E612" t="s">
        <v>142</v>
      </c>
      <c r="F612" s="1" t="s">
        <v>1785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138</v>
      </c>
      <c r="B613" s="1" t="s">
        <v>1786</v>
      </c>
      <c r="C613" t="s">
        <v>140</v>
      </c>
      <c r="D613" t="s">
        <v>141</v>
      </c>
      <c r="E613" t="s">
        <v>142</v>
      </c>
      <c r="F613" s="1" t="s">
        <v>1787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138</v>
      </c>
      <c r="B614" s="1" t="s">
        <v>1788</v>
      </c>
      <c r="C614" t="s">
        <v>140</v>
      </c>
      <c r="D614" t="s">
        <v>141</v>
      </c>
      <c r="E614" t="s">
        <v>142</v>
      </c>
      <c r="F614" s="1" t="s">
        <v>1789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138</v>
      </c>
      <c r="B615" s="1" t="s">
        <v>1790</v>
      </c>
      <c r="C615" t="s">
        <v>316</v>
      </c>
      <c r="D615" t="s">
        <v>292</v>
      </c>
      <c r="E615" t="s">
        <v>313</v>
      </c>
      <c r="F615" s="1" t="s">
        <v>1791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138</v>
      </c>
      <c r="B616" s="1" t="s">
        <v>1792</v>
      </c>
      <c r="C616" t="s">
        <v>316</v>
      </c>
      <c r="D616" t="s">
        <v>292</v>
      </c>
      <c r="E616" t="s">
        <v>313</v>
      </c>
      <c r="F616" s="1" t="s">
        <v>1793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138</v>
      </c>
      <c r="B617" s="1" t="s">
        <v>1794</v>
      </c>
      <c r="C617" t="s">
        <v>140</v>
      </c>
      <c r="D617" t="s">
        <v>141</v>
      </c>
      <c r="E617" t="s">
        <v>623</v>
      </c>
      <c r="F617" s="1" t="s">
        <v>1795</v>
      </c>
      <c r="H617" s="1" t="s">
        <v>1796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138</v>
      </c>
      <c r="B618" s="1" t="s">
        <v>1797</v>
      </c>
      <c r="C618" t="s">
        <v>316</v>
      </c>
      <c r="D618" t="s">
        <v>292</v>
      </c>
      <c r="E618" t="s">
        <v>623</v>
      </c>
      <c r="F618" s="1" t="s">
        <v>1798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138</v>
      </c>
      <c r="B619" s="1" t="s">
        <v>1799</v>
      </c>
      <c r="C619" t="s">
        <v>140</v>
      </c>
      <c r="D619" t="s">
        <v>141</v>
      </c>
      <c r="E619" t="s">
        <v>320</v>
      </c>
      <c r="F619" s="1" t="s">
        <v>1800</v>
      </c>
      <c r="H619" s="1" t="s">
        <v>1801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138</v>
      </c>
      <c r="B620" s="1" t="s">
        <v>1802</v>
      </c>
      <c r="C620" t="s">
        <v>140</v>
      </c>
      <c r="D620" t="s">
        <v>141</v>
      </c>
      <c r="E620" t="s">
        <v>320</v>
      </c>
      <c r="F620" s="1" t="s">
        <v>1803</v>
      </c>
      <c r="H620" s="1" t="s">
        <v>1804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138</v>
      </c>
      <c r="B621" s="1" t="s">
        <v>1805</v>
      </c>
      <c r="C621" t="s">
        <v>140</v>
      </c>
      <c r="D621" t="s">
        <v>141</v>
      </c>
      <c r="E621" t="s">
        <v>320</v>
      </c>
      <c r="F621" s="1" t="s">
        <v>1806</v>
      </c>
      <c r="H621" s="1" t="s">
        <v>1807</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138</v>
      </c>
      <c r="B622" s="1" t="s">
        <v>1808</v>
      </c>
      <c r="C622" t="s">
        <v>316</v>
      </c>
      <c r="D622" t="s">
        <v>292</v>
      </c>
      <c r="E622" t="s">
        <v>623</v>
      </c>
      <c r="F622" s="1" t="s">
        <v>1809</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138</v>
      </c>
      <c r="B623" s="1" t="s">
        <v>1810</v>
      </c>
      <c r="C623" t="s">
        <v>316</v>
      </c>
      <c r="D623" t="s">
        <v>292</v>
      </c>
      <c r="E623" t="s">
        <v>623</v>
      </c>
      <c r="F623" s="1" t="s">
        <v>1811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138</v>
      </c>
      <c r="B624" s="1" t="s">
        <v>1812</v>
      </c>
      <c r="C624" t="s">
        <v>140</v>
      </c>
      <c r="D624" t="s">
        <v>141</v>
      </c>
      <c r="E624" t="s">
        <v>313</v>
      </c>
      <c r="F624" s="1" t="s">
        <v>1813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138</v>
      </c>
      <c r="B625" s="1" t="s">
        <v>1814</v>
      </c>
      <c r="C625" t="s">
        <v>140</v>
      </c>
      <c r="D625" t="s">
        <v>141</v>
      </c>
      <c r="E625" t="s">
        <v>313</v>
      </c>
      <c r="F625" s="1" t="s">
        <v>1815</v>
      </c>
      <c r="H625" s="1" t="s">
        <v>1816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138</v>
      </c>
      <c r="B626" s="1" t="s">
        <v>1817</v>
      </c>
      <c r="C626" t="s">
        <v>316</v>
      </c>
      <c r="D626" t="s">
        <v>292</v>
      </c>
      <c r="E626" t="s">
        <v>623</v>
      </c>
      <c r="F626" s="1" t="s">
        <v>1818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138</v>
      </c>
      <c r="B627" s="1" t="s">
        <v>1819</v>
      </c>
      <c r="C627" t="s">
        <v>140</v>
      </c>
      <c r="D627" t="s">
        <v>141</v>
      </c>
      <c r="E627" t="s">
        <v>320</v>
      </c>
      <c r="F627" s="1" t="s">
        <v>1820</v>
      </c>
      <c r="H627" s="1" t="s">
        <v>1821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138</v>
      </c>
      <c r="B628" s="1" t="s">
        <v>1822</v>
      </c>
      <c r="C628" t="s">
        <v>140</v>
      </c>
      <c r="D628" t="s">
        <v>141</v>
      </c>
      <c r="E628" t="s">
        <v>320</v>
      </c>
      <c r="F628" s="1" t="s">
        <v>1823</v>
      </c>
      <c r="H628" s="1" t="s">
        <v>1824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138</v>
      </c>
      <c r="B629" s="1" t="s">
        <v>1825</v>
      </c>
      <c r="C629" t="s">
        <v>140</v>
      </c>
      <c r="D629" t="s">
        <v>141</v>
      </c>
      <c r="E629" t="s">
        <v>320</v>
      </c>
      <c r="F629" s="1" t="s">
        <v>1826</v>
      </c>
      <c r="H629" s="1" t="s">
        <v>1827</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138</v>
      </c>
      <c r="B630" s="1" t="s">
        <v>1828</v>
      </c>
      <c r="C630" t="s">
        <v>316</v>
      </c>
      <c r="D630" t="s">
        <v>292</v>
      </c>
      <c r="E630" t="s">
        <v>623</v>
      </c>
      <c r="F630" s="1" t="s">
        <v>1829</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138</v>
      </c>
      <c r="B631" s="1" t="s">
        <v>1830</v>
      </c>
      <c r="C631" t="s">
        <v>316</v>
      </c>
      <c r="D631" t="s">
        <v>292</v>
      </c>
      <c r="E631" t="s">
        <v>623</v>
      </c>
      <c r="F631" s="1" t="s">
        <v>1831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138</v>
      </c>
      <c r="B632" s="1" t="s">
        <v>1832</v>
      </c>
      <c r="C632" t="s">
        <v>140</v>
      </c>
      <c r="D632" t="s">
        <v>141</v>
      </c>
      <c r="E632" t="s">
        <v>313</v>
      </c>
      <c r="F632" s="1" t="s">
        <v>1833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138</v>
      </c>
      <c r="B633" s="1" t="s">
        <v>1834</v>
      </c>
      <c r="C633" t="s">
        <v>1835</v>
      </c>
      <c r="D633" t="s">
        <v>141</v>
      </c>
      <c r="E633" t="s">
        <v>313</v>
      </c>
      <c r="F633" s="1" t="s">
        <v>1836</v>
      </c>
      <c r="H633" s="1" t="s">
        <v>1837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138</v>
      </c>
      <c r="B634" s="1" t="s">
        <v>1838</v>
      </c>
      <c r="C634" t="s">
        <v>150</v>
      </c>
      <c r="D634" t="s">
        <v>141</v>
      </c>
      <c r="E634" t="s">
        <v>391</v>
      </c>
      <c r="F634" s="1">
        <v>8.3000000000000004E-2</v>
      </c>
      <c r="H634" s="1" t="s">
        <v>1839</v>
      </c>
      <c r="I634" s="1" t="s">
        <v>1840</v>
      </c>
      <c r="J634" s="1" t="s">
        <v>1841</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55000000000000004">
      <c r="A635" t="s">
        <v>138</v>
      </c>
      <c r="B635" s="1" t="s">
        <v>1842</v>
      </c>
      <c r="C635" t="s">
        <v>140</v>
      </c>
      <c r="D635" t="s">
        <v>170</v>
      </c>
      <c r="E635" t="s">
        <v>264</v>
      </c>
      <c r="F635" s="1" t="s">
        <v>1843</v>
      </c>
      <c r="H635" s="1" t="s">
        <v>1844</v>
      </c>
      <c r="J635" s="1" t="s">
        <v>619</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412</v>
      </c>
      <c r="B636" s="1" t="s">
        <v>1845</v>
      </c>
      <c r="C636" t="s">
        <v>140</v>
      </c>
      <c r="D636" t="s">
        <v>141</v>
      </c>
      <c r="E636" t="s">
        <v>273</v>
      </c>
      <c r="F636" s="1" t="s">
        <v>1846</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412</v>
      </c>
      <c r="B637" s="1" t="s">
        <v>1847</v>
      </c>
      <c r="C637" t="s">
        <v>160</v>
      </c>
      <c r="D637" t="s">
        <v>161</v>
      </c>
      <c r="E637" t="s">
        <v>273</v>
      </c>
      <c r="F637" s="1" t="s">
        <v>1848</v>
      </c>
      <c r="H637" s="1" t="s">
        <v>1849</v>
      </c>
      <c r="I637" s="1" t="s">
        <v>1850</v>
      </c>
      <c r="J637" s="1" t="s">
        <v>1851</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55000000000000004">
      <c r="A638" t="s">
        <v>412</v>
      </c>
      <c r="B638" s="1" t="s">
        <v>1852</v>
      </c>
      <c r="C638" t="s">
        <v>160</v>
      </c>
      <c r="D638" t="s">
        <v>161</v>
      </c>
      <c r="E638" t="s">
        <v>235</v>
      </c>
      <c r="F638" s="1" t="s">
        <v>1853</v>
      </c>
      <c r="H638" s="1" t="s">
        <v>1854</v>
      </c>
      <c r="I638" s="1" t="s">
        <v>1855</v>
      </c>
      <c r="J638" s="1" t="s">
        <v>1856</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x14ac:dyDescent="0.55000000000000004">
      <c r="A639" t="s">
        <v>138</v>
      </c>
      <c r="B639" s="1" t="s">
        <v>1857</v>
      </c>
      <c r="C639" t="s">
        <v>150</v>
      </c>
      <c r="D639" t="s">
        <v>175</v>
      </c>
      <c r="E639" t="s">
        <v>146</v>
      </c>
      <c r="F639" s="1">
        <v>0.12139999999999999</v>
      </c>
      <c r="G639" s="1" t="s">
        <v>197</v>
      </c>
      <c r="H639" s="1" t="s">
        <v>1858</v>
      </c>
      <c r="I639" s="1" t="s">
        <v>1859</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138</v>
      </c>
      <c r="B640" s="1" t="s">
        <v>1860</v>
      </c>
      <c r="C640" t="s">
        <v>140</v>
      </c>
      <c r="D640" t="s">
        <v>141</v>
      </c>
      <c r="E640" t="s">
        <v>146</v>
      </c>
      <c r="F640" s="1" t="s">
        <v>1861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138</v>
      </c>
      <c r="B641" s="1" t="s">
        <v>1862</v>
      </c>
      <c r="C641" t="s">
        <v>140</v>
      </c>
      <c r="D641" t="s">
        <v>175</v>
      </c>
      <c r="E641" t="s">
        <v>152</v>
      </c>
      <c r="F641" s="1" t="s">
        <v>1863</v>
      </c>
      <c r="G641" s="1" t="s">
        <v>197</v>
      </c>
      <c r="H641" s="1" t="s">
        <v>1864</v>
      </c>
      <c r="I641" s="1" t="s">
        <v>1865</v>
      </c>
      <c r="J641" s="1" t="s">
        <v>1866</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138</v>
      </c>
      <c r="B642" s="1" t="s">
        <v>1867</v>
      </c>
      <c r="C642" t="s">
        <v>150</v>
      </c>
      <c r="D642" t="s">
        <v>175</v>
      </c>
      <c r="E642" t="s">
        <v>152</v>
      </c>
      <c r="F642" s="1">
        <v>0.55000000000000004</v>
      </c>
      <c r="G642" s="1" t="s">
        <v>1289</v>
      </c>
      <c r="H642" s="1" t="s">
        <v>1868</v>
      </c>
      <c r="I642" s="1" t="s">
        <v>1869</v>
      </c>
      <c r="J642" s="1" t="s">
        <v>1870</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138</v>
      </c>
      <c r="B643" s="1" t="s">
        <v>1871</v>
      </c>
      <c r="C643" t="s">
        <v>150</v>
      </c>
      <c r="D643" t="s">
        <v>175</v>
      </c>
      <c r="E643" t="s">
        <v>152</v>
      </c>
      <c r="F643" s="1">
        <v>0.625</v>
      </c>
      <c r="G643" s="1" t="s">
        <v>1289</v>
      </c>
      <c r="H643" s="1" t="s">
        <v>1872</v>
      </c>
      <c r="I643" s="1" t="s">
        <v>1873</v>
      </c>
      <c r="J643" s="1" t="s">
        <v>1874</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55000000000000004">
      <c r="A644" t="s">
        <v>138</v>
      </c>
      <c r="B644" s="1" t="s">
        <v>1875</v>
      </c>
      <c r="C644" t="s">
        <v>188</v>
      </c>
      <c r="D644" t="s">
        <v>141</v>
      </c>
      <c r="E644" t="s">
        <v>146</v>
      </c>
      <c r="F644" s="1" t="s">
        <v>1876</v>
      </c>
      <c r="H644" s="1" t="s">
        <v>309</v>
      </c>
      <c r="J644" s="1" t="s">
        <v>1877</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55000000000000004">
      <c r="A645" t="s">
        <v>138</v>
      </c>
      <c r="B645" s="1" t="s">
        <v>1878</v>
      </c>
      <c r="C645" t="s">
        <v>188</v>
      </c>
      <c r="D645" t="s">
        <v>141</v>
      </c>
      <c r="E645" t="s">
        <v>146</v>
      </c>
      <c r="F645" s="1" t="s">
        <v>1879</v>
      </c>
      <c r="H645" s="1" t="s">
        <v>309</v>
      </c>
      <c r="J645" s="1" t="s">
        <v>1880</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138</v>
      </c>
      <c r="B646" s="1" t="s">
        <v>1881</v>
      </c>
      <c r="C646" t="s">
        <v>188</v>
      </c>
      <c r="D646" t="s">
        <v>141</v>
      </c>
      <c r="E646" t="s">
        <v>146</v>
      </c>
      <c r="F646" s="1" t="s">
        <v>1882</v>
      </c>
      <c r="H646" s="1" t="s">
        <v>1883</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138</v>
      </c>
      <c r="B647" s="1" t="s">
        <v>1884</v>
      </c>
      <c r="C647" t="s">
        <v>150</v>
      </c>
      <c r="D647" t="s">
        <v>175</v>
      </c>
      <c r="E647" t="s">
        <v>152</v>
      </c>
      <c r="F647" s="1">
        <v>0.8</v>
      </c>
      <c r="G647" s="1" t="s">
        <v>1289</v>
      </c>
      <c r="H647" s="1" t="s">
        <v>1885</v>
      </c>
      <c r="I647" s="1" t="s">
        <v>1869</v>
      </c>
      <c r="J647" s="1" t="s">
        <v>1886</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138</v>
      </c>
      <c r="B648" s="1" t="s">
        <v>1887</v>
      </c>
      <c r="C648" t="s">
        <v>188</v>
      </c>
      <c r="D648" t="s">
        <v>175</v>
      </c>
      <c r="E648" t="s">
        <v>146</v>
      </c>
      <c r="F648" s="1" t="s">
        <v>1888</v>
      </c>
      <c r="G648" s="1" t="s">
        <v>1289</v>
      </c>
      <c r="H648" s="1" t="s">
        <v>1889</v>
      </c>
      <c r="I648" s="1" t="s">
        <v>1890</v>
      </c>
      <c r="J648" s="1" t="s">
        <v>1891</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138</v>
      </c>
      <c r="B649" s="1" t="s">
        <v>804</v>
      </c>
      <c r="C649" t="s">
        <v>150</v>
      </c>
      <c r="D649" t="s">
        <v>175</v>
      </c>
      <c r="E649" t="s">
        <v>146</v>
      </c>
      <c r="F649" s="1">
        <v>0.15</v>
      </c>
      <c r="G649" s="1" t="s">
        <v>1892</v>
      </c>
      <c r="H649" s="1" t="s">
        <v>1893</v>
      </c>
      <c r="I649" s="1" t="s">
        <v>1894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57.6" x14ac:dyDescent="0.55000000000000004">
      <c r="A650" t="s">
        <v>138</v>
      </c>
      <c r="B650" s="1" t="s">
        <v>1896</v>
      </c>
      <c r="C650" t="s">
        <v>150</v>
      </c>
      <c r="D650" t="s">
        <v>175</v>
      </c>
      <c r="E650" t="s">
        <v>152</v>
      </c>
      <c r="F650" s="1">
        <v>0.16159999999999999</v>
      </c>
      <c r="G650" s="1" t="s">
        <v>197</v>
      </c>
      <c r="H650" s="1" t="s">
        <v>1897</v>
      </c>
      <c r="I650" s="1" t="s">
        <v>1859</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138</v>
      </c>
      <c r="B651" s="1" t="s">
        <v>1898</v>
      </c>
      <c r="C651" t="s">
        <v>140</v>
      </c>
      <c r="D651" t="s">
        <v>141</v>
      </c>
      <c r="E651" t="s">
        <v>146</v>
      </c>
      <c r="F651" s="1" t="s">
        <v>1899</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138</v>
      </c>
      <c r="B652" s="1" t="s">
        <v>1900</v>
      </c>
      <c r="C652" t="s">
        <v>140</v>
      </c>
      <c r="D652" t="s">
        <v>141</v>
      </c>
      <c r="E652" t="s">
        <v>1008</v>
      </c>
      <c r="F652" s="1" t="s">
        <v>1901</v>
      </c>
      <c r="H652" s="1" t="s">
        <v>1902</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138</v>
      </c>
      <c r="B653" s="1" t="s">
        <v>1903</v>
      </c>
      <c r="C653" t="s">
        <v>150</v>
      </c>
      <c r="D653" t="s">
        <v>175</v>
      </c>
      <c r="E653" t="s">
        <v>152</v>
      </c>
      <c r="F653" s="1">
        <v>4.843</v>
      </c>
      <c r="G653" s="1" t="s">
        <v>197</v>
      </c>
      <c r="H653" s="1" t="s">
        <v>1904</v>
      </c>
      <c r="I653" s="1" t="s">
        <v>1905</v>
      </c>
      <c r="J653" s="1" t="s">
        <v>1906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138</v>
      </c>
      <c r="B654" s="1" t="s">
        <v>1907</v>
      </c>
      <c r="C654" t="s">
        <v>140</v>
      </c>
      <c r="D654" t="s">
        <v>175</v>
      </c>
      <c r="E654" t="s">
        <v>142</v>
      </c>
      <c r="F654" s="1" t="s">
        <v>1908</v>
      </c>
      <c r="G654" s="1" t="s">
        <v>153</v>
      </c>
      <c r="H654" s="1" t="s">
        <v>1909</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138</v>
      </c>
      <c r="B655" s="1" t="s">
        <v>1910</v>
      </c>
      <c r="C655" t="s">
        <v>150</v>
      </c>
      <c r="D655" t="s">
        <v>175</v>
      </c>
      <c r="E655" t="s">
        <v>1008</v>
      </c>
      <c r="G655" s="1" t="s">
        <v>153</v>
      </c>
      <c r="H655" s="1" t="s">
        <v>1909</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55000000000000004">
      <c r="A656" t="s">
        <v>138</v>
      </c>
      <c r="B656" s="1" t="s">
        <v>1911</v>
      </c>
      <c r="C656" t="s">
        <v>140</v>
      </c>
      <c r="D656" t="s">
        <v>170</v>
      </c>
      <c r="E656" t="s">
        <v>142</v>
      </c>
      <c r="F656" s="1" t="s">
        <v>1912</v>
      </c>
      <c r="H656" s="1" t="s">
        <v>1913</v>
      </c>
      <c r="J656" s="1" t="s">
        <v>619</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138</v>
      </c>
      <c r="B657" s="1" t="s">
        <v>1914</v>
      </c>
      <c r="C657" t="s">
        <v>140</v>
      </c>
      <c r="D657" t="s">
        <v>141</v>
      </c>
      <c r="E657" t="s">
        <v>142</v>
      </c>
      <c r="F657" s="1" t="s">
        <v>1915</v>
      </c>
      <c r="H657" s="1" t="s">
        <v>1916</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138</v>
      </c>
      <c r="B658" s="1" t="s">
        <v>1917</v>
      </c>
      <c r="C658" t="s">
        <v>140</v>
      </c>
      <c r="D658" t="s">
        <v>141</v>
      </c>
      <c r="E658" t="s">
        <v>146</v>
      </c>
      <c r="F658" s="1" t="s">
        <v>1918</v>
      </c>
      <c r="H658" s="1" t="s">
        <v>1919</v>
      </c>
      <c r="J658" s="1" t="s">
        <v>1920</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x14ac:dyDescent="0.55000000000000004">
      <c r="A659" t="s">
        <v>138</v>
      </c>
      <c r="B659" s="1" t="s">
        <v>1921</v>
      </c>
      <c r="C659" t="s">
        <v>150</v>
      </c>
      <c r="D659" t="s">
        <v>175</v>
      </c>
      <c r="E659" t="s">
        <v>1593</v>
      </c>
      <c r="F659" s="1">
        <v>2.5</v>
      </c>
      <c r="G659" s="1" t="s">
        <v>1922</v>
      </c>
      <c r="H659" s="1" t="s">
        <v>1923</v>
      </c>
      <c r="I659" s="1" t="s">
        <v>1924</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x14ac:dyDescent="0.55000000000000004">
      <c r="A660" t="s">
        <v>138</v>
      </c>
      <c r="B660" s="1" t="s">
        <v>1925</v>
      </c>
      <c r="C660" t="s">
        <v>150</v>
      </c>
      <c r="D660" t="s">
        <v>175</v>
      </c>
      <c r="E660" t="s">
        <v>152</v>
      </c>
      <c r="F660" s="1">
        <v>2.5</v>
      </c>
      <c r="G660" s="1" t="s">
        <v>1922</v>
      </c>
      <c r="H660" s="1" t="s">
        <v>1926</v>
      </c>
      <c r="I660" s="1" t="s">
        <v>1924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x14ac:dyDescent="0.55000000000000004">
      <c r="A661" t="s">
        <v>138</v>
      </c>
      <c r="B661" s="1" t="s">
        <v>1927</v>
      </c>
      <c r="C661" t="s">
        <v>150</v>
      </c>
      <c r="D661" t="s">
        <v>175</v>
      </c>
      <c r="E661" t="s">
        <v>1008</v>
      </c>
      <c r="F661" s="1">
        <v>2</v>
      </c>
      <c r="G661" s="1" t="s">
        <v>1922</v>
      </c>
      <c r="H661" s="1" t="s">
        <v>1928</v>
      </c>
      <c r="I661" s="1" t="s">
        <v>1924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138</v>
      </c>
      <c r="B662" s="1" t="s">
        <v>1929</v>
      </c>
      <c r="C662" t="s">
        <v>150</v>
      </c>
      <c r="D662" t="s">
        <v>175</v>
      </c>
      <c r="E662" t="s">
        <v>146</v>
      </c>
      <c r="F662" s="1">
        <v>0.85</v>
      </c>
      <c r="G662" s="1" t="s">
        <v>1289</v>
      </c>
      <c r="H662" s="1" t="s">
        <v>1930</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155</v>
      </c>
      <c r="B663" s="1" t="s">
        <v>1931</v>
      </c>
      <c r="C663" t="s">
        <v>140</v>
      </c>
      <c r="D663" t="s">
        <v>183</v>
      </c>
      <c r="E663" t="s">
        <v>235</v>
      </c>
      <c r="F663" s="1" t="s">
        <v>1932</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00.8" x14ac:dyDescent="0.55000000000000004">
      <c r="A664" t="s">
        <v>155</v>
      </c>
      <c r="B664" s="1" t="s">
        <v>1933</v>
      </c>
      <c r="C664" t="s">
        <v>140</v>
      </c>
      <c r="D664" t="s">
        <v>141</v>
      </c>
      <c r="E664" t="s">
        <v>235</v>
      </c>
      <c r="F664" s="1" t="s">
        <v>1934</v>
      </c>
      <c r="H664" s="1" t="s">
        <v>1935</v>
      </c>
      <c r="J664" s="1" t="s">
        <v>1936</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155</v>
      </c>
      <c r="B665" s="1" t="s">
        <v>1937</v>
      </c>
      <c r="C665" t="s">
        <v>150</v>
      </c>
      <c r="D665" t="s">
        <v>175</v>
      </c>
      <c r="E665" t="s">
        <v>146</v>
      </c>
      <c r="F665" s="1">
        <v>0.88</v>
      </c>
      <c r="G665" s="1" t="s">
        <v>197</v>
      </c>
      <c r="H665" s="1" t="s">
        <v>1938</v>
      </c>
      <c r="I665" s="1" t="s">
        <v>1939</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229</v>
      </c>
      <c r="B666" s="1" t="s">
        <v>1940</v>
      </c>
      <c r="C666" t="s">
        <v>150</v>
      </c>
      <c r="D666" t="s">
        <v>231</v>
      </c>
      <c r="E666" t="s">
        <v>146</v>
      </c>
      <c r="F666" s="1" t="s">
        <v>1941</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229</v>
      </c>
      <c r="B667" s="1" t="s">
        <v>1942</v>
      </c>
      <c r="C667" t="s">
        <v>150</v>
      </c>
      <c r="D667" t="s">
        <v>231</v>
      </c>
      <c r="E667" t="s">
        <v>146</v>
      </c>
      <c r="F667" s="1" t="s">
        <v>1943</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229</v>
      </c>
      <c r="B668" s="1" t="s">
        <v>1944</v>
      </c>
      <c r="C668" t="s">
        <v>188</v>
      </c>
      <c r="D668" t="s">
        <v>231</v>
      </c>
      <c r="E668" t="s">
        <v>146</v>
      </c>
      <c r="F668" s="1" t="s">
        <v>1945</v>
      </c>
      <c r="I668" s="1" t="s">
        <v>1946</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x14ac:dyDescent="0.55000000000000004">
      <c r="A669" t="s">
        <v>138</v>
      </c>
      <c r="B669" s="1" t="s">
        <v>1947</v>
      </c>
      <c r="D669" s="33"/>
      <c r="G669" s="3"/>
      <c r="J669" s="3" t="s">
        <v>1948</v>
      </c>
      <c r="K669" s="1">
        <f>'[1]Opioid Rx Data IQVIA SH'!B$7</f>
        <v>50608436.274199456</v>
      </c>
      <c r="L669" s="1">
        <f>'[1]Opioid Rx Data IQVIA SH'!C$7</f>
        <v>54244443.255739212</v>
      </c>
      <c r="M669" s="1">
        <f>'[1]Opioid Rx Data IQVIA SH'!D$7</f>
        <v>59327304.226472974</v>
      </c>
      <c r="N669" s="1">
        <f>'[1]Opioid Rx Data IQVIA SH'!E$7</f>
        <v>60598209.351788692</v>
      </c>
      <c r="O669" s="1">
        <f>'[1]Opioid Rx Data IQVIA SH'!F$7</f>
        <v>62956141.84692575</v>
      </c>
      <c r="P669" s="1">
        <f>'[1]Opioid Rx Data IQVIA SH'!G$7</f>
        <v>65886554.008960731</v>
      </c>
      <c r="Q669" s="1">
        <f>'[1]Opioid Rx Data IQVIA SH'!H$7</f>
        <v>68443151.853975073</v>
      </c>
      <c r="R669" s="1">
        <f>'[1]Opioid Rx Data IQVIA SH'!I$7</f>
        <v>72484377.091890693</v>
      </c>
      <c r="S669" s="1">
        <f>'[1]Opioid Rx Data IQVIA SH'!J$7</f>
        <v>71731564.967042297</v>
      </c>
      <c r="T669" s="1">
        <f>'[1]Opioid Rx Data IQVIA SH'!K$7</f>
        <v>71966640.718910307</v>
      </c>
      <c r="U669" s="1">
        <f>'[1]Opioid Rx Data IQVIA SH'!L$7</f>
        <v>70242672.282253996</v>
      </c>
      <c r="V669" s="1">
        <f>'[1]Opioid Rx Data IQVIA SH'!M$7</f>
        <v>72196826.934210598</v>
      </c>
      <c r="W669" s="1">
        <f>'[1]Opioid Rx Data IQVIA SH'!N$7</f>
        <v>72354218.425861493</v>
      </c>
      <c r="X669" s="1">
        <f>'[1]Opioid Rx Data IQVIA SH'!O$7</f>
        <v>72620520.514616698</v>
      </c>
      <c r="Y669" s="1">
        <f>'[1]Opioid Rx Data IQVIA SH'!P$7</f>
        <v>69782268.831006601</v>
      </c>
      <c r="Z669" s="1">
        <f>'[1]Opioid Rx Data IQVIA SH'!Q$7</f>
        <v>68451960.146435499</v>
      </c>
      <c r="AA669" s="1">
        <f>'[1]Opioid Rx Data IQVIA SH'!R$7</f>
        <v>67098851.729051702</v>
      </c>
      <c r="AB669" s="1">
        <f>'[1]Opioid Rx Data IQVIA SH'!S$7</f>
        <v>64662029.880932502</v>
      </c>
      <c r="AC669" s="1">
        <f>'[1]Opioid Rx Data IQVIA SH'!T$7</f>
        <v>57543442.3193608</v>
      </c>
      <c r="AD669" s="1">
        <f>'[1]Opioid Rx Data IQVIA SH'!U$7</f>
        <v>50847486.582352601</v>
      </c>
      <c r="AE669" s="1">
        <f>'[1]Opioid Rx Data IQVIA SH'!V$7</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zoomScale="85" workbookViewId="0">
      <selection activeCell="B9" sqref="B9"/>
    </sheetView>
  </sheetViews>
  <sheetFormatPr defaultRowHeight="14.4" x14ac:dyDescent="0.55000000000000004"/>
  <cols>
    <col min="1" max="1" width="37.41796875" bestFit="1" customWidth="1"/>
    <col min="2" max="3" width="16.83984375" bestFit="1" customWidth="1"/>
    <col min="4" max="23" width="17.83984375" bestFit="1" customWidth="1"/>
    <col min="24" max="33" width="11.683593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55000000000000004">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55000000000000004">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55000000000000004">
      <c r="A5" s="26" t="s">
        <v>1947</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55000000000000004">
      <c r="A6" s="26" t="s">
        <v>1027</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55000000000000004">
      <c r="A7" s="26" t="s">
        <v>1156</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55000000000000004">
      <c r="A8" s="26" t="s">
        <v>1703</v>
      </c>
      <c r="B8" s="28">
        <f>VLOOKUP(A:A,Variables!B:AP,10,FALSE)</f>
        <v>156716600</v>
      </c>
      <c r="C8" s="28">
        <f>VLOOKUP($A:$A,Variables!$B:$AP,11,FALSE)</f>
        <v>167976040</v>
      </c>
      <c r="D8" s="28">
        <f>VLOOKUP($A:$A,Variables!$B:$AP,12,FALSE)</f>
        <v>183715880</v>
      </c>
      <c r="E8" s="28">
        <f>VLOOKUP($A:$A,Variables!$B:$AP,13,FALSE)</f>
        <v>187651428</v>
      </c>
      <c r="F8" s="28">
        <f>VLOOKUP($A:$A,Variables!$B:$AP,14,FALSE)</f>
        <v>194953119</v>
      </c>
      <c r="G8" s="28">
        <f>VLOOKUP($A:$A,Variables!$B:$AP,15,FALSE)</f>
        <v>204027579</v>
      </c>
      <c r="H8" s="28">
        <f>VLOOKUP($A:$A,Variables!$B:$AP,16,FALSE)</f>
        <v>211944467</v>
      </c>
      <c r="I8" s="28">
        <f>VLOOKUP($A:$A,Variables!$B:$AP,17,FALSE)</f>
        <v>224458726</v>
      </c>
      <c r="J8" s="28">
        <f>VLOOKUP($A:$A,Variables!$B:$AP,18,FALSE)</f>
        <v>237583497</v>
      </c>
      <c r="K8" s="28">
        <f>VLOOKUP($A:$A,Variables!$B:$AP,19,FALSE)</f>
        <v>246965271</v>
      </c>
      <c r="L8" s="28">
        <f>VLOOKUP($A:$A,Variables!$B:$AP,20,FALSE)</f>
        <v>253048448</v>
      </c>
      <c r="M8" s="28">
        <f>VLOOKUP($A:$A,Variables!$B:$AP,21,FALSE)</f>
        <v>259934115</v>
      </c>
      <c r="N8" s="28">
        <f>VLOOKUP($A:$A,Variables!$B:$AP,22,FALSE)</f>
        <v>260625937</v>
      </c>
      <c r="O8" s="28">
        <f>VLOOKUP($A:$A,Variables!$B:$AP,23,FALSE)</f>
        <v>263067911</v>
      </c>
      <c r="P8" s="28">
        <f>VLOOKUP($A:$A,Variables!$B:$AP,24,FALSE)</f>
        <v>253919348</v>
      </c>
      <c r="Q8" s="28">
        <f>VLOOKUP($A:$A,Variables!$B:$AP,25,FALSE)</f>
        <v>246326325</v>
      </c>
      <c r="R8" s="28">
        <f>VLOOKUP($A:$A,Variables!$B:$AP,26,FALSE)</f>
        <v>229140550</v>
      </c>
      <c r="S8" s="28">
        <f>VLOOKUP($A:$A,Variables!$B:$AP,27,FALSE)</f>
        <v>217313967</v>
      </c>
      <c r="T8" s="28">
        <f>VLOOKUP($A:$A,Variables!$B:$AP,28,FALSE)</f>
        <v>193782638</v>
      </c>
      <c r="U8" s="28">
        <f>VLOOKUP($A:$A,Variables!$B:$AP,29,FALSE)</f>
        <v>169863949</v>
      </c>
      <c r="V8" s="28">
        <f>VLOOKUP($A:$A,Variables!$B:$AP,30,FALSE)</f>
        <v>154658303</v>
      </c>
      <c r="W8" s="28">
        <f>VLOOKUP($A:$A,Variables!$B:$AP,31,FALSE)</f>
        <v>144174733</v>
      </c>
    </row>
    <row r="9" spans="1:33" x14ac:dyDescent="0.55000000000000004">
      <c r="A9" s="26" t="s">
        <v>1689</v>
      </c>
      <c r="B9" s="28">
        <f>VLOOKUP(A:A,Variables!B:AP,10,FALSE)</f>
        <v>156716600</v>
      </c>
      <c r="C9" s="28">
        <f>VLOOKUP($A:$A,Variables!$B:$AP,11,FALSE)</f>
        <v>167976040</v>
      </c>
      <c r="D9" s="28">
        <f>VLOOKUP($A:$A,Variables!$B:$AP,12,FALSE)</f>
        <v>183715880</v>
      </c>
      <c r="E9" s="28">
        <f>VLOOKUP($A:$A,Variables!$B:$AP,13,FALSE)</f>
        <v>187651428</v>
      </c>
      <c r="F9" s="28">
        <f>VLOOKUP($A:$A,Variables!$B:$AP,14,FALSE)</f>
        <v>194953119</v>
      </c>
      <c r="G9" s="28">
        <f>VLOOKUP($A:$A,Variables!$B:$AP,15,FALSE)</f>
        <v>204027579</v>
      </c>
      <c r="H9" s="28">
        <f>VLOOKUP($A:$A,Variables!$B:$AP,16,FALSE)</f>
        <v>211944467</v>
      </c>
      <c r="I9" s="28">
        <f>VLOOKUP($A:$A,Variables!$B:$AP,17,FALSE)</f>
        <v>224458726</v>
      </c>
      <c r="J9" s="28">
        <f>VLOOKUP($A:$A,Variables!$B:$AP,18,FALSE)</f>
        <v>237583497</v>
      </c>
      <c r="K9" s="28">
        <f>VLOOKUP($A:$A,Variables!$B:$AP,19,FALSE)</f>
        <v>246965271</v>
      </c>
      <c r="L9" s="28">
        <f>VLOOKUP($A:$A,Variables!$B:$AP,20,FALSE)</f>
        <v>253048448</v>
      </c>
      <c r="M9" s="28">
        <f>VLOOKUP($A:$A,Variables!$B:$AP,21,FALSE)</f>
        <v>259934115</v>
      </c>
      <c r="N9" s="28">
        <f>VLOOKUP($A:$A,Variables!$B:$AP,22,FALSE)</f>
        <v>260625937</v>
      </c>
      <c r="O9" s="28">
        <f>VLOOKUP($A:$A,Variables!$B:$AP,23,FALSE)</f>
        <v>263067911</v>
      </c>
      <c r="P9" s="28">
        <f>VLOOKUP($A:$A,Variables!$B:$AP,24,FALSE)</f>
        <v>253919348</v>
      </c>
      <c r="Q9" s="28">
        <f>VLOOKUP($A:$A,Variables!$B:$AP,25,FALSE)</f>
        <v>246326325</v>
      </c>
      <c r="R9" s="28">
        <f>VLOOKUP($A:$A,Variables!$B:$AP,26,FALSE)</f>
        <v>229140550</v>
      </c>
      <c r="S9" s="28">
        <f>VLOOKUP($A:$A,Variables!$B:$AP,27,FALSE)</f>
        <v>217313967</v>
      </c>
      <c r="T9" s="28">
        <f>VLOOKUP($A:$A,Variables!$B:$AP,28,FALSE)</f>
        <v>193782638</v>
      </c>
      <c r="U9" s="28">
        <f>VLOOKUP($A:$A,Variables!$B:$AP,29,FALSE)</f>
        <v>169863949</v>
      </c>
      <c r="V9" s="28">
        <f>VLOOKUP($A:$A,Variables!$B:$AP,30,FALSE)</f>
        <v>154658303</v>
      </c>
      <c r="W9" s="28">
        <f>VLOOKUP($A:$A,Variables!$B:$AP,31,FALSE)</f>
        <v>0</v>
      </c>
    </row>
    <row r="10" spans="1:33" x14ac:dyDescent="0.55000000000000004">
      <c r="A10" s="26" t="s">
        <v>159</v>
      </c>
      <c r="B10" s="27">
        <f>VLOOKUP(A:A,Variables!B:AP,10,FALSE)</f>
        <v>83860335346.247116</v>
      </c>
      <c r="C10" s="27">
        <f>VLOOKUP($A:$A,Variables!$B:$AP,11,FALSE)</f>
        <v>88243037645.415298</v>
      </c>
      <c r="D10" s="27">
        <f>VLOOKUP($A:$A,Variables!$B:$AP,12,FALSE)</f>
        <v>104432410000.00002</v>
      </c>
      <c r="E10" s="27">
        <f>VLOOKUP($A:$A,Variables!$B:$AP,13,FALSE)</f>
        <v>113914397673</v>
      </c>
      <c r="F10" s="27">
        <f>VLOOKUP($A:$A,Variables!$B:$AP,14,FALSE)</f>
        <v>128182380208</v>
      </c>
      <c r="G10" s="27">
        <f>VLOOKUP($A:$A,Variables!$B:$AP,15,FALSE)</f>
        <v>141266597589</v>
      </c>
      <c r="H10" s="27">
        <f>VLOOKUP($A:$A,Variables!$B:$AP,16,FALSE)</f>
        <v>152741116253</v>
      </c>
      <c r="I10" s="27">
        <f>VLOOKUP($A:$A,Variables!$B:$AP,17,FALSE)</f>
        <v>172377484435</v>
      </c>
      <c r="J10" s="27">
        <f>VLOOKUP($A:$A,Variables!$B:$AP,18,FALSE)</f>
        <v>194816933897</v>
      </c>
      <c r="K10" s="27">
        <f>VLOOKUP($A:$A,Variables!$B:$AP,19,FALSE)</f>
        <v>214803554568</v>
      </c>
      <c r="L10" s="27">
        <f>VLOOKUP($A:$A,Variables!$B:$AP,20,FALSE)</f>
        <v>227757668789</v>
      </c>
      <c r="M10" s="27">
        <f>VLOOKUP($A:$A,Variables!$B:$AP,21,FALSE)</f>
        <v>245404960604</v>
      </c>
      <c r="N10" s="27">
        <f>VLOOKUP($A:$A,Variables!$B:$AP,22,FALSE)</f>
        <v>246463188398</v>
      </c>
      <c r="O10" s="27">
        <f>VLOOKUP($A:$A,Variables!$B:$AP,23,FALSE)</f>
        <v>239867616739</v>
      </c>
      <c r="P10" s="27">
        <f>VLOOKUP($A:$A,Variables!$B:$AP,24,FALSE)</f>
        <v>228965844787</v>
      </c>
      <c r="Q10" s="27">
        <f>VLOOKUP($A:$A,Variables!$B:$AP,25,FALSE)</f>
        <v>221271525079</v>
      </c>
      <c r="R10" s="27">
        <f>VLOOKUP($A:$A,Variables!$B:$AP,26,FALSE)</f>
        <v>209409702158</v>
      </c>
      <c r="S10" s="27">
        <f>VLOOKUP($A:$A,Variables!$B:$AP,27,FALSE)</f>
        <v>197124327717</v>
      </c>
      <c r="T10" s="27">
        <f>VLOOKUP($A:$A,Variables!$B:$AP,28,FALSE)</f>
        <v>170285611746</v>
      </c>
      <c r="U10" s="27">
        <f>VLOOKUP($A:$A,Variables!$B:$AP,29,FALSE)</f>
        <v>141100706124</v>
      </c>
      <c r="V10" s="27">
        <f>VLOOKUP($A:$A,Variables!$B:$AP,30,FALSE)</f>
        <v>120407890118</v>
      </c>
      <c r="W10" s="27">
        <f>VLOOKUP($A:$A,Variables!$B:$AP,31,FALSE)</f>
        <v>110314545203</v>
      </c>
    </row>
    <row r="11" spans="1:33" x14ac:dyDescent="0.55000000000000004">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55000000000000004">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55000000000000004">
      <c r="A13" s="26" t="s">
        <v>854</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55000000000000004">
      <c r="A14" s="26" t="s">
        <v>1852</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f>VLOOKUP($A:$A,Variables!$B:$AP,31,FALSE)</f>
        <v>28917.104166666668</v>
      </c>
    </row>
    <row r="15" spans="1:33" x14ac:dyDescent="0.55000000000000004">
      <c r="A15" s="26" t="s">
        <v>1847</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E20" sqref="E20"/>
    </sheetView>
  </sheetViews>
  <sheetFormatPr defaultRowHeight="14.4" x14ac:dyDescent="0.55000000000000004"/>
  <cols>
    <col min="1" max="1" width="41.41796875" bestFit="1" customWidth="1"/>
    <col min="2" max="22" width="14.261718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55000000000000004">
      <c r="A3" s="26" t="s">
        <v>633</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55000000000000004">
      <c r="A4" s="26" t="s">
        <v>615</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55000000000000004">
      <c r="A5" s="26" t="s">
        <v>626</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55000000000000004">
      <c r="A6" s="26" t="s">
        <v>644</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55000000000000004">
      <c r="A7" s="26" t="s">
        <v>651</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55000000000000004">
      <c r="A8" s="26" t="s">
        <v>731</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55000000000000004">
      <c r="A9" s="26" t="s">
        <v>1381</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55000000000000004">
      <c r="A10" s="26" t="s">
        <v>1413</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55000000000000004">
      <c r="A11" s="26" t="s">
        <v>1428</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55000000000000004">
      <c r="A12" s="26" t="s">
        <v>1950</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55000000000000004">
      <c r="A13" s="26" t="s">
        <v>1608</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55000000000000004">
      <c r="A14" s="26" t="s">
        <v>1646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55000000000000004">
      <c r="A15" s="26" t="s">
        <v>1650</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55000000000000004">
      <c r="A16" s="26" t="s">
        <v>1676</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55000000000000004">
      <c r="A17" s="26" t="s">
        <v>1673</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55000000000000004">
      <c r="A18" s="26" t="s">
        <v>1695</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55000000000000004">
      <c r="A19" s="26" t="s">
        <v>1738</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55000000000000004">
      <c r="A20" s="26" t="s">
        <v>517</v>
      </c>
      <c r="B20" s="28">
        <f>VLOOKUP(A:A,Variables!B:AP,10,FALSE)</f>
        <v>0</v>
      </c>
      <c r="C20" s="28">
        <f>VLOOKUP($A:$A,Variables!$B:$AP,11,FALSE)</f>
        <v>0</v>
      </c>
      <c r="D20" s="28">
        <f>VLOOKUP($A:$A,Variables!$B:$AP,12,FALSE)</f>
        <v>0</v>
      </c>
      <c r="E20" s="28">
        <f>VLOOKUP($A:$A,Variables!$B:$AP,13,FALSE)</f>
        <v>0</v>
      </c>
      <c r="F20" s="28">
        <f>VLOOKUP($A:$A,Variables!$B:$AP,14,FALSE)</f>
        <v>0</v>
      </c>
      <c r="G20" s="28">
        <f>VLOOKUP($A:$A,Variables!$B:$AP,15,FALSE)</f>
        <v>0</v>
      </c>
      <c r="H20" s="28">
        <f>VLOOKUP($A:$A,Variables!$B:$AP,16,FALSE)</f>
        <v>0</v>
      </c>
      <c r="I20" s="28">
        <f>VLOOKUP($A:$A,Variables!$B:$AP,17,FALSE)</f>
        <v>0</v>
      </c>
      <c r="J20" s="28">
        <f>VLOOKUP($A:$A,Variables!$B:$AP,18,FALSE)</f>
        <v>0</v>
      </c>
      <c r="K20" s="28">
        <f>VLOOKUP($A:$A,Variables!$B:$AP,19,FALSE)</f>
        <v>0</v>
      </c>
      <c r="L20" s="28">
        <f>VLOOKUP($A:$A,Variables!$B:$AP,20,FALSE)</f>
        <v>0</v>
      </c>
      <c r="M20" s="28">
        <f>VLOOKUP($A:$A,Variables!$B:$AP,21,FALSE)</f>
        <v>0</v>
      </c>
      <c r="N20" s="28">
        <f>VLOOKUP($A:$A,Variables!$B:$AP,22,FALSE)</f>
        <v>0</v>
      </c>
      <c r="O20" s="28">
        <f>VLOOKUP($A:$A,Variables!$B:$AP,23,FALSE)</f>
        <v>0</v>
      </c>
      <c r="P20" s="28">
        <f>VLOOKUP($A:$A,Variables!$B:$AP,24,FALSE)</f>
        <v>0</v>
      </c>
      <c r="Q20" s="28">
        <f>VLOOKUP($A:$A,Variables!$B:$AP,25,FALSE)</f>
        <v>0</v>
      </c>
      <c r="R20" s="28">
        <f>VLOOKUP($A:$A,Variables!$B:$AP,26,FALSE)</f>
        <v>0</v>
      </c>
      <c r="S20" s="28">
        <f>VLOOKUP($A:$A,Variables!$B:$AP,27,FALSE)</f>
        <v>0</v>
      </c>
      <c r="T20" s="28">
        <f>VLOOKUP($A:$A,Variables!$B:$AP,28,FALSE)</f>
        <v>0</v>
      </c>
      <c r="U20" s="28">
        <f>VLOOKUP($A:$A,Variables!$B:$AP,29,FALSE)</f>
        <v>0</v>
      </c>
      <c r="V20" s="28">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8359375" defaultRowHeight="14.4" x14ac:dyDescent="0.55000000000000004"/>
  <sheetData>
    <row r="1" spans="1:35" x14ac:dyDescent="0.55000000000000004">
      <c r="A1" t="s">
        <v>1949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686</v>
      </c>
      <c r="B2" t="s">
        <v>1951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686</v>
      </c>
      <c r="B3" t="s">
        <v>1952</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686</v>
      </c>
      <c r="B4" t="s">
        <v>1953</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686</v>
      </c>
      <c r="B5" t="s">
        <v>1954</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686</v>
      </c>
      <c r="B6" t="s">
        <v>1955</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686</v>
      </c>
      <c r="B7" t="s">
        <v>1956</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686</v>
      </c>
      <c r="B8" t="s">
        <v>1957</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686</v>
      </c>
      <c r="B9" t="s">
        <v>1958</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686</v>
      </c>
      <c r="B10" t="s">
        <v>1959</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686</v>
      </c>
      <c r="B11" t="s">
        <v>1960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686</v>
      </c>
      <c r="B12" t="s">
        <v>1961</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686</v>
      </c>
      <c r="B13" t="s">
        <v>1962</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686</v>
      </c>
      <c r="B14" t="s">
        <v>1963</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686</v>
      </c>
      <c r="B15" t="s">
        <v>1964</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686</v>
      </c>
      <c r="B16" t="s">
        <v>1965</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686</v>
      </c>
      <c r="B17" t="s">
        <v>1966</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686</v>
      </c>
      <c r="B18" t="s">
        <v>1967</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686</v>
      </c>
      <c r="B19" t="s">
        <v>1968</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686</v>
      </c>
      <c r="B20" t="s">
        <v>1969</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686</v>
      </c>
      <c r="B21" t="s">
        <v>1970</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686</v>
      </c>
      <c r="B22" t="s">
        <v>1971</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686</v>
      </c>
      <c r="B23" t="s">
        <v>1972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686</v>
      </c>
      <c r="B24" t="s">
        <v>1973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686</v>
      </c>
      <c r="B25" t="s">
        <v>1974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686</v>
      </c>
      <c r="B26" t="s">
        <v>1975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686</v>
      </c>
      <c r="B27" t="s">
        <v>1976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686</v>
      </c>
      <c r="B28" t="s">
        <v>1977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686</v>
      </c>
      <c r="B29" t="s">
        <v>1978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686</v>
      </c>
      <c r="B30" t="s">
        <v>1979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686</v>
      </c>
      <c r="B31" t="s">
        <v>1980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686</v>
      </c>
      <c r="B32" t="s">
        <v>1981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686</v>
      </c>
      <c r="B33" t="s">
        <v>1982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686</v>
      </c>
      <c r="B34" t="s">
        <v>1983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8359375" defaultRowHeight="14.4" x14ac:dyDescent="0.55000000000000004"/>
  <cols>
    <col min="1" max="1" width="41.41796875" bestFit="1" customWidth="1"/>
    <col min="2" max="2" width="11.68359375" bestFit="1" customWidth="1"/>
  </cols>
  <sheetData>
    <row r="1" spans="1:23" x14ac:dyDescent="0.55000000000000004">
      <c r="A1" t="s">
        <v>1949</v>
      </c>
      <c r="B1" t="s">
        <v>1984</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55000000000000004">
      <c r="A3" t="s">
        <v>633</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55000000000000004">
      <c r="A4" t="s">
        <v>615</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55000000000000004">
      <c r="A5" t="s">
        <v>626</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55000000000000004">
      <c r="A6" t="s">
        <v>644</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55000000000000004">
      <c r="A7" t="s">
        <v>651</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55000000000000004">
      <c r="A8" t="s">
        <v>731</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55000000000000004">
      <c r="A9" t="s">
        <v>1381</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55000000000000004">
      <c r="A10" t="s">
        <v>1413</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55000000000000004">
      <c r="A11" t="s">
        <v>1428</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55000000000000004">
      <c r="A12" s="26" t="s">
        <v>1950</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55000000000000004">
      <c r="A13" t="s">
        <v>1608</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55000000000000004">
      <c r="A14" t="s">
        <v>1646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55000000000000004">
      <c r="A15" t="s">
        <v>1650</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55000000000000004">
      <c r="A16" t="s">
        <v>1985</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55000000000000004">
      <c r="A17" t="s">
        <v>1673</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55000000000000004">
      <c r="A18" t="s">
        <v>1695</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55000000000000004">
      <c r="A19" t="s">
        <v>1738</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55000000000000004">
      <c r="A23" t="s">
        <v>1648</v>
      </c>
      <c r="B23">
        <f>B15</f>
        <v>3209.6708356521026</v>
      </c>
    </row>
    <row r="24" spans="1:22" x14ac:dyDescent="0.55000000000000004">
      <c r="A24" t="s">
        <v>1668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55000000000000004">
      <c r="A25" t="s">
        <v>1986</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55000000000000004">
      <c r="A26" t="s">
        <v>1642</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55000000000000004">
      <c r="A32" s="26"/>
    </row>
    <row r="33" spans="1:1" x14ac:dyDescent="0.55000000000000004">
      <c r="A33" s="26"/>
    </row>
    <row r="34" spans="1:1" x14ac:dyDescent="0.55000000000000004">
      <c r="A34" s="26"/>
    </row>
    <row r="35" spans="1:1" x14ac:dyDescent="0.55000000000000004">
      <c r="A35" s="26"/>
    </row>
    <row r="36" spans="1:1" x14ac:dyDescent="0.55000000000000004">
      <c r="A36" s="26"/>
    </row>
    <row r="37" spans="1:1" x14ac:dyDescent="0.55000000000000004">
      <c r="A37" s="26"/>
    </row>
    <row r="38" spans="1:1" x14ac:dyDescent="0.55000000000000004">
      <c r="A38" s="26"/>
    </row>
    <row r="39" spans="1:1" x14ac:dyDescent="0.55000000000000004">
      <c r="A39" s="26"/>
    </row>
    <row r="40" spans="1:1" x14ac:dyDescent="0.55000000000000004">
      <c r="A40" s="26"/>
    </row>
    <row r="41" spans="1:1" x14ac:dyDescent="0.55000000000000004">
      <c r="A41" s="26"/>
    </row>
    <row r="42" spans="1:1" x14ac:dyDescent="0.55000000000000004">
      <c r="A42" s="26"/>
    </row>
    <row r="43" spans="1:1" x14ac:dyDescent="0.55000000000000004">
      <c r="A43" s="26"/>
    </row>
    <row r="44" spans="1:1" x14ac:dyDescent="0.55000000000000004">
      <c r="A44" s="26"/>
    </row>
    <row r="45" spans="1:1" x14ac:dyDescent="0.55000000000000004">
      <c r="A45" s="26"/>
    </row>
    <row r="46" spans="1:1" x14ac:dyDescent="0.55000000000000004">
      <c r="A46" s="26"/>
    </row>
    <row r="47" spans="1:1" x14ac:dyDescent="0.55000000000000004">
      <c r="A47" s="26"/>
    </row>
    <row r="48" spans="1:1" x14ac:dyDescent="0.55000000000000004">
      <c r="A48" s="26"/>
    </row>
    <row r="49" spans="1:1" x14ac:dyDescent="0.55000000000000004">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C64007-5076-4DDD-B6B0-33978E9411D2}">
  <ds:schemaRefs>
    <ds:schemaRef ds:uri="http://schemas.microsoft.com/sharepoint/v3/contenttype/forms"/>
  </ds:schemaRefs>
</ds:datastoreItem>
</file>

<file path=customXml/itemProps2.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Celia</cp:lastModifiedBy>
  <cp:revision/>
  <dcterms:created xsi:type="dcterms:W3CDTF">2021-07-09T19:49:47Z</dcterms:created>
  <dcterms:modified xsi:type="dcterms:W3CDTF">2021-07-30T00:03:52Z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