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eSM\Docs\Appraisals\"/>
    </mc:Choice>
  </mc:AlternateContent>
  <xr:revisionPtr revIDLastSave="0" documentId="13_ncr:1_{F761B7E9-2A95-4191-920F-8B7D5A5ECE1D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Hiring Brackets" sheetId="1" state="hidden" r:id="rId1"/>
    <sheet name="Increment Plan" sheetId="28" r:id="rId2"/>
    <sheet name="Performance Analysis" sheetId="37" r:id="rId3"/>
    <sheet name="Proposed Increments" sheetId="34" r:id="rId4"/>
    <sheet name="Employee Grades" sheetId="36" r:id="rId5"/>
    <sheet name="Calculations" sheetId="38" r:id="rId6"/>
  </sheets>
  <definedNames>
    <definedName name="_xlnm._FilterDatabase" localSheetId="1" hidden="1">'Increment Plan'!$A$20:$C$20</definedName>
    <definedName name="_xlnm._FilterDatabase" localSheetId="3" hidden="1">'Proposed Increments'!$A$3:$I$20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4" l="1"/>
  <c r="G16" i="34"/>
  <c r="G15" i="34"/>
  <c r="G14" i="34"/>
  <c r="G13" i="34"/>
  <c r="G11" i="34"/>
  <c r="G10" i="34"/>
  <c r="G9" i="34"/>
  <c r="G8" i="34"/>
  <c r="G6" i="34"/>
  <c r="M17" i="37"/>
  <c r="M10" i="37"/>
  <c r="M7" i="37"/>
  <c r="M11" i="37"/>
  <c r="M16" i="37"/>
  <c r="M12" i="37"/>
  <c r="M9" i="37"/>
  <c r="M18" i="37"/>
  <c r="M15" i="37"/>
  <c r="M8" i="37"/>
  <c r="M14" i="37"/>
  <c r="M13" i="37"/>
  <c r="M6" i="37"/>
  <c r="M5" i="37"/>
  <c r="N10" i="37" l="1"/>
  <c r="O10" i="37" s="1"/>
  <c r="N7" i="37"/>
  <c r="O7" i="37" s="1"/>
  <c r="N11" i="37"/>
  <c r="O11" i="37" s="1"/>
  <c r="N16" i="37"/>
  <c r="O16" i="37" s="1"/>
  <c r="N12" i="37"/>
  <c r="O12" i="37" s="1"/>
  <c r="N9" i="37"/>
  <c r="O9" i="37" s="1"/>
  <c r="N18" i="37"/>
  <c r="O18" i="37" s="1"/>
  <c r="N17" i="37"/>
  <c r="O17" i="37" s="1"/>
  <c r="N15" i="37"/>
  <c r="O15" i="37" s="1"/>
  <c r="N8" i="37"/>
  <c r="O8" i="37" s="1"/>
  <c r="N14" i="37"/>
  <c r="O14" i="37" s="1"/>
  <c r="N13" i="37"/>
  <c r="O13" i="37" s="1"/>
  <c r="N6" i="37"/>
  <c r="O6" i="37" s="1"/>
  <c r="N5" i="37"/>
  <c r="W42" i="37"/>
  <c r="J14" i="1"/>
  <c r="G14" i="1"/>
  <c r="J6" i="1"/>
  <c r="G6" i="1"/>
  <c r="J11" i="1"/>
  <c r="G11" i="1"/>
  <c r="O5" i="37" l="1"/>
  <c r="P5" i="37" s="1"/>
  <c r="P12" i="37"/>
  <c r="H13" i="34"/>
  <c r="I13" i="34" s="1"/>
  <c r="J13" i="34" s="1"/>
  <c r="P16" i="37"/>
  <c r="H14" i="34"/>
  <c r="I14" i="34" s="1"/>
  <c r="J14" i="34" s="1"/>
  <c r="P11" i="37"/>
  <c r="H15" i="34"/>
  <c r="I15" i="34" s="1"/>
  <c r="J15" i="34" s="1"/>
  <c r="P7" i="37"/>
  <c r="H16" i="34"/>
  <c r="I16" i="34" s="1"/>
  <c r="J16" i="34" s="1"/>
  <c r="P6" i="37"/>
  <c r="G5" i="34" s="1"/>
  <c r="H5" i="34"/>
  <c r="I5" i="34" s="1"/>
  <c r="J5" i="34" s="1"/>
  <c r="P10" i="37"/>
  <c r="G17" i="34" s="1"/>
  <c r="H17" i="34" s="1"/>
  <c r="I17" i="34" s="1"/>
  <c r="J17" i="34" s="1"/>
  <c r="P13" i="37"/>
  <c r="H6" i="34"/>
  <c r="I6" i="34" s="1"/>
  <c r="J6" i="34" s="1"/>
  <c r="P14" i="37"/>
  <c r="G7" i="34" s="1"/>
  <c r="H7" i="34" s="1"/>
  <c r="I7" i="34" s="1"/>
  <c r="J7" i="34" s="1"/>
  <c r="P8" i="37"/>
  <c r="H8" i="34"/>
  <c r="I8" i="34" s="1"/>
  <c r="J8" i="34" s="1"/>
  <c r="P15" i="37"/>
  <c r="H9" i="34"/>
  <c r="I9" i="34" s="1"/>
  <c r="J9" i="34" s="1"/>
  <c r="P17" i="37"/>
  <c r="H10" i="34"/>
  <c r="I10" i="34" s="1"/>
  <c r="J10" i="34" s="1"/>
  <c r="P18" i="37"/>
  <c r="H11" i="34"/>
  <c r="I11" i="34" s="1"/>
  <c r="J11" i="34" s="1"/>
  <c r="P9" i="37"/>
  <c r="G12" i="34" s="1"/>
  <c r="H12" i="34" s="1"/>
  <c r="I12" i="34" s="1"/>
  <c r="J12" i="34" s="1"/>
  <c r="J13" i="1"/>
  <c r="G13" i="1"/>
  <c r="J4" i="1"/>
  <c r="J5" i="1"/>
  <c r="J7" i="1"/>
  <c r="J8" i="1"/>
  <c r="J9" i="1"/>
  <c r="J10" i="1"/>
  <c r="J12" i="1"/>
  <c r="J3" i="1"/>
  <c r="G4" i="34" l="1"/>
  <c r="H4" i="34" s="1"/>
  <c r="I4" i="34" s="1"/>
  <c r="F22" i="34" s="1"/>
  <c r="F24" i="34" s="1"/>
  <c r="G3" i="1"/>
  <c r="G4" i="1"/>
  <c r="G5" i="1"/>
  <c r="G7" i="1"/>
  <c r="G8" i="1"/>
  <c r="G9" i="1"/>
  <c r="G10" i="1"/>
  <c r="G12" i="1"/>
  <c r="F23" i="34" l="1"/>
  <c r="J4" i="34"/>
</calcChain>
</file>

<file path=xl/sharedStrings.xml><?xml version="1.0" encoding="utf-8"?>
<sst xmlns="http://schemas.openxmlformats.org/spreadsheetml/2006/main" count="273" uniqueCount="171">
  <si>
    <t>Designations</t>
  </si>
  <si>
    <t>Internal Grades</t>
  </si>
  <si>
    <t>Hiring Salary Bracket</t>
  </si>
  <si>
    <t>Manager</t>
  </si>
  <si>
    <t>Senior Software Engineer</t>
  </si>
  <si>
    <t>Software Engineer</t>
  </si>
  <si>
    <t>Associate Software Engineer</t>
  </si>
  <si>
    <t>No.</t>
  </si>
  <si>
    <t>200K - 250K</t>
  </si>
  <si>
    <t>Intern</t>
  </si>
  <si>
    <t xml:space="preserve">Manager </t>
  </si>
  <si>
    <t>No</t>
  </si>
  <si>
    <t>Employee Name</t>
  </si>
  <si>
    <t>Salary</t>
  </si>
  <si>
    <t>Project Manager</t>
  </si>
  <si>
    <t>Development Manager</t>
  </si>
  <si>
    <t>QA Engineer</t>
  </si>
  <si>
    <t>Senior QA Engineer</t>
  </si>
  <si>
    <t>O</t>
  </si>
  <si>
    <t>EE</t>
  </si>
  <si>
    <t>G4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</si>
  <si>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</si>
  <si>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</si>
  <si>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</si>
  <si>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</si>
  <si>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</si>
  <si>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</si>
  <si>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</si>
  <si>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</si>
  <si>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</si>
  <si>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</si>
  <si>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G5</t>
  </si>
  <si>
    <t>Intern/Admin Staff</t>
  </si>
  <si>
    <t>Years</t>
  </si>
  <si>
    <t>Hiring Bracket
(Starting Salary 35K Tech)</t>
  </si>
  <si>
    <t>G1</t>
  </si>
  <si>
    <t>G2</t>
  </si>
  <si>
    <t>G3</t>
  </si>
  <si>
    <t>111K - 130K</t>
  </si>
  <si>
    <t>51K - 65K</t>
  </si>
  <si>
    <t>81K - 95K</t>
  </si>
  <si>
    <t>96K - 110K</t>
  </si>
  <si>
    <t>131K - 155K</t>
  </si>
  <si>
    <t>Network Engineer</t>
  </si>
  <si>
    <t>Solution Architect/Project Manager</t>
  </si>
  <si>
    <t>Lead Project Manager</t>
  </si>
  <si>
    <t>Tauseef Shahzad</t>
  </si>
  <si>
    <t>Senior Graphic Designer</t>
  </si>
  <si>
    <t>Senior Associate</t>
  </si>
  <si>
    <t>Associate</t>
  </si>
  <si>
    <t>Junior Associate</t>
  </si>
  <si>
    <t>Associate QA Engineer</t>
  </si>
  <si>
    <t>% Inc.</t>
  </si>
  <si>
    <t>Principal/General Manager</t>
  </si>
  <si>
    <t>QA/QC Manager</t>
  </si>
  <si>
    <t>Admin &amp; HR Manager</t>
  </si>
  <si>
    <t>Accounts Manager</t>
  </si>
  <si>
    <t>Graphic Designer</t>
  </si>
  <si>
    <t>G8 - G10</t>
  </si>
  <si>
    <t>G5 - G7</t>
  </si>
  <si>
    <t>G2 - G4</t>
  </si>
  <si>
    <t>Database Developer</t>
  </si>
  <si>
    <t>Associate Graphic Designer</t>
  </si>
  <si>
    <t>Lead Graphic Designer</t>
  </si>
  <si>
    <t>Associate Database Developer</t>
  </si>
  <si>
    <t>Senior Database Developer</t>
  </si>
  <si>
    <t>Associate Network Engineer</t>
  </si>
  <si>
    <t>Internal Designations/Grades</t>
  </si>
  <si>
    <t>Development Roles</t>
  </si>
  <si>
    <t>Infrastructure Roles</t>
  </si>
  <si>
    <t>QA/QC Roles</t>
  </si>
  <si>
    <t>Admin /HR/Accounts Roles</t>
  </si>
  <si>
    <t>Senior Executive Admin &amp; HR</t>
  </si>
  <si>
    <t>Senior Executive Accounts</t>
  </si>
  <si>
    <t>Associate Admin &amp; HR</t>
  </si>
  <si>
    <t>Associate Accounts</t>
  </si>
  <si>
    <t xml:space="preserve">Accounts Executive </t>
  </si>
  <si>
    <t>Admin &amp; HR Executive</t>
  </si>
  <si>
    <t>Analyst</t>
  </si>
  <si>
    <t>Associate Analyst</t>
  </si>
  <si>
    <t>Associate Statistician</t>
  </si>
  <si>
    <t xml:space="preserve">Junior Associate </t>
  </si>
  <si>
    <t>Statistician</t>
  </si>
  <si>
    <t>Lower</t>
  </si>
  <si>
    <t>Upper</t>
  </si>
  <si>
    <t xml:space="preserve">Associate  </t>
  </si>
  <si>
    <t>Current Role</t>
  </si>
  <si>
    <t>Department</t>
  </si>
  <si>
    <t>Admin &amp; HR</t>
  </si>
  <si>
    <t>QA</t>
  </si>
  <si>
    <t xml:space="preserve">Senior Network Engineer </t>
  </si>
  <si>
    <t>Arshad Sadal</t>
  </si>
  <si>
    <t>General Manager</t>
  </si>
  <si>
    <t>GM Development</t>
  </si>
  <si>
    <t>Anees ur Rehman</t>
  </si>
  <si>
    <t>Mirza Asif Azim</t>
  </si>
  <si>
    <t>Arif Khan</t>
  </si>
  <si>
    <t>Bilal Afzal Raja</t>
  </si>
  <si>
    <t>Mohammad Shafiq</t>
  </si>
  <si>
    <t>Asiya Bibi</t>
  </si>
  <si>
    <t>Imran Qaiser</t>
  </si>
  <si>
    <t>Farooq Azam</t>
  </si>
  <si>
    <t>Ayesha Qurban</t>
  </si>
  <si>
    <t>Adnan Abbas</t>
  </si>
  <si>
    <t>Faisal Ahmed Farooqui</t>
  </si>
  <si>
    <t>Zeeshan Akhtar</t>
  </si>
  <si>
    <t>Support Engineer</t>
  </si>
  <si>
    <t>Manager Client Implementation</t>
  </si>
  <si>
    <t>Manager database Operations</t>
  </si>
  <si>
    <t>Tea Lead</t>
  </si>
  <si>
    <t>Team Lead</t>
  </si>
  <si>
    <t>Sr. Software Engineer</t>
  </si>
  <si>
    <t>Application Development Manager</t>
  </si>
  <si>
    <t>400K - 500K+</t>
  </si>
  <si>
    <t>300K - 400K</t>
  </si>
  <si>
    <t>250K - 300K</t>
  </si>
  <si>
    <t>150K - 200K</t>
  </si>
  <si>
    <t>G11 - G12</t>
  </si>
  <si>
    <t>G13 -G14</t>
  </si>
  <si>
    <t xml:space="preserve">Senior </t>
  </si>
  <si>
    <t>Junior</t>
  </si>
  <si>
    <t>Database Architect/Administrator</t>
  </si>
  <si>
    <t>Network Manager</t>
  </si>
  <si>
    <t>Quality Compliance Associate</t>
  </si>
  <si>
    <t>Quality Compliance</t>
  </si>
  <si>
    <t>Support</t>
  </si>
  <si>
    <t>Support Manager</t>
  </si>
  <si>
    <t>Senior Support Engineer</t>
  </si>
  <si>
    <t>Associate Support Enginer</t>
  </si>
  <si>
    <t>General Manager Development</t>
  </si>
  <si>
    <t>25K</t>
  </si>
  <si>
    <t>Performance</t>
  </si>
  <si>
    <t>35K - 40K</t>
  </si>
  <si>
    <t>41K - 50K</t>
  </si>
  <si>
    <t>New Salary</t>
  </si>
  <si>
    <t>Grade</t>
  </si>
  <si>
    <t>Development</t>
  </si>
  <si>
    <t>Client Items</t>
  </si>
  <si>
    <t>Database</t>
  </si>
  <si>
    <t>Networks</t>
  </si>
  <si>
    <t>G16</t>
  </si>
  <si>
    <t>Director</t>
  </si>
  <si>
    <t>Appraisal</t>
  </si>
  <si>
    <t>Base Inflation Rate</t>
  </si>
  <si>
    <t xml:space="preserve">Outstanding </t>
  </si>
  <si>
    <t xml:space="preserve">Exceeding Expectation </t>
  </si>
  <si>
    <t xml:space="preserve">Meeting Expectation </t>
  </si>
  <si>
    <t>Improvement Needed</t>
  </si>
  <si>
    <t>Technical Skills</t>
  </si>
  <si>
    <t>Meets Timelines</t>
  </si>
  <si>
    <t>Punctuality</t>
  </si>
  <si>
    <t>Team Player</t>
  </si>
  <si>
    <t>Leadership Skills</t>
  </si>
  <si>
    <t>Follows Company Rules</t>
  </si>
  <si>
    <t>Total</t>
  </si>
  <si>
    <t>Total Score</t>
  </si>
  <si>
    <t>Score</t>
  </si>
  <si>
    <t>Employee performance Grading</t>
  </si>
  <si>
    <t>From</t>
  </si>
  <si>
    <t>To</t>
  </si>
  <si>
    <t>Weighted Score</t>
  </si>
  <si>
    <t>Required Score</t>
  </si>
  <si>
    <t>Nexelus Domain Knowledge</t>
  </si>
  <si>
    <t>APWorks Domain Knowledge</t>
  </si>
  <si>
    <t>Increase</t>
  </si>
  <si>
    <t>Employee Performance Evaluation</t>
  </si>
  <si>
    <t>Scale (1 - 10)</t>
  </si>
  <si>
    <t>Total Current Salary</t>
  </si>
  <si>
    <t>Proposed Revised Salary</t>
  </si>
  <si>
    <t>Net Increase</t>
  </si>
  <si>
    <t>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</si>
</sst>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8">
    <xf numFmtId="0" fontId="0" fillId="0" borderId="0" xfId="0"/>
    <xf numFmtId="0" fontId="0" fillId="0" borderId="2" xfId="0" applyBorder="1"/>
    <xf numFmtId="0" fontId="0" fillId="0" borderId="6" xfId="0" applyBorder="1"/>
    <xf numFmtId="9" fontId="0" fillId="0" borderId="2" xfId="0" applyNumberFormat="1" applyBorder="1"/>
    <xf numFmtId="0" fontId="0" fillId="0" borderId="0" xfId="0" applyAlignment="1">
      <alignment wrapText="1"/>
    </xf>
    <xf numFmtId="9" fontId="0" fillId="0" borderId="2" xfId="0" applyNumberFormat="1" applyBorder="1" applyAlignment="1">
      <alignment horizontal="right"/>
    </xf>
    <xf numFmtId="9" fontId="0" fillId="0" borderId="6" xfId="0" applyNumberFormat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9" fontId="0" fillId="0" borderId="0" xfId="2" applyFont="1"/>
    <xf numFmtId="0" fontId="0" fillId="0" borderId="2" xfId="0" applyBorder="1" applyAlignment="1">
      <alignment vertical="top" wrapText="1"/>
    </xf>
    <xf numFmtId="9" fontId="0" fillId="0" borderId="2" xfId="2" applyFont="1" applyBorder="1"/>
    <xf numFmtId="0" fontId="4" fillId="0" borderId="0" xfId="0" applyFont="1"/>
    <xf numFmtId="0" fontId="6" fillId="0" borderId="0" xfId="0" applyFont="1"/>
    <xf numFmtId="0" fontId="0" fillId="0" borderId="12" xfId="0" applyBorder="1"/>
    <xf numFmtId="0" fontId="0" fillId="0" borderId="12" xfId="0" applyBorder="1" applyAlignment="1">
      <alignment horizontal="left"/>
    </xf>
    <xf numFmtId="0" fontId="0" fillId="0" borderId="14" xfId="0" applyBorder="1"/>
    <xf numFmtId="9" fontId="0" fillId="0" borderId="12" xfId="0" applyNumberFormat="1" applyBorder="1"/>
    <xf numFmtId="0" fontId="0" fillId="0" borderId="9" xfId="0" applyBorder="1"/>
    <xf numFmtId="0" fontId="0" fillId="0" borderId="13" xfId="0" applyBorder="1"/>
    <xf numFmtId="0" fontId="0" fillId="2" borderId="10" xfId="0" applyFill="1" applyBorder="1"/>
    <xf numFmtId="0" fontId="0" fillId="0" borderId="10" xfId="0" applyBorder="1"/>
    <xf numFmtId="0" fontId="0" fillId="0" borderId="20" xfId="0" applyBorder="1"/>
    <xf numFmtId="0" fontId="0" fillId="0" borderId="17" xfId="0" applyBorder="1"/>
    <xf numFmtId="0" fontId="0" fillId="0" borderId="15" xfId="0" applyBorder="1"/>
    <xf numFmtId="0" fontId="0" fillId="0" borderId="16" xfId="0" applyBorder="1"/>
    <xf numFmtId="0" fontId="0" fillId="0" borderId="11" xfId="0" applyBorder="1"/>
    <xf numFmtId="0" fontId="7" fillId="0" borderId="0" xfId="0" applyFont="1" applyAlignment="1">
      <alignment horizontal="center" vertical="top" wrapText="1"/>
    </xf>
    <xf numFmtId="9" fontId="0" fillId="0" borderId="6" xfId="2" applyFont="1" applyBorder="1"/>
    <xf numFmtId="0" fontId="0" fillId="4" borderId="7" xfId="0" applyFill="1" applyBorder="1"/>
    <xf numFmtId="0" fontId="0" fillId="4" borderId="8" xfId="0" applyFill="1" applyBorder="1"/>
    <xf numFmtId="9" fontId="0" fillId="0" borderId="0" xfId="2" applyFont="1" applyBorder="1"/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right" vertical="top"/>
    </xf>
    <xf numFmtId="0" fontId="0" fillId="0" borderId="6" xfId="0" applyBorder="1" applyAlignment="1">
      <alignment horizontal="center" vertical="top"/>
    </xf>
    <xf numFmtId="0" fontId="0" fillId="0" borderId="0" xfId="0" applyAlignment="1">
      <alignment horizontal="right" vertical="top"/>
    </xf>
    <xf numFmtId="43" fontId="4" fillId="0" borderId="2" xfId="1" applyFont="1" applyBorder="1" applyAlignment="1">
      <alignment horizontal="right" vertical="top"/>
    </xf>
    <xf numFmtId="43" fontId="0" fillId="0" borderId="0" xfId="1" applyFont="1" applyAlignment="1">
      <alignment horizontal="right" vertical="top"/>
    </xf>
    <xf numFmtId="0" fontId="0" fillId="0" borderId="23" xfId="0" applyBorder="1"/>
    <xf numFmtId="0" fontId="4" fillId="0" borderId="22" xfId="0" applyFont="1" applyBorder="1" applyAlignment="1">
      <alignment horizontal="left" vertical="top"/>
    </xf>
    <xf numFmtId="0" fontId="4" fillId="0" borderId="22" xfId="0" applyFont="1" applyBorder="1" applyAlignment="1">
      <alignment vertical="top"/>
    </xf>
    <xf numFmtId="0" fontId="4" fillId="4" borderId="2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9" fontId="0" fillId="0" borderId="2" xfId="2" applyFont="1" applyBorder="1" applyAlignment="1">
      <alignment vertical="top"/>
    </xf>
    <xf numFmtId="9" fontId="0" fillId="0" borderId="0" xfId="2" applyFont="1" applyAlignment="1">
      <alignment vertical="top"/>
    </xf>
    <xf numFmtId="43" fontId="4" fillId="0" borderId="6" xfId="1" applyFont="1" applyBorder="1" applyAlignment="1">
      <alignment horizontal="right" vertical="top"/>
    </xf>
    <xf numFmtId="9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0" fillId="5" borderId="2" xfId="0" applyFill="1" applyBorder="1"/>
    <xf numFmtId="0" fontId="0" fillId="0" borderId="0" xfId="0" applyAlignment="1">
      <alignment horizontal="left"/>
    </xf>
    <xf numFmtId="0" fontId="1" fillId="4" borderId="2" xfId="0" applyFont="1" applyFill="1" applyBorder="1" applyAlignment="1">
      <alignment horizontal="left" wrapText="1"/>
    </xf>
    <xf numFmtId="0" fontId="0" fillId="4" borderId="2" xfId="0" applyFill="1" applyBorder="1" applyAlignment="1">
      <alignment horizontal="left"/>
    </xf>
    <xf numFmtId="1" fontId="0" fillId="4" borderId="2" xfId="0" applyNumberFormat="1" applyFill="1" applyBorder="1" applyAlignment="1">
      <alignment horizontal="left"/>
    </xf>
    <xf numFmtId="0" fontId="0" fillId="4" borderId="2" xfId="0" applyFill="1" applyBorder="1" applyAlignment="1">
      <alignment horizontal="center" vertical="top"/>
    </xf>
    <xf numFmtId="0" fontId="4" fillId="4" borderId="2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vertical="top"/>
    </xf>
    <xf numFmtId="0" fontId="9" fillId="4" borderId="2" xfId="0" applyFont="1" applyFill="1" applyBorder="1" applyAlignment="1">
      <alignment vertical="top"/>
    </xf>
    <xf numFmtId="1" fontId="1" fillId="4" borderId="2" xfId="0" applyNumberFormat="1" applyFont="1" applyFill="1" applyBorder="1" applyAlignment="1">
      <alignment horizontal="center"/>
    </xf>
    <xf numFmtId="2" fontId="4" fillId="4" borderId="6" xfId="0" applyNumberFormat="1" applyFont="1" applyFill="1" applyBorder="1" applyAlignment="1">
      <alignment horizontal="left" vertical="top"/>
    </xf>
    <xf numFmtId="9" fontId="0" fillId="4" borderId="6" xfId="2" applyFont="1" applyFill="1" applyBorder="1" applyAlignment="1">
      <alignment vertical="top"/>
    </xf>
    <xf numFmtId="2" fontId="4" fillId="4" borderId="6" xfId="0" applyNumberFormat="1" applyFont="1" applyFill="1" applyBorder="1" applyAlignment="1">
      <alignment horizontal="right" vertical="top"/>
    </xf>
    <xf numFmtId="0" fontId="5" fillId="4" borderId="2" xfId="0" applyFont="1" applyFill="1" applyBorder="1"/>
    <xf numFmtId="0" fontId="0" fillId="3" borderId="9" xfId="0" applyFill="1" applyBorder="1"/>
    <xf numFmtId="0" fontId="0" fillId="3" borderId="6" xfId="0" applyFill="1" applyBorder="1"/>
    <xf numFmtId="0" fontId="1" fillId="4" borderId="17" xfId="0" applyFont="1" applyFill="1" applyBorder="1"/>
    <xf numFmtId="0" fontId="1" fillId="4" borderId="15" xfId="0" applyFont="1" applyFill="1" applyBorder="1"/>
    <xf numFmtId="0" fontId="1" fillId="4" borderId="16" xfId="0" applyFont="1" applyFill="1" applyBorder="1"/>
    <xf numFmtId="0" fontId="7" fillId="4" borderId="3" xfId="0" applyFont="1" applyFill="1" applyBorder="1" applyAlignment="1">
      <alignment horizontal="center" vertical="top" wrapText="1"/>
    </xf>
    <xf numFmtId="0" fontId="7" fillId="4" borderId="4" xfId="0" applyFont="1" applyFill="1" applyBorder="1" applyAlignment="1">
      <alignment horizontal="center" vertical="top" wrapText="1"/>
    </xf>
    <xf numFmtId="0" fontId="7" fillId="4" borderId="5" xfId="0" applyFont="1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5" borderId="2" xfId="0" applyFill="1" applyBorder="1" applyAlignment="1">
      <alignment horizontal="center"/>
    </xf>
    <xf numFmtId="0" fontId="4" fillId="0" borderId="0" xfId="0" applyFont="1" applyFill="1" applyAlignment="1">
      <alignment vertical="top"/>
    </xf>
    <xf numFmtId="9" fontId="0" fillId="0" borderId="6" xfId="0" applyNumberFormat="1" applyBorder="1" applyAlignment="1">
      <alignment vertical="top" wrapText="1"/>
    </xf>
    <xf numFmtId="0" fontId="0" fillId="5" borderId="2" xfId="0" applyFill="1" applyBorder="1" applyAlignment="1">
      <alignment vertical="top" wrapText="1"/>
    </xf>
    <xf numFmtId="2" fontId="0" fillId="4" borderId="6" xfId="0" applyNumberFormat="1" applyFill="1" applyBorder="1" applyAlignment="1">
      <alignment vertical="top"/>
    </xf>
    <xf numFmtId="2" fontId="0" fillId="4" borderId="2" xfId="0" applyNumberFormat="1" applyFill="1" applyBorder="1" applyAlignment="1">
      <alignment vertical="top"/>
    </xf>
    <xf numFmtId="0" fontId="0" fillId="4" borderId="6" xfId="0" applyFill="1" applyBorder="1" applyAlignment="1">
      <alignment horizontal="center" vertical="top"/>
    </xf>
    <xf numFmtId="0" fontId="4" fillId="4" borderId="6" xfId="0" applyFont="1" applyFill="1" applyBorder="1" applyAlignment="1">
      <alignment horizontal="left" vertical="top"/>
    </xf>
    <xf numFmtId="0" fontId="4" fillId="4" borderId="6" xfId="0" applyFont="1" applyFill="1" applyBorder="1" applyAlignment="1">
      <alignment vertical="top"/>
    </xf>
    <xf numFmtId="0" fontId="4" fillId="4" borderId="25" xfId="0" applyFont="1" applyFill="1" applyBorder="1" applyAlignment="1">
      <alignment horizontal="left" vertical="top"/>
    </xf>
    <xf numFmtId="0" fontId="8" fillId="4" borderId="24" xfId="0" applyFont="1" applyFill="1" applyBorder="1" applyAlignment="1">
      <alignment vertical="top"/>
    </xf>
    <xf numFmtId="0" fontId="9" fillId="4" borderId="21" xfId="0" applyFont="1" applyFill="1" applyBorder="1" applyAlignment="1">
      <alignment vertical="top"/>
    </xf>
    <xf numFmtId="0" fontId="11" fillId="0" borderId="0" xfId="0" applyFont="1" applyAlignment="1">
      <alignment horizontal="left"/>
    </xf>
    <xf numFmtId="0" fontId="0" fillId="6" borderId="2" xfId="0" applyFill="1" applyBorder="1" applyAlignment="1">
      <alignment horizontal="center" wrapText="1"/>
    </xf>
    <xf numFmtId="9" fontId="0" fillId="6" borderId="0" xfId="2" applyFont="1" applyFill="1" applyAlignment="1">
      <alignment horizontal="right" vertical="top"/>
    </xf>
    <xf numFmtId="43" fontId="0" fillId="6" borderId="0" xfId="1" applyFont="1" applyFill="1" applyAlignment="1">
      <alignment horizontal="right" vertical="top"/>
    </xf>
    <xf numFmtId="0" fontId="0" fillId="5" borderId="15" xfId="0" applyFill="1" applyBorder="1" applyAlignment="1">
      <alignment vertical="top" wrapText="1"/>
    </xf>
    <xf numFmtId="0" fontId="0" fillId="5" borderId="6" xfId="0" applyFill="1" applyBorder="1" applyAlignment="1">
      <alignment vertical="top" wrapText="1"/>
    </xf>
    <xf numFmtId="0" fontId="0" fillId="5" borderId="16" xfId="0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5" borderId="6" xfId="0" applyFill="1" applyBorder="1"/>
    <xf numFmtId="0" fontId="0" fillId="5" borderId="15" xfId="0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17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3" xfId="0" applyFill="1" applyBorder="1" applyAlignment="1">
      <alignment vertical="center"/>
    </xf>
    <xf numFmtId="0" fontId="0" fillId="5" borderId="1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2" xfId="0" applyFill="1" applyBorder="1"/>
    <xf numFmtId="0" fontId="10" fillId="7" borderId="2" xfId="0" applyFont="1" applyFill="1" applyBorder="1" applyAlignment="1">
      <alignment horizontal="center" vertical="top" wrapText="1"/>
    </xf>
    <xf numFmtId="43" fontId="10" fillId="7" borderId="2" xfId="1" applyFont="1" applyFill="1" applyBorder="1" applyAlignment="1">
      <alignment horizontal="center" vertical="top" wrapText="1"/>
    </xf>
    <xf numFmtId="9" fontId="10" fillId="7" borderId="2" xfId="2" applyFont="1" applyFill="1" applyBorder="1" applyAlignment="1">
      <alignment horizontal="center" vertical="top"/>
    </xf>
    <xf numFmtId="0" fontId="10" fillId="7" borderId="2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13"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87" zoomScaleNormal="87" workbookViewId="0">
      <selection activeCell="I13" sqref="I13"/>
    </sheetView>
  </sheetViews>
  <sheetFormatPr defaultRowHeight="15" x14ac:dyDescent="0.25"/>
  <cols>
    <col min="1" max="1" width="4.140625" bestFit="1" customWidth="1"/>
    <col min="2" max="2" width="26.7109375" bestFit="1" customWidth="1"/>
    <col min="3" max="3" width="15.42578125" bestFit="1" customWidth="1"/>
    <col min="4" max="4" width="20.5703125" bestFit="1" customWidth="1"/>
    <col min="5" max="5" width="5.5703125" customWidth="1"/>
    <col min="6" max="6" width="7.7109375" customWidth="1"/>
    <col min="7" max="7" width="8.85546875" style="9" customWidth="1"/>
    <col min="8" max="8" width="5.7109375" style="9" customWidth="1"/>
    <col min="9" max="9" width="7.7109375" customWidth="1"/>
  </cols>
  <sheetData>
    <row r="1" spans="1:10" ht="44.25" customHeight="1" thickBot="1" x14ac:dyDescent="0.3">
      <c r="A1" s="80" t="s">
        <v>34</v>
      </c>
      <c r="B1" s="81"/>
      <c r="C1" s="81"/>
      <c r="D1" s="82"/>
      <c r="E1" s="27"/>
    </row>
    <row r="2" spans="1:10" ht="15.75" thickBot="1" x14ac:dyDescent="0.3">
      <c r="A2" s="7" t="s">
        <v>7</v>
      </c>
      <c r="B2" s="8" t="s">
        <v>0</v>
      </c>
      <c r="C2" s="8" t="s">
        <v>1</v>
      </c>
      <c r="D2" s="8" t="s">
        <v>2</v>
      </c>
      <c r="F2" s="29" t="s">
        <v>83</v>
      </c>
      <c r="G2" s="30" t="s">
        <v>52</v>
      </c>
      <c r="I2" s="29" t="s">
        <v>84</v>
      </c>
      <c r="J2" s="30" t="s">
        <v>52</v>
      </c>
    </row>
    <row r="3" spans="1:10" x14ac:dyDescent="0.25">
      <c r="A3" s="23">
        <v>1</v>
      </c>
      <c r="B3" s="18" t="s">
        <v>53</v>
      </c>
      <c r="C3" s="1" t="s">
        <v>28</v>
      </c>
      <c r="D3" s="20" t="s">
        <v>113</v>
      </c>
      <c r="F3" s="2">
        <v>401</v>
      </c>
      <c r="G3" s="28">
        <f t="shared" ref="G3:G10" si="0">(F3-F4)/F4</f>
        <v>0.33222591362126247</v>
      </c>
      <c r="I3" s="2">
        <v>500</v>
      </c>
      <c r="J3" s="28">
        <f t="shared" ref="J3:J13" si="1">(I3-I4)/I4</f>
        <v>0.25</v>
      </c>
    </row>
    <row r="4" spans="1:10" x14ac:dyDescent="0.25">
      <c r="A4" s="24"/>
      <c r="B4" s="2"/>
      <c r="C4" s="1" t="s">
        <v>27</v>
      </c>
      <c r="D4" s="21" t="s">
        <v>114</v>
      </c>
      <c r="F4" s="1">
        <v>301</v>
      </c>
      <c r="G4" s="11">
        <f t="shared" si="0"/>
        <v>0.19920318725099601</v>
      </c>
      <c r="I4" s="1">
        <v>400</v>
      </c>
      <c r="J4" s="28">
        <f t="shared" si="1"/>
        <v>0.33333333333333331</v>
      </c>
    </row>
    <row r="5" spans="1:10" x14ac:dyDescent="0.25">
      <c r="A5" s="23">
        <v>2</v>
      </c>
      <c r="B5" s="18" t="s">
        <v>3</v>
      </c>
      <c r="C5" s="1" t="s">
        <v>26</v>
      </c>
      <c r="D5" s="21" t="s">
        <v>115</v>
      </c>
      <c r="F5" s="1">
        <v>251</v>
      </c>
      <c r="G5" s="11">
        <f t="shared" si="0"/>
        <v>0.255</v>
      </c>
      <c r="I5" s="1">
        <v>300</v>
      </c>
      <c r="J5" s="28">
        <f t="shared" si="1"/>
        <v>0.33333333333333331</v>
      </c>
    </row>
    <row r="6" spans="1:10" x14ac:dyDescent="0.25">
      <c r="A6" s="25"/>
      <c r="B6" s="19"/>
      <c r="C6" s="1" t="s">
        <v>25</v>
      </c>
      <c r="D6" s="21" t="s">
        <v>8</v>
      </c>
      <c r="F6" s="1">
        <v>200</v>
      </c>
      <c r="G6" s="11">
        <f t="shared" si="0"/>
        <v>0.33333333333333331</v>
      </c>
      <c r="I6" s="1">
        <v>225</v>
      </c>
      <c r="J6" s="28">
        <f t="shared" si="1"/>
        <v>0.125</v>
      </c>
    </row>
    <row r="7" spans="1:10" x14ac:dyDescent="0.25">
      <c r="A7" s="23">
        <v>3</v>
      </c>
      <c r="B7" s="18" t="s">
        <v>119</v>
      </c>
      <c r="C7" s="1" t="s">
        <v>24</v>
      </c>
      <c r="D7" s="21" t="s">
        <v>116</v>
      </c>
      <c r="F7" s="1">
        <v>150</v>
      </c>
      <c r="G7" s="11">
        <f t="shared" si="0"/>
        <v>0.14503816793893129</v>
      </c>
      <c r="I7" s="1">
        <v>200</v>
      </c>
      <c r="J7" s="28">
        <f t="shared" si="1"/>
        <v>0.29032258064516131</v>
      </c>
    </row>
    <row r="8" spans="1:10" x14ac:dyDescent="0.25">
      <c r="A8" s="25"/>
      <c r="B8" s="19"/>
      <c r="C8" s="1" t="s">
        <v>23</v>
      </c>
      <c r="D8" s="21" t="s">
        <v>42</v>
      </c>
      <c r="F8" s="1">
        <v>131</v>
      </c>
      <c r="G8" s="11">
        <f t="shared" si="0"/>
        <v>0.29702970297029702</v>
      </c>
      <c r="I8" s="1">
        <v>155</v>
      </c>
      <c r="J8" s="28">
        <f t="shared" si="1"/>
        <v>0.19230769230769232</v>
      </c>
    </row>
    <row r="9" spans="1:10" x14ac:dyDescent="0.25">
      <c r="A9" s="24"/>
      <c r="B9" s="2"/>
      <c r="C9" s="1" t="s">
        <v>22</v>
      </c>
      <c r="D9" s="21" t="s">
        <v>38</v>
      </c>
      <c r="F9" s="1">
        <v>101</v>
      </c>
      <c r="G9" s="11">
        <f t="shared" si="0"/>
        <v>0.32894736842105265</v>
      </c>
      <c r="I9" s="1">
        <v>130</v>
      </c>
      <c r="J9" s="28">
        <f t="shared" si="1"/>
        <v>0.3</v>
      </c>
    </row>
    <row r="10" spans="1:10" x14ac:dyDescent="0.25">
      <c r="A10" s="23">
        <v>4</v>
      </c>
      <c r="B10" s="18" t="s">
        <v>49</v>
      </c>
      <c r="C10" s="1" t="s">
        <v>21</v>
      </c>
      <c r="D10" s="21" t="s">
        <v>41</v>
      </c>
      <c r="F10" s="1">
        <v>76</v>
      </c>
      <c r="G10" s="11">
        <f t="shared" si="0"/>
        <v>0.52</v>
      </c>
      <c r="I10" s="1">
        <v>100</v>
      </c>
      <c r="J10" s="28">
        <f t="shared" si="1"/>
        <v>0.33333333333333331</v>
      </c>
    </row>
    <row r="11" spans="1:10" x14ac:dyDescent="0.25">
      <c r="A11" s="25"/>
      <c r="B11" s="19"/>
      <c r="C11" s="1" t="s">
        <v>31</v>
      </c>
      <c r="D11" s="21" t="s">
        <v>40</v>
      </c>
      <c r="F11" s="1">
        <v>50</v>
      </c>
      <c r="G11" s="11">
        <f>(F11-F12)/F12</f>
        <v>-1.9607843137254902E-2</v>
      </c>
      <c r="I11" s="1">
        <v>75</v>
      </c>
      <c r="J11" s="28">
        <f t="shared" si="1"/>
        <v>0.15384615384615385</v>
      </c>
    </row>
    <row r="12" spans="1:10" x14ac:dyDescent="0.25">
      <c r="A12" s="23">
        <v>5</v>
      </c>
      <c r="B12" s="18" t="s">
        <v>120</v>
      </c>
      <c r="C12" s="1" t="s">
        <v>20</v>
      </c>
      <c r="D12" s="21" t="s">
        <v>39</v>
      </c>
      <c r="F12" s="1">
        <v>51</v>
      </c>
      <c r="G12" s="11">
        <f>(F12-F13)/F13</f>
        <v>0.41666666666666669</v>
      </c>
      <c r="I12" s="1">
        <v>65</v>
      </c>
      <c r="J12" s="28">
        <f t="shared" si="1"/>
        <v>0.3</v>
      </c>
    </row>
    <row r="13" spans="1:10" x14ac:dyDescent="0.25">
      <c r="A13" s="25"/>
      <c r="B13" s="19"/>
      <c r="C13" s="1" t="s">
        <v>37</v>
      </c>
      <c r="D13" s="21" t="s">
        <v>133</v>
      </c>
      <c r="F13" s="1">
        <v>36</v>
      </c>
      <c r="G13" s="11">
        <f>(F13-F14)/F14</f>
        <v>0.38461538461538464</v>
      </c>
      <c r="I13" s="1">
        <v>50</v>
      </c>
      <c r="J13" s="28">
        <f t="shared" si="1"/>
        <v>0.42857142857142855</v>
      </c>
    </row>
    <row r="14" spans="1:10" x14ac:dyDescent="0.25">
      <c r="A14" s="24"/>
      <c r="B14" s="2"/>
      <c r="C14" s="1" t="s">
        <v>36</v>
      </c>
      <c r="D14" s="20" t="s">
        <v>132</v>
      </c>
      <c r="F14" s="1">
        <v>26</v>
      </c>
      <c r="G14" s="11">
        <f>(F14-F15)/F15</f>
        <v>0.04</v>
      </c>
      <c r="H14" s="31"/>
      <c r="I14" s="1">
        <v>35</v>
      </c>
      <c r="J14" s="11">
        <f>(I14-I15)/I15</f>
        <v>0.4</v>
      </c>
    </row>
    <row r="15" spans="1:10" ht="15.75" thickBot="1" x14ac:dyDescent="0.3">
      <c r="A15" s="26">
        <v>6</v>
      </c>
      <c r="B15" s="15" t="s">
        <v>32</v>
      </c>
      <c r="C15" s="14" t="s">
        <v>35</v>
      </c>
      <c r="D15" s="22" t="s">
        <v>130</v>
      </c>
      <c r="F15" s="1">
        <v>25</v>
      </c>
      <c r="G15" s="11">
        <v>0</v>
      </c>
      <c r="I15" s="1">
        <v>25</v>
      </c>
      <c r="J15" s="46">
        <v>0</v>
      </c>
    </row>
  </sheetData>
  <mergeCells count="1">
    <mergeCell ref="A1:D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3"/>
  <sheetViews>
    <sheetView tabSelected="1" workbookViewId="0">
      <pane ySplit="3" topLeftCell="A4" activePane="bottomLeft" state="frozen"/>
      <selection pane="bottomLeft" activeCell="E12" sqref="E12"/>
    </sheetView>
  </sheetViews>
  <sheetFormatPr defaultRowHeight="15" x14ac:dyDescent="0.25"/>
  <cols>
    <col min="1" max="1" width="6.7109375" customWidth="1"/>
    <col min="2" max="2" width="25.140625" bestFit="1" customWidth="1"/>
    <col min="3" max="3" width="8.42578125" customWidth="1"/>
    <col min="4" max="4" width="12.140625" customWidth="1"/>
    <col min="5" max="6" width="11.85546875" customWidth="1"/>
    <col min="7" max="7" width="13" customWidth="1"/>
    <col min="8" max="8" width="8.28515625" style="9" customWidth="1"/>
  </cols>
  <sheetData>
    <row r="1" spans="1:8" x14ac:dyDescent="0.25">
      <c r="B1" t="s">
        <v>143</v>
      </c>
      <c r="C1" s="54">
        <v>0.05</v>
      </c>
    </row>
    <row r="2" spans="1:8" x14ac:dyDescent="0.25">
      <c r="C2" s="54"/>
    </row>
    <row r="3" spans="1:8" s="4" customFormat="1" ht="30" x14ac:dyDescent="0.25">
      <c r="A3" s="87" t="s">
        <v>7</v>
      </c>
      <c r="B3" s="87" t="s">
        <v>0</v>
      </c>
      <c r="C3" s="87" t="s">
        <v>1</v>
      </c>
      <c r="D3" s="87" t="s">
        <v>144</v>
      </c>
      <c r="E3" s="87" t="s">
        <v>145</v>
      </c>
      <c r="F3" s="87" t="s">
        <v>146</v>
      </c>
      <c r="G3" s="87" t="s">
        <v>147</v>
      </c>
    </row>
    <row r="4" spans="1:8" s="4" customFormat="1" x14ac:dyDescent="0.25">
      <c r="A4" s="100"/>
      <c r="B4" s="101" t="s">
        <v>141</v>
      </c>
      <c r="C4" s="101" t="s">
        <v>140</v>
      </c>
      <c r="D4" s="6">
        <v>0.05</v>
      </c>
      <c r="E4" s="86">
        <v>0.04</v>
      </c>
      <c r="F4" s="86">
        <v>0.03</v>
      </c>
      <c r="G4" s="86">
        <v>0</v>
      </c>
    </row>
    <row r="5" spans="1:8" x14ac:dyDescent="0.25">
      <c r="A5" s="102">
        <v>1</v>
      </c>
      <c r="B5" s="103" t="s">
        <v>53</v>
      </c>
      <c r="C5" s="104" t="s">
        <v>30</v>
      </c>
      <c r="D5" s="5">
        <v>7.0000000000000007E-2</v>
      </c>
      <c r="E5" s="3">
        <v>0.06</v>
      </c>
      <c r="F5" s="3">
        <v>0.04</v>
      </c>
      <c r="G5" s="3">
        <v>0</v>
      </c>
      <c r="H5"/>
    </row>
    <row r="6" spans="1:8" x14ac:dyDescent="0.25">
      <c r="A6" s="105"/>
      <c r="B6" s="106"/>
      <c r="C6" s="61" t="s">
        <v>29</v>
      </c>
      <c r="D6" s="5">
        <v>7.0000000000000007E-2</v>
      </c>
      <c r="E6" s="3">
        <v>0.06</v>
      </c>
      <c r="F6" s="3">
        <v>0.05</v>
      </c>
      <c r="G6" s="3">
        <v>0</v>
      </c>
      <c r="H6"/>
    </row>
    <row r="7" spans="1:8" x14ac:dyDescent="0.25">
      <c r="A7" s="107">
        <v>2</v>
      </c>
      <c r="B7" s="103" t="s">
        <v>10</v>
      </c>
      <c r="C7" s="61" t="s">
        <v>28</v>
      </c>
      <c r="D7" s="5">
        <v>0.12</v>
      </c>
      <c r="E7" s="3">
        <v>0.09</v>
      </c>
      <c r="F7" s="3">
        <v>0.08</v>
      </c>
      <c r="G7" s="3">
        <v>0</v>
      </c>
      <c r="H7"/>
    </row>
    <row r="8" spans="1:8" x14ac:dyDescent="0.25">
      <c r="A8" s="108"/>
      <c r="B8" s="109"/>
      <c r="C8" s="104" t="s">
        <v>27</v>
      </c>
      <c r="D8" s="5">
        <v>0.12</v>
      </c>
      <c r="E8" s="3">
        <v>0.09</v>
      </c>
      <c r="F8" s="3">
        <v>0.08</v>
      </c>
      <c r="G8" s="3">
        <v>0</v>
      </c>
      <c r="H8"/>
    </row>
    <row r="9" spans="1:8" x14ac:dyDescent="0.25">
      <c r="A9" s="110"/>
      <c r="B9" s="106"/>
      <c r="C9" s="61" t="s">
        <v>26</v>
      </c>
      <c r="D9" s="5">
        <v>0.13</v>
      </c>
      <c r="E9" s="3">
        <v>0.1</v>
      </c>
      <c r="F9" s="3">
        <v>0.09</v>
      </c>
      <c r="G9" s="3">
        <v>0</v>
      </c>
      <c r="H9"/>
    </row>
    <row r="10" spans="1:8" x14ac:dyDescent="0.25">
      <c r="A10" s="107">
        <v>3</v>
      </c>
      <c r="B10" s="103" t="s">
        <v>48</v>
      </c>
      <c r="C10" s="61" t="s">
        <v>25</v>
      </c>
      <c r="D10" s="5">
        <v>0.2</v>
      </c>
      <c r="E10" s="3">
        <v>0.15</v>
      </c>
      <c r="F10" s="3">
        <v>0.12</v>
      </c>
      <c r="G10" s="3">
        <v>0</v>
      </c>
      <c r="H10"/>
    </row>
    <row r="11" spans="1:8" x14ac:dyDescent="0.25">
      <c r="A11" s="108"/>
      <c r="B11" s="109"/>
      <c r="C11" s="104" t="s">
        <v>24</v>
      </c>
      <c r="D11" s="5">
        <v>0.2</v>
      </c>
      <c r="E11" s="3">
        <v>0.15</v>
      </c>
      <c r="F11" s="3">
        <v>0.12</v>
      </c>
      <c r="G11" s="3">
        <v>0</v>
      </c>
      <c r="H11"/>
    </row>
    <row r="12" spans="1:8" x14ac:dyDescent="0.25">
      <c r="A12" s="110"/>
      <c r="B12" s="106"/>
      <c r="C12" s="61" t="s">
        <v>23</v>
      </c>
      <c r="D12" s="5">
        <v>0.2</v>
      </c>
      <c r="E12" s="3">
        <v>0.15</v>
      </c>
      <c r="F12" s="3">
        <v>0.12</v>
      </c>
      <c r="G12" s="3">
        <v>0</v>
      </c>
      <c r="H12"/>
    </row>
    <row r="13" spans="1:8" x14ac:dyDescent="0.25">
      <c r="A13" s="107">
        <v>4</v>
      </c>
      <c r="B13" s="103" t="s">
        <v>85</v>
      </c>
      <c r="C13" s="61" t="s">
        <v>22</v>
      </c>
      <c r="D13" s="5">
        <v>0.24</v>
      </c>
      <c r="E13" s="3">
        <v>0.16</v>
      </c>
      <c r="F13" s="3">
        <v>0.14000000000000001</v>
      </c>
      <c r="G13" s="3">
        <v>0</v>
      </c>
      <c r="H13"/>
    </row>
    <row r="14" spans="1:8" x14ac:dyDescent="0.25">
      <c r="A14" s="108"/>
      <c r="B14" s="109"/>
      <c r="C14" s="104" t="s">
        <v>21</v>
      </c>
      <c r="D14" s="5">
        <v>0.24</v>
      </c>
      <c r="E14" s="3">
        <v>0.2</v>
      </c>
      <c r="F14" s="3">
        <v>0.18</v>
      </c>
      <c r="G14" s="3">
        <v>0</v>
      </c>
      <c r="H14"/>
    </row>
    <row r="15" spans="1:8" x14ac:dyDescent="0.25">
      <c r="A15" s="110"/>
      <c r="B15" s="106"/>
      <c r="C15" s="61" t="s">
        <v>31</v>
      </c>
      <c r="D15" s="5">
        <v>0.3</v>
      </c>
      <c r="E15" s="3">
        <v>0.24</v>
      </c>
      <c r="F15" s="3">
        <v>0.2</v>
      </c>
      <c r="G15" s="3">
        <v>0</v>
      </c>
      <c r="H15"/>
    </row>
    <row r="16" spans="1:8" x14ac:dyDescent="0.25">
      <c r="A16" s="107">
        <v>5</v>
      </c>
      <c r="B16" s="103" t="s">
        <v>81</v>
      </c>
      <c r="C16" s="61" t="s">
        <v>20</v>
      </c>
      <c r="D16" s="5">
        <v>0.3</v>
      </c>
      <c r="E16" s="3">
        <v>0.26</v>
      </c>
      <c r="F16" s="3">
        <v>0.2</v>
      </c>
      <c r="G16" s="3">
        <v>0</v>
      </c>
      <c r="H16"/>
    </row>
    <row r="17" spans="1:8" x14ac:dyDescent="0.25">
      <c r="A17" s="108"/>
      <c r="B17" s="109"/>
      <c r="C17" s="104" t="s">
        <v>37</v>
      </c>
      <c r="D17" s="5">
        <v>0.4</v>
      </c>
      <c r="E17" s="3">
        <v>0.35</v>
      </c>
      <c r="F17" s="3">
        <v>0.28000000000000003</v>
      </c>
      <c r="G17" s="3">
        <v>0.1</v>
      </c>
      <c r="H17"/>
    </row>
    <row r="18" spans="1:8" ht="15.75" thickBot="1" x14ac:dyDescent="0.3">
      <c r="A18" s="111"/>
      <c r="B18" s="112"/>
      <c r="C18" s="113" t="s">
        <v>36</v>
      </c>
      <c r="D18" s="16"/>
      <c r="E18" s="17"/>
      <c r="F18" s="17"/>
      <c r="G18" s="17"/>
      <c r="H18"/>
    </row>
    <row r="20" spans="1:8" x14ac:dyDescent="0.25">
      <c r="A20" s="13" t="s">
        <v>33</v>
      </c>
      <c r="B20" s="13" t="s">
        <v>18</v>
      </c>
      <c r="C20" s="13" t="s">
        <v>19</v>
      </c>
      <c r="D20" s="13"/>
      <c r="E20" s="13"/>
    </row>
    <row r="21" spans="1:8" x14ac:dyDescent="0.25">
      <c r="A21" s="32">
        <v>0</v>
      </c>
      <c r="B21" s="33">
        <v>35000</v>
      </c>
      <c r="C21" s="33">
        <v>35000</v>
      </c>
      <c r="H21"/>
    </row>
    <row r="22" spans="1:8" x14ac:dyDescent="0.25">
      <c r="A22" s="34">
        <v>1</v>
      </c>
      <c r="B22" s="33">
        <v>50050</v>
      </c>
      <c r="C22" s="33">
        <v>47250</v>
      </c>
      <c r="H22"/>
    </row>
    <row r="23" spans="1:8" x14ac:dyDescent="0.25">
      <c r="A23" s="34">
        <v>2</v>
      </c>
      <c r="B23" s="33">
        <v>65065</v>
      </c>
      <c r="C23" s="33">
        <v>59535</v>
      </c>
      <c r="H23"/>
    </row>
    <row r="24" spans="1:8" x14ac:dyDescent="0.25">
      <c r="A24" s="34">
        <v>3</v>
      </c>
      <c r="B24" s="33">
        <v>83283.199999999997</v>
      </c>
      <c r="C24" s="33">
        <v>73823.399999999994</v>
      </c>
      <c r="H24"/>
    </row>
    <row r="25" spans="1:8" x14ac:dyDescent="0.25">
      <c r="A25" s="34">
        <v>4</v>
      </c>
      <c r="B25" s="33">
        <v>101605.504</v>
      </c>
      <c r="C25" s="33">
        <v>88588.079999999987</v>
      </c>
      <c r="H25"/>
    </row>
    <row r="26" spans="1:8" x14ac:dyDescent="0.25">
      <c r="A26" s="34">
        <v>5</v>
      </c>
      <c r="B26" s="33">
        <v>119894.49472</v>
      </c>
      <c r="C26" s="33">
        <v>102762.17279999999</v>
      </c>
      <c r="H26"/>
    </row>
    <row r="27" spans="1:8" x14ac:dyDescent="0.25">
      <c r="A27" s="34">
        <v>6</v>
      </c>
      <c r="B27" s="33">
        <v>141475.50376960001</v>
      </c>
      <c r="C27" s="33">
        <v>119204.12044799999</v>
      </c>
      <c r="H27"/>
    </row>
    <row r="28" spans="1:8" x14ac:dyDescent="0.25">
      <c r="A28" s="34">
        <v>7</v>
      </c>
      <c r="B28" s="33">
        <v>162696.82933504001</v>
      </c>
      <c r="C28" s="33">
        <v>135892.69731071999</v>
      </c>
      <c r="H28"/>
    </row>
    <row r="29" spans="1:8" x14ac:dyDescent="0.25">
      <c r="A29" s="34">
        <v>8</v>
      </c>
      <c r="B29" s="33">
        <v>182220.44885524482</v>
      </c>
      <c r="C29" s="33">
        <v>150840.89401489918</v>
      </c>
      <c r="H29"/>
    </row>
    <row r="30" spans="1:8" x14ac:dyDescent="0.25">
      <c r="A30" s="34">
        <v>9</v>
      </c>
      <c r="B30" s="33">
        <v>202264.69822932174</v>
      </c>
      <c r="C30" s="33">
        <v>165924.98341638909</v>
      </c>
      <c r="H30"/>
    </row>
    <row r="31" spans="1:8" x14ac:dyDescent="0.25">
      <c r="A31" s="34">
        <v>10</v>
      </c>
      <c r="B31" s="33">
        <v>222491.16805225392</v>
      </c>
      <c r="C31" s="33">
        <v>180858.23192386411</v>
      </c>
      <c r="H31"/>
    </row>
    <row r="32" spans="1:8" x14ac:dyDescent="0.25">
      <c r="A32" s="34">
        <v>11</v>
      </c>
      <c r="B32" s="33">
        <v>244740.28485747933</v>
      </c>
      <c r="C32" s="33">
        <v>197135.47279701187</v>
      </c>
      <c r="H32"/>
    </row>
    <row r="33" spans="1:8" x14ac:dyDescent="0.25">
      <c r="A33" s="34">
        <v>12</v>
      </c>
      <c r="B33" s="33">
        <v>261872.10479750289</v>
      </c>
      <c r="C33" s="33">
        <v>208963.60116483259</v>
      </c>
      <c r="H33"/>
    </row>
    <row r="34" spans="1:8" x14ac:dyDescent="0.25">
      <c r="A34" s="34">
        <v>13</v>
      </c>
      <c r="B34" s="33">
        <v>280203.15213332808</v>
      </c>
      <c r="C34" s="33">
        <v>221501.41723472255</v>
      </c>
      <c r="H34"/>
    </row>
    <row r="35" spans="1:8" x14ac:dyDescent="0.25">
      <c r="A35" s="34">
        <v>14</v>
      </c>
      <c r="B35" s="33">
        <v>285807.21517599467</v>
      </c>
      <c r="C35" s="33">
        <v>225931.44557941699</v>
      </c>
      <c r="H35"/>
    </row>
    <row r="36" spans="1:8" x14ac:dyDescent="0.25">
      <c r="A36" s="34">
        <v>15</v>
      </c>
      <c r="B36" s="33">
        <v>291523.35947951459</v>
      </c>
      <c r="C36" s="33">
        <v>230450.07449100533</v>
      </c>
      <c r="H36"/>
    </row>
    <row r="37" spans="1:8" x14ac:dyDescent="0.25">
      <c r="A37" s="13"/>
      <c r="B37" s="13"/>
      <c r="C37" s="13"/>
      <c r="H37"/>
    </row>
    <row r="38" spans="1:8" x14ac:dyDescent="0.25">
      <c r="A38" s="13"/>
      <c r="B38" s="13"/>
      <c r="C38" s="13"/>
      <c r="H38"/>
    </row>
    <row r="39" spans="1:8" x14ac:dyDescent="0.25">
      <c r="A39" s="12"/>
      <c r="B39" s="12"/>
      <c r="C39" s="12"/>
      <c r="H39"/>
    </row>
    <row r="40" spans="1:8" x14ac:dyDescent="0.25">
      <c r="A40" s="12"/>
      <c r="B40" s="12"/>
      <c r="C40" s="12"/>
      <c r="H40"/>
    </row>
    <row r="41" spans="1:8" x14ac:dyDescent="0.25">
      <c r="A41" s="12"/>
      <c r="B41" s="12"/>
      <c r="C41" s="12"/>
      <c r="H41"/>
    </row>
    <row r="42" spans="1:8" x14ac:dyDescent="0.25">
      <c r="A42" s="12"/>
      <c r="B42" s="12"/>
      <c r="C42" s="12"/>
      <c r="H42"/>
    </row>
    <row r="43" spans="1:8" x14ac:dyDescent="0.25">
      <c r="A43" s="12"/>
      <c r="B43" s="12"/>
      <c r="C43" s="12"/>
      <c r="H43"/>
    </row>
    <row r="44" spans="1:8" x14ac:dyDescent="0.25">
      <c r="A44" s="12"/>
      <c r="B44" s="12"/>
      <c r="C44" s="12"/>
      <c r="H44"/>
    </row>
    <row r="45" spans="1:8" x14ac:dyDescent="0.25">
      <c r="A45" s="12"/>
      <c r="B45" s="12"/>
      <c r="C45" s="12"/>
      <c r="H45"/>
    </row>
    <row r="46" spans="1:8" x14ac:dyDescent="0.25">
      <c r="A46" s="12"/>
      <c r="B46" s="12"/>
      <c r="C46" s="12"/>
      <c r="H46"/>
    </row>
    <row r="47" spans="1:8" x14ac:dyDescent="0.25">
      <c r="A47" s="12"/>
      <c r="B47" s="12"/>
      <c r="C47" s="12"/>
      <c r="H47"/>
    </row>
    <row r="48" spans="1:8" x14ac:dyDescent="0.25">
      <c r="A48" s="12"/>
      <c r="B48" s="12"/>
      <c r="C48" s="12"/>
      <c r="H48"/>
    </row>
    <row r="49" spans="1:8" x14ac:dyDescent="0.25">
      <c r="A49" s="12"/>
      <c r="B49" s="12"/>
      <c r="C49" s="12"/>
      <c r="H49"/>
    </row>
    <row r="50" spans="1:8" x14ac:dyDescent="0.25">
      <c r="A50" s="12"/>
      <c r="B50" s="12"/>
      <c r="C50" s="12"/>
      <c r="H50"/>
    </row>
    <row r="51" spans="1:8" x14ac:dyDescent="0.25">
      <c r="A51" s="12"/>
      <c r="B51" s="12"/>
      <c r="C51" s="12"/>
      <c r="H51"/>
    </row>
    <row r="52" spans="1:8" x14ac:dyDescent="0.25">
      <c r="A52" s="12"/>
      <c r="B52" s="12"/>
      <c r="C52" s="12"/>
      <c r="H52"/>
    </row>
    <row r="53" spans="1:8" x14ac:dyDescent="0.25">
      <c r="A53" s="12"/>
      <c r="B53" s="12"/>
      <c r="C53" s="12"/>
      <c r="H53"/>
    </row>
    <row r="54" spans="1:8" x14ac:dyDescent="0.25">
      <c r="A54" s="12"/>
      <c r="B54" s="12"/>
      <c r="C54" s="12"/>
      <c r="H54"/>
    </row>
    <row r="55" spans="1:8" x14ac:dyDescent="0.25">
      <c r="A55" s="12"/>
      <c r="B55" s="12"/>
      <c r="C55" s="12"/>
      <c r="H55"/>
    </row>
    <row r="56" spans="1:8" x14ac:dyDescent="0.25">
      <c r="A56" s="12"/>
      <c r="B56" s="12"/>
      <c r="C56" s="12"/>
      <c r="H56"/>
    </row>
    <row r="57" spans="1:8" x14ac:dyDescent="0.25">
      <c r="A57" s="12"/>
      <c r="B57" s="12"/>
      <c r="C57" s="12"/>
      <c r="H57"/>
    </row>
    <row r="58" spans="1:8" x14ac:dyDescent="0.25">
      <c r="A58" s="12"/>
      <c r="B58" s="12"/>
      <c r="C58" s="12"/>
      <c r="H58"/>
    </row>
    <row r="59" spans="1:8" x14ac:dyDescent="0.25">
      <c r="A59" s="12"/>
      <c r="B59" s="12"/>
      <c r="C59" s="12"/>
      <c r="H59"/>
    </row>
    <row r="60" spans="1:8" x14ac:dyDescent="0.25">
      <c r="A60" s="12"/>
      <c r="B60" s="12"/>
      <c r="C60" s="12"/>
      <c r="H60"/>
    </row>
    <row r="61" spans="1:8" x14ac:dyDescent="0.25">
      <c r="A61" s="12"/>
      <c r="B61" s="12"/>
      <c r="C61" s="12"/>
      <c r="H61"/>
    </row>
    <row r="62" spans="1:8" x14ac:dyDescent="0.25">
      <c r="A62" s="12"/>
      <c r="B62" s="12"/>
      <c r="C62" s="12"/>
      <c r="H62"/>
    </row>
    <row r="63" spans="1:8" x14ac:dyDescent="0.25">
      <c r="A63" s="12"/>
      <c r="B63" s="12"/>
      <c r="C63" s="12"/>
      <c r="H63"/>
    </row>
  </sheetData>
  <mergeCells count="4">
    <mergeCell ref="A16:A18"/>
    <mergeCell ref="A7:A9"/>
    <mergeCell ref="A10:A12"/>
    <mergeCell ref="A13:A1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C4A3-A4EA-45A1-A635-8E9501D9BC56}">
  <dimension ref="A1:X44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5" sqref="A5"/>
    </sheetView>
  </sheetViews>
  <sheetFormatPr defaultRowHeight="15" x14ac:dyDescent="0.25"/>
  <cols>
    <col min="1" max="1" width="9.140625" style="36"/>
    <col min="2" max="2" width="8.85546875" customWidth="1"/>
    <col min="3" max="3" width="21.5703125" bestFit="1" customWidth="1"/>
    <col min="4" max="4" width="32.5703125" bestFit="1" customWidth="1"/>
    <col min="5" max="12" width="12.42578125" style="56" customWidth="1"/>
    <col min="13" max="13" width="10" style="56" hidden="1" customWidth="1"/>
    <col min="14" max="14" width="9.140625" style="36"/>
    <col min="15" max="15" width="13" style="36" customWidth="1"/>
    <col min="16" max="16" width="38.85546875" style="62" customWidth="1"/>
  </cols>
  <sheetData>
    <row r="1" spans="1:16" ht="18.75" x14ac:dyDescent="0.3">
      <c r="A1" s="96" t="s">
        <v>165</v>
      </c>
    </row>
    <row r="2" spans="1:16" x14ac:dyDescent="0.25">
      <c r="E2" s="83"/>
      <c r="F2" s="83"/>
      <c r="G2" s="83"/>
      <c r="H2" s="83"/>
      <c r="I2" s="83"/>
      <c r="J2" s="83"/>
      <c r="K2" s="83"/>
      <c r="L2" s="83"/>
    </row>
    <row r="3" spans="1:16" ht="45" x14ac:dyDescent="0.25">
      <c r="A3" s="59" t="s">
        <v>11</v>
      </c>
      <c r="B3" s="59" t="s">
        <v>135</v>
      </c>
      <c r="C3" s="59" t="s">
        <v>12</v>
      </c>
      <c r="D3" s="59" t="s">
        <v>86</v>
      </c>
      <c r="E3" s="60" t="s">
        <v>148</v>
      </c>
      <c r="F3" s="60" t="s">
        <v>162</v>
      </c>
      <c r="G3" s="60" t="s">
        <v>163</v>
      </c>
      <c r="H3" s="60" t="s">
        <v>149</v>
      </c>
      <c r="I3" s="60" t="s">
        <v>150</v>
      </c>
      <c r="J3" s="60" t="s">
        <v>151</v>
      </c>
      <c r="K3" s="60" t="s">
        <v>152</v>
      </c>
      <c r="L3" s="60" t="s">
        <v>153</v>
      </c>
      <c r="M3" s="60" t="s">
        <v>161</v>
      </c>
      <c r="N3" s="60" t="s">
        <v>155</v>
      </c>
      <c r="O3" s="60" t="s">
        <v>160</v>
      </c>
      <c r="P3" s="63"/>
    </row>
    <row r="4" spans="1:16" x14ac:dyDescent="0.25">
      <c r="A4" s="59"/>
      <c r="B4" s="59"/>
      <c r="C4" s="59"/>
      <c r="D4" s="59"/>
      <c r="E4" s="97" t="s">
        <v>166</v>
      </c>
      <c r="F4" s="97"/>
      <c r="G4" s="97"/>
      <c r="H4" s="97"/>
      <c r="I4" s="97"/>
      <c r="J4" s="97"/>
      <c r="K4" s="97"/>
      <c r="L4" s="97"/>
      <c r="M4" s="57"/>
      <c r="N4" s="35"/>
      <c r="O4" s="35"/>
      <c r="P4" s="64"/>
    </row>
    <row r="5" spans="1:16" x14ac:dyDescent="0.25">
      <c r="A5" s="66">
        <v>1</v>
      </c>
      <c r="B5" s="67" t="s">
        <v>30</v>
      </c>
      <c r="C5" s="49" t="s">
        <v>91</v>
      </c>
      <c r="D5" s="67" t="s">
        <v>92</v>
      </c>
      <c r="E5" s="58">
        <v>8</v>
      </c>
      <c r="F5" s="58">
        <v>8</v>
      </c>
      <c r="G5" s="58">
        <v>8</v>
      </c>
      <c r="H5" s="58">
        <v>8</v>
      </c>
      <c r="I5" s="58">
        <v>8</v>
      </c>
      <c r="J5" s="58">
        <v>8</v>
      </c>
      <c r="K5" s="58">
        <v>8</v>
      </c>
      <c r="L5" s="58">
        <v>8</v>
      </c>
      <c r="M5" s="57">
        <f>COUNTA(E5:L5)*10</f>
        <v>80</v>
      </c>
      <c r="N5" s="35">
        <f>SUM(E5:L5)</f>
        <v>64</v>
      </c>
      <c r="O5" s="70">
        <f>N5/M5 * 100</f>
        <v>80</v>
      </c>
      <c r="P5" s="65" t="str">
        <f>LOOKUP(O5,Calculations!$A$5:$A$8,Calculations!$C$5:$C$8)</f>
        <v xml:space="preserve">Exceeding Expectation </v>
      </c>
    </row>
    <row r="6" spans="1:16" x14ac:dyDescent="0.25">
      <c r="A6" s="66">
        <v>2</v>
      </c>
      <c r="B6" s="68" t="s">
        <v>29</v>
      </c>
      <c r="C6" s="49" t="s">
        <v>46</v>
      </c>
      <c r="D6" s="68" t="s">
        <v>93</v>
      </c>
      <c r="E6" s="58">
        <v>6</v>
      </c>
      <c r="F6" s="58">
        <v>6</v>
      </c>
      <c r="G6" s="58"/>
      <c r="H6" s="58">
        <v>6</v>
      </c>
      <c r="I6" s="58">
        <v>6</v>
      </c>
      <c r="J6" s="58">
        <v>6</v>
      </c>
      <c r="K6" s="58">
        <v>6</v>
      </c>
      <c r="L6" s="58">
        <v>6</v>
      </c>
      <c r="M6" s="57">
        <f t="shared" ref="M6:M18" si="0">COUNTA(E6:L6)*10</f>
        <v>70</v>
      </c>
      <c r="N6" s="35">
        <f t="shared" ref="N6:N18" si="1">SUM(E6:L6)</f>
        <v>42</v>
      </c>
      <c r="O6" s="70">
        <f t="shared" ref="O6:O18" si="2">N6/M6 * 100</f>
        <v>60</v>
      </c>
      <c r="P6" s="65" t="str">
        <f>LOOKUP(O6,Calculations!$A$5:$A$8,Calculations!$C$5:$C$8)</f>
        <v xml:space="preserve">Meeting Expectation </v>
      </c>
    </row>
    <row r="7" spans="1:16" x14ac:dyDescent="0.25">
      <c r="A7" s="66">
        <v>12</v>
      </c>
      <c r="B7" s="68" t="s">
        <v>27</v>
      </c>
      <c r="C7" s="69" t="s">
        <v>104</v>
      </c>
      <c r="D7" s="68" t="s">
        <v>112</v>
      </c>
      <c r="E7" s="58">
        <v>7</v>
      </c>
      <c r="F7" s="58">
        <v>2</v>
      </c>
      <c r="G7" s="58">
        <v>8</v>
      </c>
      <c r="H7" s="58">
        <v>7</v>
      </c>
      <c r="I7" s="58">
        <v>6</v>
      </c>
      <c r="J7" s="58">
        <v>7</v>
      </c>
      <c r="K7" s="58">
        <v>5</v>
      </c>
      <c r="L7" s="58">
        <v>5</v>
      </c>
      <c r="M7" s="57">
        <f t="shared" ref="M7:M12" si="3">COUNTA(E7:L7)*10</f>
        <v>80</v>
      </c>
      <c r="N7" s="35">
        <f t="shared" ref="N7:N12" si="4">SUM(E7:L7)</f>
        <v>47</v>
      </c>
      <c r="O7" s="70">
        <f t="shared" ref="O7:O12" si="5">N7/M7 * 100</f>
        <v>58.75</v>
      </c>
      <c r="P7" s="65" t="str">
        <f>LOOKUP(O7,Calculations!$A$5:$A$8,Calculations!$C$5:$C$8)</f>
        <v xml:space="preserve">Meeting Expectation </v>
      </c>
    </row>
    <row r="8" spans="1:16" x14ac:dyDescent="0.25">
      <c r="A8" s="66">
        <v>5</v>
      </c>
      <c r="B8" s="68" t="s">
        <v>27</v>
      </c>
      <c r="C8" s="69" t="s">
        <v>96</v>
      </c>
      <c r="D8" s="68" t="s">
        <v>108</v>
      </c>
      <c r="E8" s="58">
        <v>8</v>
      </c>
      <c r="F8" s="58">
        <v>8</v>
      </c>
      <c r="G8" s="58"/>
      <c r="H8" s="58">
        <v>6</v>
      </c>
      <c r="I8" s="58">
        <v>5</v>
      </c>
      <c r="J8" s="58">
        <v>7</v>
      </c>
      <c r="K8" s="58">
        <v>7</v>
      </c>
      <c r="L8" s="58">
        <v>8</v>
      </c>
      <c r="M8" s="57">
        <f t="shared" si="3"/>
        <v>70</v>
      </c>
      <c r="N8" s="35">
        <f t="shared" si="4"/>
        <v>49</v>
      </c>
      <c r="O8" s="70">
        <f t="shared" si="5"/>
        <v>70</v>
      </c>
      <c r="P8" s="65" t="str">
        <f>LOOKUP(O8,Calculations!$A$5:$A$8,Calculations!$C$5:$C$8)</f>
        <v xml:space="preserve">Meeting Expectation </v>
      </c>
    </row>
    <row r="9" spans="1:16" x14ac:dyDescent="0.25">
      <c r="A9" s="66">
        <v>9</v>
      </c>
      <c r="B9" s="68" t="s">
        <v>25</v>
      </c>
      <c r="C9" s="69" t="s">
        <v>100</v>
      </c>
      <c r="D9" s="68" t="s">
        <v>110</v>
      </c>
      <c r="E9" s="58">
        <v>8</v>
      </c>
      <c r="F9" s="58">
        <v>7</v>
      </c>
      <c r="G9" s="58"/>
      <c r="H9" s="58">
        <v>8</v>
      </c>
      <c r="I9" s="58">
        <v>6</v>
      </c>
      <c r="J9" s="58">
        <v>8</v>
      </c>
      <c r="K9" s="58">
        <v>6</v>
      </c>
      <c r="L9" s="58">
        <v>7</v>
      </c>
      <c r="M9" s="57">
        <f t="shared" si="3"/>
        <v>70</v>
      </c>
      <c r="N9" s="35">
        <f t="shared" si="4"/>
        <v>50</v>
      </c>
      <c r="O9" s="70">
        <f t="shared" si="5"/>
        <v>71.428571428571431</v>
      </c>
      <c r="P9" s="65" t="str">
        <f>LOOKUP(O9,Calculations!$A$5:$A$8,Calculations!$C$5:$C$8)</f>
        <v xml:space="preserve">Exceeding Expectation </v>
      </c>
    </row>
    <row r="10" spans="1:16" x14ac:dyDescent="0.25">
      <c r="A10" s="66">
        <v>13</v>
      </c>
      <c r="B10" s="68" t="s">
        <v>24</v>
      </c>
      <c r="C10" s="69" t="s">
        <v>105</v>
      </c>
      <c r="D10" s="68" t="s">
        <v>5</v>
      </c>
      <c r="E10" s="58">
        <v>7</v>
      </c>
      <c r="F10" s="58"/>
      <c r="G10" s="58">
        <v>8</v>
      </c>
      <c r="H10" s="58">
        <v>7</v>
      </c>
      <c r="I10" s="58">
        <v>6</v>
      </c>
      <c r="J10" s="58">
        <v>7</v>
      </c>
      <c r="K10" s="58"/>
      <c r="L10" s="58">
        <v>7</v>
      </c>
      <c r="M10" s="57">
        <f t="shared" si="3"/>
        <v>60</v>
      </c>
      <c r="N10" s="35">
        <f t="shared" si="4"/>
        <v>42</v>
      </c>
      <c r="O10" s="70">
        <f t="shared" si="5"/>
        <v>70</v>
      </c>
      <c r="P10" s="65" t="str">
        <f>LOOKUP(O10,Calculations!$A$5:$A$8,Calculations!$C$5:$C$8)</f>
        <v xml:space="preserve">Meeting Expectation </v>
      </c>
    </row>
    <row r="11" spans="1:16" x14ac:dyDescent="0.25">
      <c r="A11" s="66">
        <v>11</v>
      </c>
      <c r="B11" s="68" t="s">
        <v>23</v>
      </c>
      <c r="C11" s="69" t="s">
        <v>103</v>
      </c>
      <c r="D11" s="68" t="s">
        <v>111</v>
      </c>
      <c r="E11" s="58">
        <v>7</v>
      </c>
      <c r="F11" s="58">
        <v>4</v>
      </c>
      <c r="G11" s="58"/>
      <c r="H11" s="58">
        <v>4</v>
      </c>
      <c r="I11" s="58">
        <v>7</v>
      </c>
      <c r="J11" s="58">
        <v>7</v>
      </c>
      <c r="K11" s="58"/>
      <c r="L11" s="58">
        <v>5</v>
      </c>
      <c r="M11" s="57">
        <f t="shared" si="3"/>
        <v>60</v>
      </c>
      <c r="N11" s="35">
        <f t="shared" si="4"/>
        <v>34</v>
      </c>
      <c r="O11" s="70">
        <f t="shared" si="5"/>
        <v>56.666666666666664</v>
      </c>
      <c r="P11" s="65" t="str">
        <f>LOOKUP(O11,Calculations!$A$5:$A$8,Calculations!$C$5:$C$8)</f>
        <v xml:space="preserve">Meeting Expectation </v>
      </c>
    </row>
    <row r="12" spans="1:16" x14ac:dyDescent="0.25">
      <c r="A12" s="66">
        <v>0</v>
      </c>
      <c r="B12" s="68" t="s">
        <v>23</v>
      </c>
      <c r="C12" s="69" t="s">
        <v>101</v>
      </c>
      <c r="D12" s="68" t="s">
        <v>5</v>
      </c>
      <c r="E12" s="58">
        <v>6</v>
      </c>
      <c r="F12" s="58">
        <v>6</v>
      </c>
      <c r="G12" s="58"/>
      <c r="H12" s="58">
        <v>6</v>
      </c>
      <c r="I12" s="58">
        <v>5</v>
      </c>
      <c r="J12" s="58">
        <v>5</v>
      </c>
      <c r="K12" s="58"/>
      <c r="L12" s="58">
        <v>5</v>
      </c>
      <c r="M12" s="57">
        <f t="shared" si="3"/>
        <v>60</v>
      </c>
      <c r="N12" s="35">
        <f t="shared" si="4"/>
        <v>33</v>
      </c>
      <c r="O12" s="70">
        <f t="shared" si="5"/>
        <v>55.000000000000007</v>
      </c>
      <c r="P12" s="65" t="str">
        <f>LOOKUP(O12,Calculations!$A$5:$A$8,Calculations!$C$5:$C$8)</f>
        <v xml:space="preserve">Meeting Expectation </v>
      </c>
    </row>
    <row r="13" spans="1:16" x14ac:dyDescent="0.25">
      <c r="A13" s="66">
        <v>3</v>
      </c>
      <c r="B13" s="68" t="s">
        <v>23</v>
      </c>
      <c r="C13" s="69" t="s">
        <v>94</v>
      </c>
      <c r="D13" s="68" t="s">
        <v>106</v>
      </c>
      <c r="E13" s="58">
        <v>6</v>
      </c>
      <c r="F13" s="58">
        <v>6</v>
      </c>
      <c r="G13" s="58"/>
      <c r="H13" s="58">
        <v>7</v>
      </c>
      <c r="I13" s="58">
        <v>7</v>
      </c>
      <c r="J13" s="58">
        <v>7</v>
      </c>
      <c r="K13" s="58"/>
      <c r="L13" s="58">
        <v>6</v>
      </c>
      <c r="M13" s="57">
        <f t="shared" si="0"/>
        <v>60</v>
      </c>
      <c r="N13" s="35">
        <f t="shared" si="1"/>
        <v>39</v>
      </c>
      <c r="O13" s="70">
        <f t="shared" si="2"/>
        <v>65</v>
      </c>
      <c r="P13" s="65" t="str">
        <f>LOOKUP(O13,Calculations!$A$5:$A$8,Calculations!$C$5:$C$8)</f>
        <v xml:space="preserve">Meeting Expectation </v>
      </c>
    </row>
    <row r="14" spans="1:16" x14ac:dyDescent="0.25">
      <c r="A14" s="66">
        <v>4</v>
      </c>
      <c r="B14" s="68" t="s">
        <v>24</v>
      </c>
      <c r="C14" s="69" t="s">
        <v>95</v>
      </c>
      <c r="D14" s="68" t="s">
        <v>107</v>
      </c>
      <c r="E14" s="58">
        <v>6</v>
      </c>
      <c r="F14" s="58">
        <v>8</v>
      </c>
      <c r="G14" s="58"/>
      <c r="H14" s="58">
        <v>9</v>
      </c>
      <c r="I14" s="58">
        <v>7</v>
      </c>
      <c r="J14" s="58">
        <v>5</v>
      </c>
      <c r="K14" s="58">
        <v>6</v>
      </c>
      <c r="L14" s="58">
        <v>8</v>
      </c>
      <c r="M14" s="57">
        <f t="shared" si="0"/>
        <v>70</v>
      </c>
      <c r="N14" s="35">
        <f t="shared" si="1"/>
        <v>49</v>
      </c>
      <c r="O14" s="70">
        <f t="shared" si="2"/>
        <v>70</v>
      </c>
      <c r="P14" s="65" t="str">
        <f>LOOKUP(O14,Calculations!$A$5:$A$8,Calculations!$C$5:$C$8)</f>
        <v xml:space="preserve">Meeting Expectation </v>
      </c>
    </row>
    <row r="15" spans="1:16" x14ac:dyDescent="0.25">
      <c r="A15" s="66">
        <v>6</v>
      </c>
      <c r="B15" s="68" t="s">
        <v>24</v>
      </c>
      <c r="C15" s="69" t="s">
        <v>97</v>
      </c>
      <c r="D15" s="68" t="s">
        <v>109</v>
      </c>
      <c r="E15" s="58">
        <v>8</v>
      </c>
      <c r="F15" s="58">
        <v>9</v>
      </c>
      <c r="G15" s="58"/>
      <c r="H15" s="58">
        <v>7</v>
      </c>
      <c r="I15" s="58">
        <v>7</v>
      </c>
      <c r="J15" s="58">
        <v>8</v>
      </c>
      <c r="K15" s="58">
        <v>6</v>
      </c>
      <c r="L15" s="58">
        <v>8</v>
      </c>
      <c r="M15" s="57">
        <f t="shared" si="0"/>
        <v>70</v>
      </c>
      <c r="N15" s="35">
        <f t="shared" si="1"/>
        <v>53</v>
      </c>
      <c r="O15" s="70">
        <f t="shared" si="2"/>
        <v>75.714285714285708</v>
      </c>
      <c r="P15" s="65" t="str">
        <f>LOOKUP(O15,Calculations!$A$5:$A$8,Calculations!$C$5:$C$8)</f>
        <v xml:space="preserve">Exceeding Expectation </v>
      </c>
    </row>
    <row r="16" spans="1:16" x14ac:dyDescent="0.25">
      <c r="A16" s="66">
        <v>10</v>
      </c>
      <c r="B16" s="68" t="s">
        <v>21</v>
      </c>
      <c r="C16" s="69" t="s">
        <v>102</v>
      </c>
      <c r="D16" s="68" t="s">
        <v>5</v>
      </c>
      <c r="E16" s="58">
        <v>6</v>
      </c>
      <c r="F16" s="58">
        <v>5</v>
      </c>
      <c r="G16" s="58"/>
      <c r="H16" s="58">
        <v>7</v>
      </c>
      <c r="I16" s="58">
        <v>9</v>
      </c>
      <c r="J16" s="58">
        <v>7</v>
      </c>
      <c r="K16" s="58"/>
      <c r="L16" s="58">
        <v>7</v>
      </c>
      <c r="M16" s="57">
        <f>COUNTA(E16:L16)*10</f>
        <v>60</v>
      </c>
      <c r="N16" s="35">
        <f>SUM(E16:L16)</f>
        <v>41</v>
      </c>
      <c r="O16" s="70">
        <f>N16/M16 * 100</f>
        <v>68.333333333333329</v>
      </c>
      <c r="P16" s="65" t="str">
        <f>LOOKUP(O16,Calculations!$A$5:$A$8,Calculations!$C$5:$C$8)</f>
        <v xml:space="preserve">Meeting Expectation </v>
      </c>
    </row>
    <row r="17" spans="1:24" x14ac:dyDescent="0.25">
      <c r="A17" s="66">
        <v>7</v>
      </c>
      <c r="B17" s="68" t="s">
        <v>22</v>
      </c>
      <c r="C17" s="69" t="s">
        <v>98</v>
      </c>
      <c r="D17" s="68" t="s">
        <v>43</v>
      </c>
      <c r="E17" s="58">
        <v>8</v>
      </c>
      <c r="F17" s="58"/>
      <c r="G17" s="58"/>
      <c r="H17" s="58">
        <v>5</v>
      </c>
      <c r="I17" s="58">
        <v>3</v>
      </c>
      <c r="J17" s="58">
        <v>7</v>
      </c>
      <c r="K17" s="58"/>
      <c r="L17" s="58">
        <v>3</v>
      </c>
      <c r="M17" s="57">
        <f t="shared" si="0"/>
        <v>50</v>
      </c>
      <c r="N17" s="35">
        <f t="shared" si="1"/>
        <v>26</v>
      </c>
      <c r="O17" s="70">
        <f t="shared" si="2"/>
        <v>52</v>
      </c>
      <c r="P17" s="65" t="str">
        <f>LOOKUP(O17,Calculations!$A$5:$A$8,Calculations!$C$5:$C$8)</f>
        <v xml:space="preserve">Meeting Expectation </v>
      </c>
    </row>
    <row r="18" spans="1:24" x14ac:dyDescent="0.25">
      <c r="A18" s="66">
        <v>8</v>
      </c>
      <c r="B18" s="68" t="s">
        <v>22</v>
      </c>
      <c r="C18" s="69" t="s">
        <v>99</v>
      </c>
      <c r="D18" s="68" t="s">
        <v>88</v>
      </c>
      <c r="E18" s="58">
        <v>7</v>
      </c>
      <c r="F18" s="58"/>
      <c r="G18" s="58"/>
      <c r="H18" s="58">
        <v>6</v>
      </c>
      <c r="I18" s="58">
        <v>7</v>
      </c>
      <c r="J18" s="58">
        <v>7</v>
      </c>
      <c r="K18" s="58"/>
      <c r="L18" s="58">
        <v>4</v>
      </c>
      <c r="M18" s="57">
        <f t="shared" si="0"/>
        <v>50</v>
      </c>
      <c r="N18" s="35">
        <f t="shared" si="1"/>
        <v>31</v>
      </c>
      <c r="O18" s="70">
        <f t="shared" si="2"/>
        <v>62</v>
      </c>
      <c r="P18" s="65" t="str">
        <f>LOOKUP(O18,Calculations!$A$5:$A$8,Calculations!$C$5:$C$8)</f>
        <v xml:space="preserve">Meeting Expectation </v>
      </c>
    </row>
    <row r="30" spans="1:24" x14ac:dyDescent="0.25">
      <c r="U30" s="36"/>
    </row>
    <row r="31" spans="1:24" x14ac:dyDescent="0.25">
      <c r="U31" s="36"/>
      <c r="X31" s="36"/>
    </row>
    <row r="32" spans="1:24" x14ac:dyDescent="0.25">
      <c r="U32" s="36"/>
    </row>
    <row r="33" spans="21:23" x14ac:dyDescent="0.25">
      <c r="U33" s="36"/>
    </row>
    <row r="34" spans="21:23" x14ac:dyDescent="0.25">
      <c r="U34" s="36"/>
    </row>
    <row r="35" spans="21:23" x14ac:dyDescent="0.25">
      <c r="U35" s="36"/>
    </row>
    <row r="36" spans="21:23" x14ac:dyDescent="0.25">
      <c r="U36" s="36"/>
    </row>
    <row r="37" spans="21:23" x14ac:dyDescent="0.25">
      <c r="U37" s="36"/>
    </row>
    <row r="38" spans="21:23" x14ac:dyDescent="0.25">
      <c r="U38" s="36"/>
    </row>
    <row r="39" spans="21:23" x14ac:dyDescent="0.25">
      <c r="U39" s="36"/>
    </row>
    <row r="40" spans="21:23" x14ac:dyDescent="0.25">
      <c r="U40" s="36"/>
    </row>
    <row r="41" spans="21:23" x14ac:dyDescent="0.25">
      <c r="U41" s="36"/>
    </row>
    <row r="42" spans="21:23" x14ac:dyDescent="0.25">
      <c r="U42" s="36" t="s">
        <v>154</v>
      </c>
      <c r="W42">
        <f>SUM(W31:W41)</f>
        <v>0</v>
      </c>
    </row>
    <row r="43" spans="21:23" x14ac:dyDescent="0.25">
      <c r="U43" s="36"/>
    </row>
    <row r="44" spans="21:23" x14ac:dyDescent="0.25">
      <c r="U44" s="36"/>
    </row>
  </sheetData>
  <mergeCells count="2">
    <mergeCell ref="E2:L2"/>
    <mergeCell ref="E4:L4"/>
  </mergeCells>
  <conditionalFormatting sqref="C5:C12">
    <cfRule type="expression" dxfId="4" priority="8" stopIfTrue="1">
      <formula>#REF!&lt;&gt;""</formula>
    </cfRule>
  </conditionalFormatting>
  <conditionalFormatting sqref="E5:L18">
    <cfRule type="containsBlanks" dxfId="1" priority="2">
      <formula>LEN(TRIM(E5))=0</formula>
    </cfRule>
  </conditionalFormatting>
  <conditionalFormatting sqref="P5:P18">
    <cfRule type="containsText" dxfId="0" priority="1" operator="containsText" text="Exceeding Expectation">
      <formula>NOT(ISERROR(SEARCH("Exceeding Expectation",P5)))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27"/>
  <sheetViews>
    <sheetView workbookViewId="0">
      <pane xSplit="3" ySplit="3" topLeftCell="D4" activePane="bottomRight" state="frozen"/>
      <selection pane="topRight" activeCell="C1" sqref="C1"/>
      <selection pane="bottomLeft" activeCell="A2" sqref="A2"/>
      <selection pane="bottomRight" activeCell="D16" sqref="D16"/>
    </sheetView>
  </sheetViews>
  <sheetFormatPr defaultRowHeight="15" x14ac:dyDescent="0.25"/>
  <cols>
    <col min="1" max="1" width="5.85546875" style="37" customWidth="1"/>
    <col min="2" max="2" width="9" style="37" customWidth="1"/>
    <col min="3" max="3" width="22.28515625" style="37" customWidth="1"/>
    <col min="4" max="4" width="33" style="37" bestFit="1" customWidth="1"/>
    <col min="5" max="5" width="23" style="37" bestFit="1" customWidth="1"/>
    <col min="6" max="6" width="20.85546875" style="45" customWidth="1"/>
    <col min="7" max="7" width="21.7109375" style="55" bestFit="1" customWidth="1"/>
    <col min="8" max="8" width="11.5703125" style="52" customWidth="1"/>
    <col min="9" max="9" width="16.42578125" style="43" customWidth="1"/>
    <col min="10" max="10" width="17.5703125" style="37" customWidth="1"/>
    <col min="11" max="16384" width="9.140625" style="37"/>
  </cols>
  <sheetData>
    <row r="3" spans="1:10" s="85" customFormat="1" x14ac:dyDescent="0.25">
      <c r="A3" s="114" t="s">
        <v>11</v>
      </c>
      <c r="B3" s="114" t="s">
        <v>135</v>
      </c>
      <c r="C3" s="114" t="s">
        <v>12</v>
      </c>
      <c r="D3" s="114" t="s">
        <v>86</v>
      </c>
      <c r="E3" s="114" t="s">
        <v>87</v>
      </c>
      <c r="F3" s="115" t="s">
        <v>13</v>
      </c>
      <c r="G3" s="114" t="s">
        <v>131</v>
      </c>
      <c r="H3" s="116" t="s">
        <v>142</v>
      </c>
      <c r="I3" s="114" t="s">
        <v>134</v>
      </c>
      <c r="J3" s="117" t="s">
        <v>164</v>
      </c>
    </row>
    <row r="4" spans="1:10" x14ac:dyDescent="0.25">
      <c r="A4" s="90">
        <v>1</v>
      </c>
      <c r="B4" s="91" t="s">
        <v>30</v>
      </c>
      <c r="C4" s="92" t="s">
        <v>91</v>
      </c>
      <c r="D4" s="93" t="s">
        <v>92</v>
      </c>
      <c r="E4" s="92"/>
      <c r="F4" s="53">
        <v>450000</v>
      </c>
      <c r="G4" s="71" t="str">
        <f>VLOOKUP(C4,'Performance Analysis'!$C$5:$P$200,14,FALSE)</f>
        <v xml:space="preserve">Exceeding Expectation </v>
      </c>
      <c r="H4" s="72">
        <f ca="1">OFFSET('Increment Plan'!$D$4:$G$17,MATCH(B4,'Increment Plan'!$C$5:$C$18,0)-1,MATCH(G4,'Increment Plan'!$D$3:$G$3,0)-1,1,1)+'Increment Plan'!$C$1</f>
        <v>0.09</v>
      </c>
      <c r="I4" s="73">
        <f t="shared" ref="I4:I17" ca="1" si="0">F4+(H4*F4)</f>
        <v>490500</v>
      </c>
      <c r="J4" s="88">
        <f ca="1">I4-F4</f>
        <v>40500</v>
      </c>
    </row>
    <row r="5" spans="1:10" x14ac:dyDescent="0.25">
      <c r="A5" s="90">
        <v>2</v>
      </c>
      <c r="B5" s="68" t="s">
        <v>29</v>
      </c>
      <c r="C5" s="49" t="s">
        <v>46</v>
      </c>
      <c r="D5" s="94" t="s">
        <v>93</v>
      </c>
      <c r="E5" s="49" t="s">
        <v>136</v>
      </c>
      <c r="F5" s="44">
        <v>395000</v>
      </c>
      <c r="G5" s="71" t="str">
        <f>VLOOKUP(C5,'Performance Analysis'!$C$5:$P$200,14,FALSE)</f>
        <v xml:space="preserve">Meeting Expectation </v>
      </c>
      <c r="H5" s="72">
        <f ca="1">OFFSET('Increment Plan'!$D$4:$G$17,MATCH(B5,'Increment Plan'!$C$5:$C$18,0)-1,MATCH(G5,'Increment Plan'!$D$3:$G$3,0)-1,1,1)+'Increment Plan'!$C$1</f>
        <v>0.09</v>
      </c>
      <c r="I5" s="73">
        <f t="shared" ca="1" si="0"/>
        <v>430550</v>
      </c>
      <c r="J5" s="89">
        <f t="shared" ref="J5:J17" ca="1" si="1">I5-F5</f>
        <v>35550</v>
      </c>
    </row>
    <row r="6" spans="1:10" x14ac:dyDescent="0.25">
      <c r="A6" s="66">
        <v>3</v>
      </c>
      <c r="B6" s="68" t="s">
        <v>23</v>
      </c>
      <c r="C6" s="95" t="s">
        <v>94</v>
      </c>
      <c r="D6" s="94" t="s">
        <v>106</v>
      </c>
      <c r="E6" s="49" t="s">
        <v>125</v>
      </c>
      <c r="F6" s="44">
        <v>150000</v>
      </c>
      <c r="G6" s="71" t="str">
        <f>VLOOKUP(C6,'Performance Analysis'!$C$5:$P$200,14,FALSE)</f>
        <v xml:space="preserve">Meeting Expectation </v>
      </c>
      <c r="H6" s="72">
        <f ca="1">OFFSET('Increment Plan'!$D$4:$G$17,MATCH(B6,'Increment Plan'!$C$5:$C$18,0)-1,MATCH(G6,'Increment Plan'!$D$3:$G$3,0)-1,1,1)+'Increment Plan'!$C$1</f>
        <v>0.16999999999999998</v>
      </c>
      <c r="I6" s="73">
        <f t="shared" ca="1" si="0"/>
        <v>175500</v>
      </c>
      <c r="J6" s="89">
        <f t="shared" ca="1" si="1"/>
        <v>25500</v>
      </c>
    </row>
    <row r="7" spans="1:10" x14ac:dyDescent="0.25">
      <c r="A7" s="66">
        <v>4</v>
      </c>
      <c r="B7" s="68" t="s">
        <v>24</v>
      </c>
      <c r="C7" s="95" t="s">
        <v>95</v>
      </c>
      <c r="D7" s="94" t="s">
        <v>107</v>
      </c>
      <c r="E7" s="49" t="s">
        <v>137</v>
      </c>
      <c r="F7" s="44">
        <v>200000</v>
      </c>
      <c r="G7" s="71" t="str">
        <f>VLOOKUP(C7,'Performance Analysis'!$C$5:$P$200,14,FALSE)</f>
        <v xml:space="preserve">Meeting Expectation </v>
      </c>
      <c r="H7" s="72">
        <f ca="1">OFFSET('Increment Plan'!$D$4:$G$17,MATCH(B7,'Increment Plan'!$C$5:$C$18,0)-1,MATCH(G7,'Increment Plan'!$D$3:$G$3,0)-1,1,1)+'Increment Plan'!$C$1</f>
        <v>0.16999999999999998</v>
      </c>
      <c r="I7" s="73">
        <f t="shared" ca="1" si="0"/>
        <v>234000</v>
      </c>
      <c r="J7" s="89">
        <f t="shared" ca="1" si="1"/>
        <v>34000</v>
      </c>
    </row>
    <row r="8" spans="1:10" x14ac:dyDescent="0.25">
      <c r="A8" s="90">
        <v>5</v>
      </c>
      <c r="B8" s="68" t="s">
        <v>27</v>
      </c>
      <c r="C8" s="95" t="s">
        <v>96</v>
      </c>
      <c r="D8" s="94" t="s">
        <v>108</v>
      </c>
      <c r="E8" s="49" t="s">
        <v>138</v>
      </c>
      <c r="F8" s="44">
        <v>240000</v>
      </c>
      <c r="G8" s="71" t="str">
        <f>VLOOKUP(C8,'Performance Analysis'!$C$5:$P$200,14,FALSE)</f>
        <v xml:space="preserve">Meeting Expectation </v>
      </c>
      <c r="H8" s="72">
        <f ca="1">OFFSET('Increment Plan'!$D$4:$G$17,MATCH(B8,'Increment Plan'!$C$5:$C$18,0)-1,MATCH(G8,'Increment Plan'!$D$3:$G$3,0)-1,1,1)+'Increment Plan'!$C$1</f>
        <v>0.13</v>
      </c>
      <c r="I8" s="73">
        <f t="shared" ca="1" si="0"/>
        <v>271200</v>
      </c>
      <c r="J8" s="89">
        <f t="shared" ca="1" si="1"/>
        <v>31200</v>
      </c>
    </row>
    <row r="9" spans="1:10" x14ac:dyDescent="0.25">
      <c r="A9" s="66">
        <v>6</v>
      </c>
      <c r="B9" s="68" t="s">
        <v>24</v>
      </c>
      <c r="C9" s="95" t="s">
        <v>97</v>
      </c>
      <c r="D9" s="94" t="s">
        <v>109</v>
      </c>
      <c r="E9" s="49" t="s">
        <v>89</v>
      </c>
      <c r="F9" s="44">
        <v>240000</v>
      </c>
      <c r="G9" s="71" t="str">
        <f>VLOOKUP(C9,'Performance Analysis'!$C$5:$P$200,14,FALSE)</f>
        <v xml:space="preserve">Exceeding Expectation </v>
      </c>
      <c r="H9" s="72">
        <f ca="1">OFFSET('Increment Plan'!$D$4:$G$17,MATCH(B9,'Increment Plan'!$C$5:$C$18,0)-1,MATCH(G9,'Increment Plan'!$D$3:$G$3,0)-1,1,1)+'Increment Plan'!$C$1</f>
        <v>0.2</v>
      </c>
      <c r="I9" s="73">
        <f t="shared" ca="1" si="0"/>
        <v>288000</v>
      </c>
      <c r="J9" s="89">
        <f t="shared" ca="1" si="1"/>
        <v>48000</v>
      </c>
    </row>
    <row r="10" spans="1:10" x14ac:dyDescent="0.25">
      <c r="A10" s="66">
        <v>7</v>
      </c>
      <c r="B10" s="68" t="s">
        <v>22</v>
      </c>
      <c r="C10" s="95" t="s">
        <v>98</v>
      </c>
      <c r="D10" s="94" t="s">
        <v>43</v>
      </c>
      <c r="E10" s="49" t="s">
        <v>139</v>
      </c>
      <c r="F10" s="44">
        <v>90000</v>
      </c>
      <c r="G10" s="71" t="str">
        <f>VLOOKUP(C10,'Performance Analysis'!$C$5:$P$200,14,FALSE)</f>
        <v xml:space="preserve">Meeting Expectation </v>
      </c>
      <c r="H10" s="72">
        <f ca="1">OFFSET('Increment Plan'!$D$4:$G$17,MATCH(B10,'Increment Plan'!$C$5:$C$18,0)-1,MATCH(G10,'Increment Plan'!$D$3:$G$3,0)-1,1,1)+'Increment Plan'!$C$1</f>
        <v>0.16999999999999998</v>
      </c>
      <c r="I10" s="73">
        <f t="shared" ca="1" si="0"/>
        <v>105300</v>
      </c>
      <c r="J10" s="89">
        <f t="shared" ca="1" si="1"/>
        <v>15300</v>
      </c>
    </row>
    <row r="11" spans="1:10" x14ac:dyDescent="0.25">
      <c r="A11" s="90">
        <v>8</v>
      </c>
      <c r="B11" s="68" t="s">
        <v>22</v>
      </c>
      <c r="C11" s="95" t="s">
        <v>99</v>
      </c>
      <c r="D11" s="94" t="s">
        <v>88</v>
      </c>
      <c r="E11" s="49" t="s">
        <v>88</v>
      </c>
      <c r="F11" s="44">
        <v>75000</v>
      </c>
      <c r="G11" s="71" t="str">
        <f>VLOOKUP(C11,'Performance Analysis'!$C$5:$P$200,14,FALSE)</f>
        <v xml:space="preserve">Meeting Expectation </v>
      </c>
      <c r="H11" s="72">
        <f ca="1">OFFSET('Increment Plan'!$D$4:$G$17,MATCH(B11,'Increment Plan'!$C$5:$C$18,0)-1,MATCH(G11,'Increment Plan'!$D$3:$G$3,0)-1,1,1)+'Increment Plan'!$C$1</f>
        <v>0.16999999999999998</v>
      </c>
      <c r="I11" s="73">
        <f t="shared" ca="1" si="0"/>
        <v>87750</v>
      </c>
      <c r="J11" s="89">
        <f t="shared" ca="1" si="1"/>
        <v>12750</v>
      </c>
    </row>
    <row r="12" spans="1:10" x14ac:dyDescent="0.25">
      <c r="A12" s="66">
        <v>9</v>
      </c>
      <c r="B12" s="68" t="s">
        <v>24</v>
      </c>
      <c r="C12" s="95" t="s">
        <v>100</v>
      </c>
      <c r="D12" s="94" t="s">
        <v>110</v>
      </c>
      <c r="E12" s="49" t="s">
        <v>136</v>
      </c>
      <c r="F12" s="44">
        <v>240000</v>
      </c>
      <c r="G12" s="71" t="str">
        <f>VLOOKUP(C12,'Performance Analysis'!$C$5:$P$200,14,FALSE)</f>
        <v xml:space="preserve">Exceeding Expectation </v>
      </c>
      <c r="H12" s="72">
        <f ca="1">OFFSET('Increment Plan'!$D$4:$G$17,MATCH(B12,'Increment Plan'!$C$5:$C$18,0)-1,MATCH(G12,'Increment Plan'!$D$3:$G$3,0)-1,1,1)+'Increment Plan'!$C$1</f>
        <v>0.2</v>
      </c>
      <c r="I12" s="73">
        <f t="shared" ca="1" si="0"/>
        <v>288000</v>
      </c>
      <c r="J12" s="89">
        <f t="shared" ca="1" si="1"/>
        <v>48000</v>
      </c>
    </row>
    <row r="13" spans="1:10" x14ac:dyDescent="0.25">
      <c r="A13" s="66">
        <v>0</v>
      </c>
      <c r="B13" s="68" t="s">
        <v>23</v>
      </c>
      <c r="C13" s="95" t="s">
        <v>101</v>
      </c>
      <c r="D13" s="94" t="s">
        <v>5</v>
      </c>
      <c r="E13" s="49" t="s">
        <v>136</v>
      </c>
      <c r="F13" s="44">
        <v>200000</v>
      </c>
      <c r="G13" s="71" t="str">
        <f>VLOOKUP(C13,'Performance Analysis'!$C$5:$P$200,14,FALSE)</f>
        <v xml:space="preserve">Meeting Expectation </v>
      </c>
      <c r="H13" s="72">
        <f ca="1">OFFSET('Increment Plan'!$D$4:$G$17,MATCH(B13,'Increment Plan'!$C$5:$C$18,0)-1,MATCH(G13,'Increment Plan'!$D$3:$G$3,0)-1,1,1)+'Increment Plan'!$C$1</f>
        <v>0.16999999999999998</v>
      </c>
      <c r="I13" s="73">
        <f t="shared" ca="1" si="0"/>
        <v>234000</v>
      </c>
      <c r="J13" s="89">
        <f t="shared" ca="1" si="1"/>
        <v>34000</v>
      </c>
    </row>
    <row r="14" spans="1:10" x14ac:dyDescent="0.25">
      <c r="A14" s="90">
        <v>10</v>
      </c>
      <c r="B14" s="68" t="s">
        <v>22</v>
      </c>
      <c r="C14" s="95" t="s">
        <v>102</v>
      </c>
      <c r="D14" s="94" t="s">
        <v>5</v>
      </c>
      <c r="E14" s="49" t="s">
        <v>89</v>
      </c>
      <c r="F14" s="44">
        <v>80000</v>
      </c>
      <c r="G14" s="71" t="str">
        <f>VLOOKUP(C14,'Performance Analysis'!$C$5:$P$200,14,FALSE)</f>
        <v xml:space="preserve">Meeting Expectation </v>
      </c>
      <c r="H14" s="72">
        <f ca="1">OFFSET('Increment Plan'!$D$4:$G$17,MATCH(B14,'Increment Plan'!$C$5:$C$18,0)-1,MATCH(G14,'Increment Plan'!$D$3:$G$3,0)-1,1,1)+'Increment Plan'!$C$1</f>
        <v>0.16999999999999998</v>
      </c>
      <c r="I14" s="73">
        <f t="shared" ca="1" si="0"/>
        <v>93600</v>
      </c>
      <c r="J14" s="89">
        <f t="shared" ca="1" si="1"/>
        <v>13600</v>
      </c>
    </row>
    <row r="15" spans="1:10" x14ac:dyDescent="0.25">
      <c r="A15" s="66">
        <v>11</v>
      </c>
      <c r="B15" s="68" t="s">
        <v>23</v>
      </c>
      <c r="C15" s="95" t="s">
        <v>103</v>
      </c>
      <c r="D15" s="94" t="s">
        <v>111</v>
      </c>
      <c r="E15" s="49" t="s">
        <v>136</v>
      </c>
      <c r="F15" s="44">
        <v>200000</v>
      </c>
      <c r="G15" s="71" t="str">
        <f>VLOOKUP(C15,'Performance Analysis'!$C$5:$P$200,14,FALSE)</f>
        <v xml:space="preserve">Meeting Expectation </v>
      </c>
      <c r="H15" s="72">
        <f ca="1">OFFSET('Increment Plan'!$D$4:$G$17,MATCH(B15,'Increment Plan'!$C$5:$C$18,0)-1,MATCH(G15,'Increment Plan'!$D$3:$G$3,0)-1,1,1)+'Increment Plan'!$C$1</f>
        <v>0.16999999999999998</v>
      </c>
      <c r="I15" s="73">
        <f t="shared" ca="1" si="0"/>
        <v>234000</v>
      </c>
      <c r="J15" s="89">
        <f t="shared" ca="1" si="1"/>
        <v>34000</v>
      </c>
    </row>
    <row r="16" spans="1:10" x14ac:dyDescent="0.25">
      <c r="A16" s="66">
        <v>12</v>
      </c>
      <c r="B16" s="68" t="s">
        <v>27</v>
      </c>
      <c r="C16" s="95" t="s">
        <v>104</v>
      </c>
      <c r="D16" s="94" t="s">
        <v>112</v>
      </c>
      <c r="E16" s="49" t="s">
        <v>136</v>
      </c>
      <c r="F16" s="44">
        <v>240000</v>
      </c>
      <c r="G16" s="71" t="str">
        <f>VLOOKUP(C16,'Performance Analysis'!$C$5:$P$200,14,FALSE)</f>
        <v xml:space="preserve">Meeting Expectation </v>
      </c>
      <c r="H16" s="72">
        <f ca="1">OFFSET('Increment Plan'!$D$4:$G$17,MATCH(B16,'Increment Plan'!$C$5:$C$18,0)-1,MATCH(G16,'Increment Plan'!$D$3:$G$3,0)-1,1,1)+'Increment Plan'!$C$1</f>
        <v>0.13</v>
      </c>
      <c r="I16" s="73">
        <f t="shared" ca="1" si="0"/>
        <v>271200</v>
      </c>
      <c r="J16" s="89">
        <f t="shared" ca="1" si="1"/>
        <v>31200</v>
      </c>
    </row>
    <row r="17" spans="1:10" x14ac:dyDescent="0.25">
      <c r="A17" s="90">
        <v>13</v>
      </c>
      <c r="B17" s="68" t="s">
        <v>24</v>
      </c>
      <c r="C17" s="95" t="s">
        <v>105</v>
      </c>
      <c r="D17" s="94" t="s">
        <v>5</v>
      </c>
      <c r="E17" s="49" t="s">
        <v>136</v>
      </c>
      <c r="F17" s="44">
        <v>200000</v>
      </c>
      <c r="G17" s="71" t="str">
        <f>VLOOKUP(C17,'Performance Analysis'!$C$5:$P$200,14,FALSE)</f>
        <v xml:space="preserve">Meeting Expectation </v>
      </c>
      <c r="H17" s="72">
        <f ca="1">OFFSET('Increment Plan'!$D$4:$G$17,MATCH(B17,'Increment Plan'!$C$5:$C$18,0)-1,MATCH(G17,'Increment Plan'!$D$3:$G$3,0)-1,1,1)+'Increment Plan'!$C$1</f>
        <v>0.16999999999999998</v>
      </c>
      <c r="I17" s="73">
        <f t="shared" ca="1" si="0"/>
        <v>234000</v>
      </c>
      <c r="J17" s="89">
        <f t="shared" ca="1" si="1"/>
        <v>34000</v>
      </c>
    </row>
    <row r="18" spans="1:10" x14ac:dyDescent="0.25">
      <c r="A18" s="38"/>
      <c r="B18" s="39"/>
      <c r="C18" s="39"/>
      <c r="D18" s="48"/>
      <c r="E18" s="39"/>
      <c r="F18" s="44"/>
      <c r="G18" s="40"/>
      <c r="H18" s="51"/>
      <c r="I18" s="41"/>
      <c r="J18" s="50"/>
    </row>
    <row r="19" spans="1:10" x14ac:dyDescent="0.25">
      <c r="A19" s="42"/>
      <c r="B19" s="40"/>
      <c r="C19" s="39"/>
      <c r="D19" s="47"/>
      <c r="E19" s="39"/>
      <c r="F19" s="44"/>
      <c r="G19" s="40"/>
      <c r="H19" s="51"/>
      <c r="I19" s="41"/>
      <c r="J19" s="50"/>
    </row>
    <row r="20" spans="1:10" x14ac:dyDescent="0.25">
      <c r="A20" s="38"/>
      <c r="B20" s="40"/>
      <c r="C20" s="39"/>
      <c r="D20" s="47"/>
      <c r="E20" s="39"/>
      <c r="F20" s="44"/>
      <c r="G20" s="40"/>
      <c r="H20" s="51"/>
      <c r="I20" s="41"/>
      <c r="J20" s="50"/>
    </row>
    <row r="21" spans="1:10" x14ac:dyDescent="0.25">
      <c r="E21" s="37" t="s">
        <v>167</v>
      </c>
      <c r="F21" s="99">
        <f>SUM(F4:F20)</f>
        <v>3000000</v>
      </c>
      <c r="I21" s="45"/>
      <c r="J21" s="45"/>
    </row>
    <row r="22" spans="1:10" x14ac:dyDescent="0.25">
      <c r="E22" s="37" t="s">
        <v>168</v>
      </c>
      <c r="F22" s="99">
        <f ca="1">SUM(I4:I20)</f>
        <v>3437600</v>
      </c>
    </row>
    <row r="23" spans="1:10" x14ac:dyDescent="0.25">
      <c r="E23" s="37" t="s">
        <v>169</v>
      </c>
      <c r="F23" s="99">
        <f ca="1">F22-F21</f>
        <v>437600</v>
      </c>
    </row>
    <row r="24" spans="1:10" x14ac:dyDescent="0.25">
      <c r="E24" s="37" t="s">
        <v>170</v>
      </c>
      <c r="F24" s="98">
        <f ca="1">1-F21/F22</f>
        <v>0.12729811496392829</v>
      </c>
    </row>
    <row r="27" spans="1:10" ht="3" customHeight="1" x14ac:dyDescent="0.25"/>
  </sheetData>
  <conditionalFormatting sqref="E17 C18:C20 E19">
    <cfRule type="expression" dxfId="10" priority="29" stopIfTrue="1">
      <formula>#REF!&lt;&gt;""</formula>
    </cfRule>
  </conditionalFormatting>
  <conditionalFormatting sqref="E14:E16">
    <cfRule type="expression" dxfId="9" priority="13" stopIfTrue="1">
      <formula>#REF!&lt;&gt;""</formula>
    </cfRule>
  </conditionalFormatting>
  <conditionalFormatting sqref="E8">
    <cfRule type="expression" dxfId="8" priority="12" stopIfTrue="1">
      <formula>#REF!&lt;&gt;""</formula>
    </cfRule>
  </conditionalFormatting>
  <conditionalFormatting sqref="E4:E5">
    <cfRule type="expression" dxfId="7" priority="11" stopIfTrue="1">
      <formula>#REF!&lt;&gt;""</formula>
    </cfRule>
  </conditionalFormatting>
  <conditionalFormatting sqref="C4:C5 E20 E18 E6:E7 E9:E13">
    <cfRule type="expression" dxfId="6" priority="133" stopIfTrue="1">
      <formula>#REF!&lt;&gt;""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1"/>
  <sheetViews>
    <sheetView workbookViewId="0">
      <selection activeCell="B10" sqref="B10"/>
    </sheetView>
  </sheetViews>
  <sheetFormatPr defaultRowHeight="15" x14ac:dyDescent="0.25"/>
  <cols>
    <col min="1" max="1" width="30.140625" bestFit="1" customWidth="1"/>
    <col min="2" max="2" width="31.7109375" bestFit="1" customWidth="1"/>
    <col min="3" max="3" width="37.42578125" bestFit="1" customWidth="1"/>
    <col min="4" max="4" width="22" customWidth="1"/>
    <col min="5" max="5" width="27.7109375" bestFit="1" customWidth="1"/>
    <col min="6" max="6" width="24.42578125" bestFit="1" customWidth="1"/>
    <col min="7" max="7" width="28" bestFit="1" customWidth="1"/>
    <col min="8" max="8" width="23.5703125" customWidth="1"/>
  </cols>
  <sheetData>
    <row r="2" spans="1:7" ht="19.5" customHeight="1" x14ac:dyDescent="0.25">
      <c r="A2" s="74" t="s">
        <v>67</v>
      </c>
      <c r="B2" s="74" t="s">
        <v>68</v>
      </c>
      <c r="C2" s="74" t="s">
        <v>69</v>
      </c>
      <c r="D2" s="74" t="s">
        <v>70</v>
      </c>
      <c r="E2" s="74" t="s">
        <v>124</v>
      </c>
      <c r="F2" s="74" t="s">
        <v>125</v>
      </c>
      <c r="G2" s="74" t="s">
        <v>71</v>
      </c>
    </row>
    <row r="3" spans="1:7" x14ac:dyDescent="0.25">
      <c r="A3" s="77" t="s">
        <v>53</v>
      </c>
      <c r="B3" s="18" t="s">
        <v>92</v>
      </c>
      <c r="C3" s="18"/>
      <c r="D3" s="18"/>
      <c r="E3" s="18"/>
      <c r="F3" s="18"/>
      <c r="G3" s="18"/>
    </row>
    <row r="4" spans="1:7" x14ac:dyDescent="0.25">
      <c r="A4" s="78" t="s">
        <v>118</v>
      </c>
      <c r="B4" s="2" t="s">
        <v>129</v>
      </c>
      <c r="C4" s="2"/>
      <c r="D4" s="2"/>
      <c r="E4" s="2"/>
      <c r="F4" s="2"/>
      <c r="G4" s="2"/>
    </row>
    <row r="5" spans="1:7" x14ac:dyDescent="0.25">
      <c r="A5" s="77" t="s">
        <v>3</v>
      </c>
      <c r="B5" s="18" t="s">
        <v>15</v>
      </c>
      <c r="C5" s="18" t="s">
        <v>122</v>
      </c>
      <c r="D5" s="18" t="s">
        <v>54</v>
      </c>
      <c r="E5" s="18" t="s">
        <v>14</v>
      </c>
      <c r="F5" s="18" t="s">
        <v>126</v>
      </c>
      <c r="G5" s="18" t="s">
        <v>55</v>
      </c>
    </row>
    <row r="6" spans="1:7" x14ac:dyDescent="0.25">
      <c r="A6" s="79" t="s">
        <v>117</v>
      </c>
      <c r="B6" s="19" t="s">
        <v>45</v>
      </c>
      <c r="C6" s="19"/>
      <c r="D6" s="19"/>
      <c r="E6" s="19"/>
      <c r="F6" s="19"/>
      <c r="G6" s="19" t="s">
        <v>56</v>
      </c>
    </row>
    <row r="7" spans="1:7" x14ac:dyDescent="0.25">
      <c r="A7" s="79"/>
      <c r="B7" s="19" t="s">
        <v>44</v>
      </c>
      <c r="C7" s="19"/>
      <c r="D7" s="19"/>
      <c r="E7" s="19"/>
      <c r="F7" s="19"/>
      <c r="G7" s="19"/>
    </row>
    <row r="8" spans="1:7" x14ac:dyDescent="0.25">
      <c r="A8" s="79"/>
      <c r="B8" s="19" t="s">
        <v>121</v>
      </c>
      <c r="C8" s="19"/>
      <c r="D8" s="19"/>
      <c r="E8" s="19"/>
      <c r="F8" s="19"/>
      <c r="G8" s="19"/>
    </row>
    <row r="9" spans="1:7" x14ac:dyDescent="0.25">
      <c r="A9" s="78"/>
      <c r="B9" s="2" t="s">
        <v>63</v>
      </c>
      <c r="C9" s="2"/>
      <c r="D9" s="2"/>
      <c r="E9" s="2"/>
      <c r="F9" s="2"/>
      <c r="G9" s="2"/>
    </row>
    <row r="10" spans="1:7" x14ac:dyDescent="0.25">
      <c r="A10" s="77" t="s">
        <v>48</v>
      </c>
      <c r="B10" s="18" t="s">
        <v>44</v>
      </c>
      <c r="C10" s="18" t="s">
        <v>90</v>
      </c>
      <c r="D10" s="18" t="s">
        <v>17</v>
      </c>
      <c r="E10" s="18" t="s">
        <v>123</v>
      </c>
      <c r="F10" s="18" t="s">
        <v>127</v>
      </c>
      <c r="G10" s="18" t="s">
        <v>72</v>
      </c>
    </row>
    <row r="11" spans="1:7" x14ac:dyDescent="0.25">
      <c r="A11" s="79" t="s">
        <v>58</v>
      </c>
      <c r="B11" s="19" t="s">
        <v>65</v>
      </c>
      <c r="C11" s="19"/>
      <c r="D11" s="19"/>
      <c r="E11" s="19"/>
      <c r="F11" s="19"/>
      <c r="G11" s="19" t="s">
        <v>73</v>
      </c>
    </row>
    <row r="12" spans="1:7" x14ac:dyDescent="0.25">
      <c r="A12" s="79"/>
      <c r="B12" s="19" t="s">
        <v>4</v>
      </c>
      <c r="C12" s="19"/>
      <c r="D12" s="19"/>
      <c r="E12" s="19"/>
      <c r="F12" s="19"/>
      <c r="G12" s="19"/>
    </row>
    <row r="13" spans="1:7" x14ac:dyDescent="0.25">
      <c r="A13" s="78"/>
      <c r="B13" s="2" t="s">
        <v>47</v>
      </c>
      <c r="C13" s="2"/>
      <c r="D13" s="2"/>
      <c r="E13" s="2"/>
      <c r="F13" s="2"/>
      <c r="G13" s="2"/>
    </row>
    <row r="14" spans="1:7" x14ac:dyDescent="0.25">
      <c r="A14" s="77" t="s">
        <v>49</v>
      </c>
      <c r="B14" s="18" t="s">
        <v>5</v>
      </c>
      <c r="C14" s="18" t="s">
        <v>43</v>
      </c>
      <c r="D14" s="18" t="s">
        <v>16</v>
      </c>
      <c r="E14" s="18" t="s">
        <v>78</v>
      </c>
      <c r="F14" s="18" t="s">
        <v>106</v>
      </c>
      <c r="G14" s="18" t="s">
        <v>77</v>
      </c>
    </row>
    <row r="15" spans="1:7" x14ac:dyDescent="0.25">
      <c r="A15" s="79" t="s">
        <v>59</v>
      </c>
      <c r="B15" s="19" t="s">
        <v>57</v>
      </c>
      <c r="C15" s="19"/>
      <c r="D15" s="19"/>
      <c r="E15" s="19" t="s">
        <v>82</v>
      </c>
      <c r="F15" s="19"/>
      <c r="G15" s="19" t="s">
        <v>76</v>
      </c>
    </row>
    <row r="16" spans="1:7" x14ac:dyDescent="0.25">
      <c r="A16" s="78"/>
      <c r="B16" s="2" t="s">
        <v>61</v>
      </c>
      <c r="C16" s="2"/>
      <c r="D16" s="2"/>
      <c r="E16" s="2"/>
      <c r="F16" s="2"/>
      <c r="G16" s="2"/>
    </row>
    <row r="17" spans="1:7" x14ac:dyDescent="0.25">
      <c r="A17" s="77" t="s">
        <v>50</v>
      </c>
      <c r="B17" s="18" t="s">
        <v>6</v>
      </c>
      <c r="C17" s="18" t="s">
        <v>66</v>
      </c>
      <c r="D17" s="18" t="s">
        <v>51</v>
      </c>
      <c r="E17" s="18" t="s">
        <v>79</v>
      </c>
      <c r="F17" s="18" t="s">
        <v>128</v>
      </c>
      <c r="G17" s="18" t="s">
        <v>74</v>
      </c>
    </row>
    <row r="18" spans="1:7" x14ac:dyDescent="0.25">
      <c r="A18" s="79" t="s">
        <v>60</v>
      </c>
      <c r="B18" s="19" t="s">
        <v>62</v>
      </c>
      <c r="C18" s="19"/>
      <c r="D18" s="19"/>
      <c r="E18" s="19" t="s">
        <v>80</v>
      </c>
      <c r="F18" s="19"/>
      <c r="G18" s="19" t="s">
        <v>75</v>
      </c>
    </row>
    <row r="19" spans="1:7" x14ac:dyDescent="0.25">
      <c r="A19" s="78"/>
      <c r="B19" s="2" t="s">
        <v>64</v>
      </c>
      <c r="C19" s="2"/>
      <c r="D19" s="2"/>
      <c r="E19" s="2"/>
      <c r="F19" s="2"/>
      <c r="G19" s="2"/>
    </row>
    <row r="20" spans="1:7" x14ac:dyDescent="0.25">
      <c r="A20" s="77" t="s">
        <v>9</v>
      </c>
      <c r="B20" s="75"/>
      <c r="C20" s="75"/>
      <c r="D20" s="75"/>
      <c r="E20" s="75"/>
      <c r="F20" s="75"/>
      <c r="G20" s="75"/>
    </row>
    <row r="21" spans="1:7" x14ac:dyDescent="0.25">
      <c r="A21" s="78" t="s">
        <v>35</v>
      </c>
      <c r="B21" s="76"/>
      <c r="C21" s="76"/>
      <c r="D21" s="76"/>
      <c r="E21" s="76"/>
      <c r="F21" s="76"/>
      <c r="G21" s="76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0209-3B2F-4F23-8C3C-AA9807707296}">
  <dimension ref="A1:C8"/>
  <sheetViews>
    <sheetView workbookViewId="0">
      <selection activeCell="C23" sqref="C23"/>
    </sheetView>
  </sheetViews>
  <sheetFormatPr defaultRowHeight="15" x14ac:dyDescent="0.25"/>
  <cols>
    <col min="3" max="3" width="32.42578125" customWidth="1"/>
  </cols>
  <sheetData>
    <row r="1" spans="1:3" x14ac:dyDescent="0.25">
      <c r="A1" t="s">
        <v>157</v>
      </c>
    </row>
    <row r="3" spans="1:3" x14ac:dyDescent="0.25">
      <c r="A3" s="84" t="s">
        <v>156</v>
      </c>
      <c r="B3" s="84"/>
    </row>
    <row r="4" spans="1:3" x14ac:dyDescent="0.25">
      <c r="A4" s="61" t="s">
        <v>158</v>
      </c>
      <c r="B4" s="61" t="s">
        <v>159</v>
      </c>
      <c r="C4" s="61" t="s">
        <v>135</v>
      </c>
    </row>
    <row r="5" spans="1:3" ht="15.75" customHeight="1" x14ac:dyDescent="0.25">
      <c r="A5" s="1">
        <v>0</v>
      </c>
      <c r="B5" s="1">
        <v>50</v>
      </c>
      <c r="C5" s="10" t="s">
        <v>147</v>
      </c>
    </row>
    <row r="6" spans="1:3" x14ac:dyDescent="0.25">
      <c r="A6" s="1">
        <v>51</v>
      </c>
      <c r="B6" s="1">
        <v>70</v>
      </c>
      <c r="C6" s="10" t="s">
        <v>146</v>
      </c>
    </row>
    <row r="7" spans="1:3" x14ac:dyDescent="0.25">
      <c r="A7" s="1">
        <v>71</v>
      </c>
      <c r="B7" s="1">
        <v>90</v>
      </c>
      <c r="C7" s="10" t="s">
        <v>145</v>
      </c>
    </row>
    <row r="8" spans="1:3" x14ac:dyDescent="0.25">
      <c r="A8" s="1">
        <v>91</v>
      </c>
      <c r="B8" s="1">
        <v>100</v>
      </c>
      <c r="C8" s="10" t="s">
        <v>144</v>
      </c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Hiring Brackets</vt:lpstr>
      <vt:lpstr>Increment Plan</vt:lpstr>
      <vt:lpstr>Performance Analysis</vt:lpstr>
      <vt:lpstr>Proposed Increments</vt:lpstr>
      <vt:lpstr>Employee Grades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iffat agha</dc:creator>
  <cp:lastModifiedBy>Tauseef Shahzad</cp:lastModifiedBy>
  <cp:lastPrinted>2017-03-07T12:01:02Z</cp:lastPrinted>
  <dcterms:created xsi:type="dcterms:W3CDTF">2017-02-08T09:45:47Z</dcterms:created>
  <dcterms:modified xsi:type="dcterms:W3CDTF">2022-12-05T13:01:49Z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d8e3df33-a603-4624-a2de-875d8713c3c9</vt:lpwstr>
  </property>
</Properties>
</file>