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ocs\hiqu\Projects\Estimation Techniques\"/>
    </mc:Choice>
  </mc:AlternateContent>
  <xr:revisionPtr revIDLastSave="0" documentId="13_ncr:1_{5BC4EE5B-3261-4497-9655-9505130C2AC0}" xr6:coauthVersionLast="47" xr6:coauthVersionMax="47" xr10:uidLastSave="{00000000-0000-0000-0000-000000000000}"/>
  <bookViews>
    <workbookView xWindow="20370" yWindow="-120" windowWidth="29040" windowHeight="15720" xr2:uid="{F1191797-3480-4EBA-B8AC-2F84C2615805}"/>
  </bookViews>
  <sheets>
    <sheet name="Use Case Estimation" sheetId="2" r:id="rId1"/>
    <sheet name="Contant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5" i="2" l="1"/>
  <c r="G15" i="2"/>
  <c r="L45" i="2"/>
  <c r="L44" i="2"/>
  <c r="L26" i="2"/>
  <c r="L25" i="2"/>
  <c r="L24" i="2"/>
  <c r="L23" i="2"/>
  <c r="L22" i="2"/>
  <c r="L21" i="2"/>
  <c r="L20" i="2"/>
  <c r="L19" i="2"/>
  <c r="L18" i="2"/>
  <c r="L17" i="2"/>
  <c r="L16" i="2"/>
  <c r="G45" i="2"/>
  <c r="G44" i="2"/>
  <c r="G26" i="2"/>
  <c r="G25" i="2"/>
  <c r="G24" i="2"/>
  <c r="G23" i="2"/>
  <c r="G22" i="2"/>
  <c r="G21" i="2"/>
  <c r="G20" i="2"/>
  <c r="G19" i="2"/>
  <c r="G18" i="2"/>
  <c r="G17" i="2"/>
  <c r="G16" i="2"/>
  <c r="G46" i="2" l="1"/>
  <c r="C7" i="2" s="1"/>
  <c r="L46" i="2"/>
  <c r="C8" i="2" s="1"/>
  <c r="C10" i="2" l="1"/>
</calcChain>
</file>

<file path=xl/sharedStrings.xml><?xml version="1.0" encoding="utf-8"?>
<sst xmlns="http://schemas.openxmlformats.org/spreadsheetml/2006/main" count="58" uniqueCount="35">
  <si>
    <t>Simple</t>
  </si>
  <si>
    <t>Medium</t>
  </si>
  <si>
    <t>Complex</t>
  </si>
  <si>
    <t>Weightage</t>
  </si>
  <si>
    <t>Type</t>
  </si>
  <si>
    <t>use case</t>
  </si>
  <si>
    <t>Test Case</t>
  </si>
  <si>
    <t>Task</t>
  </si>
  <si>
    <t>Description</t>
  </si>
  <si>
    <t>Use Cases</t>
  </si>
  <si>
    <t>Test Cases</t>
  </si>
  <si>
    <t>Development</t>
  </si>
  <si>
    <t>Estimate</t>
  </si>
  <si>
    <t>Testing</t>
  </si>
  <si>
    <t>Competence Factor</t>
  </si>
  <si>
    <t>Junior</t>
  </si>
  <si>
    <t>Mid Level</t>
  </si>
  <si>
    <t>Senior</t>
  </si>
  <si>
    <t>Architect</t>
  </si>
  <si>
    <t>Manager</t>
  </si>
  <si>
    <t>Task 1</t>
  </si>
  <si>
    <t>Project Details</t>
  </si>
  <si>
    <t>Total Development Hours</t>
  </si>
  <si>
    <t>Total QA Hours</t>
  </si>
  <si>
    <t>Proect Management</t>
  </si>
  <si>
    <t>Documentaion</t>
  </si>
  <si>
    <t xml:space="preserve">Developer </t>
  </si>
  <si>
    <t>Level</t>
  </si>
  <si>
    <t>Tester</t>
  </si>
  <si>
    <t>{Project Name}</t>
  </si>
  <si>
    <t>Ballpark Estimate</t>
  </si>
  <si>
    <t>Total Working Hours</t>
  </si>
  <si>
    <t>Total QA Hour</t>
  </si>
  <si>
    <t>Release:</t>
  </si>
  <si>
    <t>Integration 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</si>
</sst>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sz val="22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0" borderId="6" xfId="0" applyBorder="1"/>
    <xf numFmtId="0" fontId="0" fillId="0" borderId="10" xfId="0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2" borderId="4" xfId="0" applyFill="1" applyBorder="1"/>
    <xf numFmtId="0" fontId="0" fillId="2" borderId="3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3" borderId="6" xfId="0" applyFill="1" applyBorder="1"/>
    <xf numFmtId="0" fontId="0" fillId="3" borderId="10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/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2" borderId="15" xfId="0" applyFill="1" applyBorder="1" applyAlignment="1">
      <alignment horizontal="right"/>
    </xf>
    <xf numFmtId="0" fontId="0" fillId="2" borderId="16" xfId="0" applyFill="1" applyBorder="1" applyAlignment="1">
      <alignment horizontal="right"/>
    </xf>
    <xf numFmtId="0" fontId="0" fillId="2" borderId="17" xfId="0" applyFill="1" applyBorder="1" applyAlignment="1">
      <alignment horizontal="right"/>
    </xf>
    <xf numFmtId="0" fontId="0" fillId="2" borderId="18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12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924E8D-A955-4498-A073-55621852FBAB}">
  <dimension ref="A1:L46"/>
  <sheetViews>
    <sheetView tabSelected="1" workbookViewId="0">
      <selection activeCell="A3" sqref="A3:L3"/>
    </sheetView>
  </sheetViews>
  <sheetFormatPr defaultRowHeight="15" x14ac:dyDescent="0.25"/>
  <cols>
    <col min="1" max="1" width="7.28515625" style="1" customWidth="1"/>
    <col min="2" max="2" width="59.140625" customWidth="1"/>
    <col min="3" max="3" width="11.42578125" style="1" customWidth="1"/>
    <col min="4" max="12" width="9.140625" style="1"/>
  </cols>
  <sheetData>
    <row r="1" spans="1:12" ht="28.5" x14ac:dyDescent="0.45">
      <c r="A1" s="28" t="s">
        <v>29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</row>
    <row r="2" spans="1:12" ht="21" x14ac:dyDescent="0.35">
      <c r="A2" s="27" t="s">
        <v>33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</row>
    <row r="3" spans="1:12" x14ac:dyDescent="0.25">
      <c r="A3" s="26" t="s">
        <v>30</v>
      </c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</row>
    <row r="5" spans="1:12" x14ac:dyDescent="0.25">
      <c r="B5" s="6" t="s">
        <v>24</v>
      </c>
      <c r="C5" s="3"/>
    </row>
    <row r="6" spans="1:12" x14ac:dyDescent="0.25">
      <c r="B6" s="6" t="s">
        <v>25</v>
      </c>
      <c r="C6" s="3"/>
    </row>
    <row r="7" spans="1:12" x14ac:dyDescent="0.25">
      <c r="B7" s="6" t="s">
        <v>22</v>
      </c>
      <c r="C7" s="38">
        <f>G46</f>
        <v>4</v>
      </c>
    </row>
    <row r="8" spans="1:12" x14ac:dyDescent="0.25">
      <c r="B8" s="6" t="s">
        <v>23</v>
      </c>
      <c r="C8" s="38">
        <f>L46</f>
        <v>7.1999999999999993</v>
      </c>
    </row>
    <row r="9" spans="1:12" x14ac:dyDescent="0.25">
      <c r="B9" s="6" t="s">
        <v>34</v>
      </c>
      <c r="C9" s="38"/>
    </row>
    <row r="10" spans="1:12" x14ac:dyDescent="0.25">
      <c r="B10" s="6" t="s">
        <v>31</v>
      </c>
      <c r="C10" s="7">
        <f>SUM(C5:C8)</f>
        <v>11.2</v>
      </c>
    </row>
    <row r="11" spans="1:12" ht="15.75" thickBot="1" x14ac:dyDescent="0.3"/>
    <row r="12" spans="1:12" x14ac:dyDescent="0.25">
      <c r="A12" s="25"/>
      <c r="B12" s="11"/>
      <c r="C12" s="12" t="s">
        <v>26</v>
      </c>
      <c r="D12" s="13" t="s">
        <v>11</v>
      </c>
      <c r="E12" s="14"/>
      <c r="F12" s="14"/>
      <c r="G12" s="15"/>
      <c r="H12" s="12" t="s">
        <v>28</v>
      </c>
      <c r="I12" s="13" t="s">
        <v>13</v>
      </c>
      <c r="J12" s="14"/>
      <c r="K12" s="14"/>
      <c r="L12" s="15"/>
    </row>
    <row r="13" spans="1:12" x14ac:dyDescent="0.25">
      <c r="A13" s="16" t="s">
        <v>21</v>
      </c>
      <c r="B13" s="17"/>
      <c r="C13" s="18" t="s">
        <v>27</v>
      </c>
      <c r="D13" s="16" t="s">
        <v>9</v>
      </c>
      <c r="E13" s="19"/>
      <c r="F13" s="19"/>
      <c r="G13" s="17"/>
      <c r="H13" s="18" t="s">
        <v>27</v>
      </c>
      <c r="I13" s="16" t="s">
        <v>10</v>
      </c>
      <c r="J13" s="19"/>
      <c r="K13" s="19"/>
      <c r="L13" s="17"/>
    </row>
    <row r="14" spans="1:12" x14ac:dyDescent="0.25">
      <c r="A14" s="22" t="s">
        <v>7</v>
      </c>
      <c r="B14" s="20" t="s">
        <v>8</v>
      </c>
      <c r="C14" s="21"/>
      <c r="D14" s="22" t="s">
        <v>0</v>
      </c>
      <c r="E14" s="23" t="s">
        <v>1</v>
      </c>
      <c r="F14" s="23" t="s">
        <v>2</v>
      </c>
      <c r="G14" s="24" t="s">
        <v>12</v>
      </c>
      <c r="H14" s="21"/>
      <c r="I14" s="22" t="s">
        <v>0</v>
      </c>
      <c r="J14" s="23" t="s">
        <v>1</v>
      </c>
      <c r="K14" s="23" t="s">
        <v>2</v>
      </c>
      <c r="L14" s="24" t="s">
        <v>12</v>
      </c>
    </row>
    <row r="15" spans="1:12" x14ac:dyDescent="0.25">
      <c r="A15" s="4">
        <v>1</v>
      </c>
      <c r="B15" s="8" t="s">
        <v>20</v>
      </c>
      <c r="C15" s="9"/>
      <c r="D15" s="4">
        <v>4</v>
      </c>
      <c r="E15" s="3"/>
      <c r="F15" s="3"/>
      <c r="G15" s="39">
        <f>(D15*Contants!$C$3+'Use Case Estimation'!E15*Contants!$C$4+'Use Case Estimation'!F15*Contants!$C$5)*_xlfn.IFNA(VLOOKUP(C15,Contants!$B$10:$C$14,2,FALSE),1)</f>
        <v>4</v>
      </c>
      <c r="H15" s="10" t="s">
        <v>19</v>
      </c>
      <c r="I15" s="4"/>
      <c r="J15" s="3">
        <v>3</v>
      </c>
      <c r="K15" s="3"/>
      <c r="L15" s="39">
        <f>(I15*Contants!$F$3+'Use Case Estimation'!J15*Contants!$F$4+'Use Case Estimation'!K15*Contants!$F$5)*_xlfn.IFNA(VLOOKUP(H15,Contants!$E$10:$F$13,2,FALSE),1)</f>
        <v>7.1999999999999993</v>
      </c>
    </row>
    <row r="16" spans="1:12" x14ac:dyDescent="0.25">
      <c r="A16" s="4">
        <v>2</v>
      </c>
      <c r="B16" s="8"/>
      <c r="C16" s="9"/>
      <c r="D16" s="4"/>
      <c r="E16" s="3"/>
      <c r="F16" s="3"/>
      <c r="G16" s="39">
        <f>(D16*Contants!$C$3+'Use Case Estimation'!E16*Contants!$C$4+'Use Case Estimation'!F16*Contants!$C$5)*_xlfn.IFNA(VLOOKUP(C16,Contants!$B$10:$C$13,2,FALSE),1)</f>
        <v>0</v>
      </c>
      <c r="H16" s="10"/>
      <c r="I16" s="4"/>
      <c r="J16" s="3"/>
      <c r="K16" s="3"/>
      <c r="L16" s="39">
        <f>(I16*Contants!$F$3+'Use Case Estimation'!J16*Contants!$F$4+'Use Case Estimation'!K16*Contants!$F$5)*_xlfn.IFNA(VLOOKUP(C16,Contants!$E$10:$F$13,2,),1)</f>
        <v>0</v>
      </c>
    </row>
    <row r="17" spans="1:12" x14ac:dyDescent="0.25">
      <c r="A17" s="4">
        <v>3</v>
      </c>
      <c r="B17" s="8"/>
      <c r="C17" s="9"/>
      <c r="D17" s="4"/>
      <c r="E17" s="3"/>
      <c r="F17" s="3"/>
      <c r="G17" s="39">
        <f>(D17*Contants!$C$3+'Use Case Estimation'!E17*Contants!$C$4+'Use Case Estimation'!F17*Contants!$C$5)*_xlfn.IFNA(VLOOKUP(C17,Contants!$B$10:$C$13,2,FALSE),1)</f>
        <v>0</v>
      </c>
      <c r="H17" s="10"/>
      <c r="I17" s="4"/>
      <c r="J17" s="3"/>
      <c r="K17" s="3"/>
      <c r="L17" s="39">
        <f>(I17*Contants!$F$3+'Use Case Estimation'!J17*Contants!$F$4+'Use Case Estimation'!K17*Contants!$F$5)*_xlfn.IFNA(VLOOKUP(C17,Contants!$E$10:$F$13,2,),1)</f>
        <v>0</v>
      </c>
    </row>
    <row r="18" spans="1:12" x14ac:dyDescent="0.25">
      <c r="A18" s="4">
        <v>4</v>
      </c>
      <c r="B18" s="8"/>
      <c r="C18" s="9"/>
      <c r="D18" s="4"/>
      <c r="E18" s="3"/>
      <c r="F18" s="3"/>
      <c r="G18" s="39">
        <f>(D18*Contants!$C$3+'Use Case Estimation'!E18*Contants!$C$4+'Use Case Estimation'!F18*Contants!$C$5)*_xlfn.IFNA(VLOOKUP(C18,Contants!$B$10:$C$13,2,FALSE),1)</f>
        <v>0</v>
      </c>
      <c r="H18" s="10"/>
      <c r="I18" s="4"/>
      <c r="J18" s="3"/>
      <c r="K18" s="3"/>
      <c r="L18" s="39">
        <f>(I18*Contants!$F$3+'Use Case Estimation'!J18*Contants!$F$4+'Use Case Estimation'!K18*Contants!$F$5)*_xlfn.IFNA(VLOOKUP(C18,Contants!$E$10:$F$13,2,),1)</f>
        <v>0</v>
      </c>
    </row>
    <row r="19" spans="1:12" x14ac:dyDescent="0.25">
      <c r="A19" s="4">
        <v>5</v>
      </c>
      <c r="B19" s="8"/>
      <c r="C19" s="9"/>
      <c r="D19" s="4"/>
      <c r="E19" s="3"/>
      <c r="F19" s="3"/>
      <c r="G19" s="39">
        <f>(D19*Contants!$C$3+'Use Case Estimation'!E19*Contants!$C$4+'Use Case Estimation'!F19*Contants!$C$5)*_xlfn.IFNA(VLOOKUP(C19,Contants!$B$10:$C$13,2,FALSE),1)</f>
        <v>0</v>
      </c>
      <c r="H19" s="10"/>
      <c r="I19" s="4"/>
      <c r="J19" s="3"/>
      <c r="K19" s="3"/>
      <c r="L19" s="39">
        <f>(I19*Contants!$F$3+'Use Case Estimation'!J19*Contants!$F$4+'Use Case Estimation'!K19*Contants!$F$5)*_xlfn.IFNA(VLOOKUP(C19,Contants!$E$10:$F$13,2,),1)</f>
        <v>0</v>
      </c>
    </row>
    <row r="20" spans="1:12" x14ac:dyDescent="0.25">
      <c r="A20" s="4">
        <v>6</v>
      </c>
      <c r="B20" s="8"/>
      <c r="C20" s="9"/>
      <c r="D20" s="4"/>
      <c r="E20" s="3"/>
      <c r="F20" s="3"/>
      <c r="G20" s="39">
        <f>(D20*Contants!$C$3+'Use Case Estimation'!E20*Contants!$C$4+'Use Case Estimation'!F20*Contants!$C$5)*_xlfn.IFNA(VLOOKUP(C20,Contants!$B$10:$C$13,2,FALSE),1)</f>
        <v>0</v>
      </c>
      <c r="H20" s="10"/>
      <c r="I20" s="4"/>
      <c r="J20" s="3"/>
      <c r="K20" s="3"/>
      <c r="L20" s="39">
        <f>(I20*Contants!$F$3+'Use Case Estimation'!J20*Contants!$F$4+'Use Case Estimation'!K20*Contants!$F$5)*_xlfn.IFNA(VLOOKUP(C20,Contants!$E$10:$F$13,2,),1)</f>
        <v>0</v>
      </c>
    </row>
    <row r="21" spans="1:12" x14ac:dyDescent="0.25">
      <c r="A21" s="4">
        <v>7</v>
      </c>
      <c r="B21" s="8"/>
      <c r="C21" s="9"/>
      <c r="D21" s="4"/>
      <c r="E21" s="3"/>
      <c r="F21" s="3"/>
      <c r="G21" s="39">
        <f>(D21*Contants!$C$3+'Use Case Estimation'!E21*Contants!$C$4+'Use Case Estimation'!F21*Contants!$C$5)*_xlfn.IFNA(VLOOKUP(C21,Contants!$B$10:$C$13,2,FALSE),1)</f>
        <v>0</v>
      </c>
      <c r="H21" s="10"/>
      <c r="I21" s="4"/>
      <c r="J21" s="3"/>
      <c r="K21" s="3"/>
      <c r="L21" s="39">
        <f>(I21*Contants!$F$3+'Use Case Estimation'!J21*Contants!$F$4+'Use Case Estimation'!K21*Contants!$F$5)*_xlfn.IFNA(VLOOKUP(C21,Contants!$E$10:$F$13,2,),1)</f>
        <v>0</v>
      </c>
    </row>
    <row r="22" spans="1:12" x14ac:dyDescent="0.25">
      <c r="A22" s="4">
        <v>8</v>
      </c>
      <c r="B22" s="8"/>
      <c r="C22" s="9"/>
      <c r="D22" s="4"/>
      <c r="E22" s="3"/>
      <c r="F22" s="3"/>
      <c r="G22" s="39">
        <f>(D22*Contants!$C$3+'Use Case Estimation'!E22*Contants!$C$4+'Use Case Estimation'!F22*Contants!$C$5)*_xlfn.IFNA(VLOOKUP(C22,Contants!$B$10:$C$13,2,FALSE),1)</f>
        <v>0</v>
      </c>
      <c r="H22" s="10"/>
      <c r="I22" s="4"/>
      <c r="J22" s="3"/>
      <c r="K22" s="3"/>
      <c r="L22" s="39">
        <f>(I22*Contants!$F$3+'Use Case Estimation'!J22*Contants!$F$4+'Use Case Estimation'!K22*Contants!$F$5)*_xlfn.IFNA(VLOOKUP(C22,Contants!$E$10:$F$13,2,),1)</f>
        <v>0</v>
      </c>
    </row>
    <row r="23" spans="1:12" x14ac:dyDescent="0.25">
      <c r="A23" s="4">
        <v>9</v>
      </c>
      <c r="B23" s="8"/>
      <c r="C23" s="9"/>
      <c r="D23" s="4"/>
      <c r="E23" s="3"/>
      <c r="F23" s="3"/>
      <c r="G23" s="39">
        <f>(D23*Contants!$C$3+'Use Case Estimation'!E23*Contants!$C$4+'Use Case Estimation'!F23*Contants!$C$5)*_xlfn.IFNA(VLOOKUP(C23,Contants!$B$10:$C$13,2,FALSE),1)</f>
        <v>0</v>
      </c>
      <c r="H23" s="10"/>
      <c r="I23" s="4"/>
      <c r="J23" s="3"/>
      <c r="K23" s="3"/>
      <c r="L23" s="39">
        <f>(I23*Contants!$F$3+'Use Case Estimation'!J23*Contants!$F$4+'Use Case Estimation'!K23*Contants!$F$5)*_xlfn.IFNA(VLOOKUP(C23,Contants!$E$10:$F$13,2,),1)</f>
        <v>0</v>
      </c>
    </row>
    <row r="24" spans="1:12" x14ac:dyDescent="0.25">
      <c r="A24" s="4">
        <v>10</v>
      </c>
      <c r="B24" s="8"/>
      <c r="C24" s="9"/>
      <c r="D24" s="4"/>
      <c r="E24" s="3"/>
      <c r="F24" s="3"/>
      <c r="G24" s="39">
        <f>(D24*Contants!$C$3+'Use Case Estimation'!E24*Contants!$C$4+'Use Case Estimation'!F24*Contants!$C$5)*_xlfn.IFNA(VLOOKUP(C24,Contants!$B$10:$C$13,2,FALSE),1)</f>
        <v>0</v>
      </c>
      <c r="H24" s="10"/>
      <c r="I24" s="4"/>
      <c r="J24" s="3"/>
      <c r="K24" s="3"/>
      <c r="L24" s="39">
        <f>(I24*Contants!$F$3+'Use Case Estimation'!J24*Contants!$F$4+'Use Case Estimation'!K24*Contants!$F$5)*_xlfn.IFNA(VLOOKUP(C24,Contants!$E$10:$F$13,2,),1)</f>
        <v>0</v>
      </c>
    </row>
    <row r="25" spans="1:12" x14ac:dyDescent="0.25">
      <c r="A25" s="4">
        <v>11</v>
      </c>
      <c r="B25" s="8"/>
      <c r="C25" s="9"/>
      <c r="D25" s="4"/>
      <c r="E25" s="3"/>
      <c r="F25" s="3"/>
      <c r="G25" s="39">
        <f>(D25*Contants!$C$3+'Use Case Estimation'!E25*Contants!$C$4+'Use Case Estimation'!F25*Contants!$C$5)*_xlfn.IFNA(VLOOKUP(C25,Contants!$B$10:$C$13,2,FALSE),1)</f>
        <v>0</v>
      </c>
      <c r="H25" s="10"/>
      <c r="I25" s="4"/>
      <c r="J25" s="3"/>
      <c r="K25" s="3"/>
      <c r="L25" s="39">
        <f>(I25*Contants!$F$3+'Use Case Estimation'!J25*Contants!$F$4+'Use Case Estimation'!K25*Contants!$F$5)*_xlfn.IFNA(VLOOKUP(C25,Contants!$E$10:$F$13,2,),1)</f>
        <v>0</v>
      </c>
    </row>
    <row r="26" spans="1:12" x14ac:dyDescent="0.25">
      <c r="A26" s="4">
        <v>12</v>
      </c>
      <c r="B26" s="8"/>
      <c r="C26" s="9"/>
      <c r="D26" s="4"/>
      <c r="E26" s="3"/>
      <c r="F26" s="3"/>
      <c r="G26" s="39">
        <f>(D26*Contants!$C$3+'Use Case Estimation'!E26*Contants!$C$4+'Use Case Estimation'!F26*Contants!$C$5)*_xlfn.IFNA(VLOOKUP(C26,Contants!$B$10:$C$13,2,FALSE),1)</f>
        <v>0</v>
      </c>
      <c r="H26" s="10"/>
      <c r="I26" s="4"/>
      <c r="J26" s="3"/>
      <c r="K26" s="3"/>
      <c r="L26" s="39">
        <f>(I26*Contants!$F$3+'Use Case Estimation'!J26*Contants!$F$4+'Use Case Estimation'!K26*Contants!$F$5)*_xlfn.IFNA(VLOOKUP(C26,Contants!$E$10:$F$13,2,),1)</f>
        <v>0</v>
      </c>
    </row>
    <row r="27" spans="1:12" x14ac:dyDescent="0.25">
      <c r="A27" s="4"/>
      <c r="B27" s="8"/>
      <c r="C27" s="9"/>
      <c r="D27" s="4"/>
      <c r="E27" s="3"/>
      <c r="F27" s="3"/>
      <c r="G27" s="39"/>
      <c r="H27" s="10"/>
      <c r="I27" s="4"/>
      <c r="J27" s="3"/>
      <c r="K27" s="3"/>
      <c r="L27" s="39"/>
    </row>
    <row r="28" spans="1:12" x14ac:dyDescent="0.25">
      <c r="A28" s="4"/>
      <c r="B28" s="8"/>
      <c r="C28" s="9"/>
      <c r="D28" s="4"/>
      <c r="E28" s="3"/>
      <c r="F28" s="3"/>
      <c r="G28" s="39"/>
      <c r="H28" s="10"/>
      <c r="I28" s="4"/>
      <c r="J28" s="3"/>
      <c r="K28" s="3"/>
      <c r="L28" s="39"/>
    </row>
    <row r="29" spans="1:12" x14ac:dyDescent="0.25">
      <c r="A29" s="4"/>
      <c r="B29" s="8"/>
      <c r="C29" s="9"/>
      <c r="D29" s="4"/>
      <c r="E29" s="3"/>
      <c r="F29" s="3"/>
      <c r="G29" s="39"/>
      <c r="H29" s="10"/>
      <c r="I29" s="4"/>
      <c r="J29" s="3"/>
      <c r="K29" s="3"/>
      <c r="L29" s="39"/>
    </row>
    <row r="30" spans="1:12" x14ac:dyDescent="0.25">
      <c r="A30" s="4"/>
      <c r="B30" s="8"/>
      <c r="C30" s="9"/>
      <c r="D30" s="4"/>
      <c r="E30" s="3"/>
      <c r="F30" s="3"/>
      <c r="G30" s="39"/>
      <c r="H30" s="10"/>
      <c r="I30" s="4"/>
      <c r="J30" s="3"/>
      <c r="K30" s="3"/>
      <c r="L30" s="39"/>
    </row>
    <row r="31" spans="1:12" x14ac:dyDescent="0.25">
      <c r="A31" s="4"/>
      <c r="B31" s="8"/>
      <c r="C31" s="9"/>
      <c r="D31" s="4"/>
      <c r="E31" s="3"/>
      <c r="F31" s="3"/>
      <c r="G31" s="39"/>
      <c r="H31" s="10"/>
      <c r="I31" s="4"/>
      <c r="J31" s="3"/>
      <c r="K31" s="3"/>
      <c r="L31" s="39"/>
    </row>
    <row r="32" spans="1:12" x14ac:dyDescent="0.25">
      <c r="A32" s="4"/>
      <c r="B32" s="8"/>
      <c r="C32" s="9"/>
      <c r="D32" s="4"/>
      <c r="E32" s="3"/>
      <c r="F32" s="3"/>
      <c r="G32" s="39"/>
      <c r="H32" s="10"/>
      <c r="I32" s="4"/>
      <c r="J32" s="3"/>
      <c r="K32" s="3"/>
      <c r="L32" s="39"/>
    </row>
    <row r="33" spans="1:12" x14ac:dyDescent="0.25">
      <c r="A33" s="4"/>
      <c r="B33" s="8"/>
      <c r="C33" s="9"/>
      <c r="D33" s="4"/>
      <c r="E33" s="3"/>
      <c r="F33" s="3"/>
      <c r="G33" s="39"/>
      <c r="H33" s="10"/>
      <c r="I33" s="4"/>
      <c r="J33" s="3"/>
      <c r="K33" s="3"/>
      <c r="L33" s="39"/>
    </row>
    <row r="34" spans="1:12" x14ac:dyDescent="0.25">
      <c r="A34" s="4"/>
      <c r="B34" s="8"/>
      <c r="C34" s="9"/>
      <c r="D34" s="4"/>
      <c r="E34" s="3"/>
      <c r="F34" s="3"/>
      <c r="G34" s="39"/>
      <c r="H34" s="10"/>
      <c r="I34" s="4"/>
      <c r="J34" s="3"/>
      <c r="K34" s="3"/>
      <c r="L34" s="39"/>
    </row>
    <row r="35" spans="1:12" x14ac:dyDescent="0.25">
      <c r="A35" s="4"/>
      <c r="B35" s="8"/>
      <c r="C35" s="9"/>
      <c r="D35" s="4"/>
      <c r="E35" s="3"/>
      <c r="F35" s="3"/>
      <c r="G35" s="39"/>
      <c r="H35" s="10"/>
      <c r="I35" s="4"/>
      <c r="J35" s="3"/>
      <c r="K35" s="3"/>
      <c r="L35" s="39"/>
    </row>
    <row r="36" spans="1:12" x14ac:dyDescent="0.25">
      <c r="A36" s="4"/>
      <c r="B36" s="8"/>
      <c r="C36" s="9"/>
      <c r="D36" s="4"/>
      <c r="E36" s="3"/>
      <c r="F36" s="3"/>
      <c r="G36" s="39"/>
      <c r="H36" s="10"/>
      <c r="I36" s="4"/>
      <c r="J36" s="3"/>
      <c r="K36" s="3"/>
      <c r="L36" s="39"/>
    </row>
    <row r="37" spans="1:12" x14ac:dyDescent="0.25">
      <c r="A37" s="4"/>
      <c r="B37" s="8"/>
      <c r="C37" s="9"/>
      <c r="D37" s="4"/>
      <c r="E37" s="3"/>
      <c r="F37" s="3"/>
      <c r="G37" s="39"/>
      <c r="H37" s="10"/>
      <c r="I37" s="4"/>
      <c r="J37" s="3"/>
      <c r="K37" s="3"/>
      <c r="L37" s="39"/>
    </row>
    <row r="38" spans="1:12" x14ac:dyDescent="0.25">
      <c r="A38" s="4"/>
      <c r="B38" s="8"/>
      <c r="C38" s="9"/>
      <c r="D38" s="4"/>
      <c r="E38" s="3"/>
      <c r="F38" s="3"/>
      <c r="G38" s="39"/>
      <c r="H38" s="10"/>
      <c r="I38" s="4"/>
      <c r="J38" s="3"/>
      <c r="K38" s="3"/>
      <c r="L38" s="39"/>
    </row>
    <row r="39" spans="1:12" x14ac:dyDescent="0.25">
      <c r="A39" s="4"/>
      <c r="B39" s="8"/>
      <c r="C39" s="9"/>
      <c r="D39" s="4"/>
      <c r="E39" s="3"/>
      <c r="F39" s="3"/>
      <c r="G39" s="39"/>
      <c r="H39" s="10"/>
      <c r="I39" s="4"/>
      <c r="J39" s="3"/>
      <c r="K39" s="3"/>
      <c r="L39" s="39"/>
    </row>
    <row r="40" spans="1:12" x14ac:dyDescent="0.25">
      <c r="A40" s="4"/>
      <c r="B40" s="8"/>
      <c r="C40" s="9"/>
      <c r="D40" s="4"/>
      <c r="E40" s="3"/>
      <c r="F40" s="3"/>
      <c r="G40" s="39"/>
      <c r="H40" s="10"/>
      <c r="I40" s="4"/>
      <c r="J40" s="3"/>
      <c r="K40" s="3"/>
      <c r="L40" s="39"/>
    </row>
    <row r="41" spans="1:12" x14ac:dyDescent="0.25">
      <c r="A41" s="4"/>
      <c r="B41" s="8"/>
      <c r="C41" s="9"/>
      <c r="D41" s="4"/>
      <c r="E41" s="3"/>
      <c r="F41" s="3"/>
      <c r="G41" s="39"/>
      <c r="H41" s="10"/>
      <c r="I41" s="4"/>
      <c r="J41" s="3"/>
      <c r="K41" s="3"/>
      <c r="L41" s="39"/>
    </row>
    <row r="42" spans="1:12" x14ac:dyDescent="0.25">
      <c r="A42" s="4"/>
      <c r="B42" s="8"/>
      <c r="C42" s="9"/>
      <c r="D42" s="4"/>
      <c r="E42" s="3"/>
      <c r="F42" s="3"/>
      <c r="G42" s="39"/>
      <c r="H42" s="10"/>
      <c r="I42" s="4"/>
      <c r="J42" s="3"/>
      <c r="K42" s="3"/>
      <c r="L42" s="39"/>
    </row>
    <row r="43" spans="1:12" x14ac:dyDescent="0.25">
      <c r="A43" s="4"/>
      <c r="B43" s="8"/>
      <c r="C43" s="9"/>
      <c r="D43" s="4"/>
      <c r="E43" s="3"/>
      <c r="F43" s="3"/>
      <c r="G43" s="39"/>
      <c r="H43" s="10"/>
      <c r="I43" s="4"/>
      <c r="J43" s="3"/>
      <c r="K43" s="3"/>
      <c r="L43" s="39"/>
    </row>
    <row r="44" spans="1:12" x14ac:dyDescent="0.25">
      <c r="A44" s="4"/>
      <c r="B44" s="8"/>
      <c r="C44" s="9"/>
      <c r="D44" s="4"/>
      <c r="E44" s="3"/>
      <c r="F44" s="3"/>
      <c r="G44" s="39">
        <f>(D44*Contants!$C$3+'Use Case Estimation'!E44*Contants!$C$4+'Use Case Estimation'!F44*Contants!$C$5)*_xlfn.IFNA(VLOOKUP(C44,Contants!$B$10:$C$13,2,FALSE),1)</f>
        <v>0</v>
      </c>
      <c r="H44" s="10"/>
      <c r="I44" s="4"/>
      <c r="J44" s="3"/>
      <c r="K44" s="3"/>
      <c r="L44" s="39">
        <f>(I44*Contants!$F$3+'Use Case Estimation'!J44*Contants!$F$4+'Use Case Estimation'!K44*Contants!$F$5)*_xlfn.IFNA(VLOOKUP(C44,Contants!$E$10:$F$13,2,),1)</f>
        <v>0</v>
      </c>
    </row>
    <row r="45" spans="1:12" ht="15.75" thickBot="1" x14ac:dyDescent="0.3">
      <c r="A45" s="29"/>
      <c r="B45" s="30"/>
      <c r="C45" s="31"/>
      <c r="D45" s="29"/>
      <c r="E45" s="32"/>
      <c r="F45" s="32"/>
      <c r="G45" s="40">
        <f>(D45*Contants!$C$3+'Use Case Estimation'!E45*Contants!$C$4+'Use Case Estimation'!F45*Contants!$C$5)*_xlfn.IFNA(VLOOKUP(C45,Contants!$B$10:$C$13,2,FALSE),1)</f>
        <v>0</v>
      </c>
      <c r="H45" s="33"/>
      <c r="I45" s="29"/>
      <c r="J45" s="32"/>
      <c r="K45" s="32"/>
      <c r="L45" s="40">
        <f>(I45*Contants!$F$3+'Use Case Estimation'!J45*Contants!$F$4+'Use Case Estimation'!K45*Contants!$F$5)*_xlfn.IFNA(VLOOKUP(C45,Contants!$E$10:$F$13,2,),1)</f>
        <v>0</v>
      </c>
    </row>
    <row r="46" spans="1:12" ht="15.75" thickBot="1" x14ac:dyDescent="0.3">
      <c r="A46" s="34" t="s">
        <v>22</v>
      </c>
      <c r="B46" s="35"/>
      <c r="C46" s="35"/>
      <c r="D46" s="35"/>
      <c r="E46" s="35"/>
      <c r="F46" s="36"/>
      <c r="G46" s="37">
        <f>SUM(G15:G45)</f>
        <v>4</v>
      </c>
      <c r="H46" s="34" t="s">
        <v>32</v>
      </c>
      <c r="I46" s="35"/>
      <c r="J46" s="35"/>
      <c r="K46" s="36"/>
      <c r="L46" s="37">
        <f>SUM(L15:L45)</f>
        <v>7.1999999999999993</v>
      </c>
    </row>
  </sheetData>
  <mergeCells count="10">
    <mergeCell ref="A13:B13"/>
    <mergeCell ref="A1:L1"/>
    <mergeCell ref="A3:L3"/>
    <mergeCell ref="H46:K46"/>
    <mergeCell ref="A46:F46"/>
    <mergeCell ref="A2:L2"/>
    <mergeCell ref="D12:G12"/>
    <mergeCell ref="I12:L12"/>
    <mergeCell ref="I13:L13"/>
    <mergeCell ref="D13:G13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7A16AE17-4B24-47DD-9DC4-57025E39C63F}">
          <x14:formula1>
            <xm:f>Contants!$B$10:$B$14</xm:f>
          </x14:formula1>
          <xm:sqref>C15:C45</xm:sqref>
        </x14:dataValidation>
        <x14:dataValidation type="list" allowBlank="1" showInputMessage="1" showErrorMessage="1" xr:uid="{53D05CB5-C7FD-4616-80C1-403825DDB559}">
          <x14:formula1>
            <xm:f>Contants!$E$10:$E$13</xm:f>
          </x14:formula1>
          <xm:sqref>H15:H45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34C5D-1047-4270-9D76-1B727611A515}">
  <dimension ref="B1:F14"/>
  <sheetViews>
    <sheetView workbookViewId="0">
      <selection activeCell="C6" sqref="C6"/>
    </sheetView>
  </sheetViews>
  <sheetFormatPr defaultRowHeight="15" x14ac:dyDescent="0.25"/>
  <cols>
    <col min="2" max="2" width="15" customWidth="1"/>
    <col min="3" max="3" width="15.5703125" style="1" customWidth="1"/>
    <col min="5" max="5" width="15" customWidth="1"/>
    <col min="6" max="6" width="15" style="1" customWidth="1"/>
  </cols>
  <sheetData>
    <row r="1" spans="2:6" x14ac:dyDescent="0.25">
      <c r="B1" s="5" t="s">
        <v>5</v>
      </c>
      <c r="C1" s="5"/>
      <c r="E1" s="5" t="s">
        <v>6</v>
      </c>
      <c r="F1" s="5"/>
    </row>
    <row r="2" spans="2:6" x14ac:dyDescent="0.25">
      <c r="B2" s="6" t="s">
        <v>4</v>
      </c>
      <c r="C2" s="7" t="s">
        <v>3</v>
      </c>
      <c r="E2" s="6" t="s">
        <v>4</v>
      </c>
      <c r="F2" s="7" t="s">
        <v>3</v>
      </c>
    </row>
    <row r="3" spans="2:6" x14ac:dyDescent="0.25">
      <c r="B3" s="6" t="s">
        <v>0</v>
      </c>
      <c r="C3" s="3">
        <v>1</v>
      </c>
      <c r="E3" s="2" t="s">
        <v>0</v>
      </c>
      <c r="F3" s="3">
        <v>2</v>
      </c>
    </row>
    <row r="4" spans="2:6" x14ac:dyDescent="0.25">
      <c r="B4" s="6" t="s">
        <v>1</v>
      </c>
      <c r="C4" s="3">
        <v>2</v>
      </c>
      <c r="E4" s="2" t="s">
        <v>1</v>
      </c>
      <c r="F4" s="3">
        <v>4</v>
      </c>
    </row>
    <row r="5" spans="2:6" x14ac:dyDescent="0.25">
      <c r="B5" s="6" t="s">
        <v>2</v>
      </c>
      <c r="C5" s="3">
        <v>4</v>
      </c>
      <c r="E5" s="2" t="s">
        <v>2</v>
      </c>
      <c r="F5" s="3">
        <v>8</v>
      </c>
    </row>
    <row r="8" spans="2:6" x14ac:dyDescent="0.25">
      <c r="B8" s="5" t="s">
        <v>14</v>
      </c>
      <c r="C8" s="5"/>
      <c r="E8" s="5" t="s">
        <v>14</v>
      </c>
      <c r="F8" s="5"/>
    </row>
    <row r="9" spans="2:6" x14ac:dyDescent="0.25">
      <c r="B9" s="6" t="s">
        <v>4</v>
      </c>
      <c r="C9" s="7" t="s">
        <v>3</v>
      </c>
      <c r="E9" s="6" t="s">
        <v>4</v>
      </c>
      <c r="F9" s="7" t="s">
        <v>3</v>
      </c>
    </row>
    <row r="10" spans="2:6" x14ac:dyDescent="0.25">
      <c r="B10" s="6" t="s">
        <v>15</v>
      </c>
      <c r="C10" s="3">
        <v>1</v>
      </c>
      <c r="E10" s="6" t="s">
        <v>15</v>
      </c>
      <c r="F10" s="3">
        <v>1</v>
      </c>
    </row>
    <row r="11" spans="2:6" x14ac:dyDescent="0.25">
      <c r="B11" s="6" t="s">
        <v>16</v>
      </c>
      <c r="C11" s="3">
        <v>0.9</v>
      </c>
      <c r="E11" s="6" t="s">
        <v>16</v>
      </c>
      <c r="F11" s="3">
        <v>0.9</v>
      </c>
    </row>
    <row r="12" spans="2:6" x14ac:dyDescent="0.25">
      <c r="B12" s="6" t="s">
        <v>17</v>
      </c>
      <c r="C12" s="3">
        <v>0.8</v>
      </c>
      <c r="E12" s="6" t="s">
        <v>17</v>
      </c>
      <c r="F12" s="3">
        <v>0.8</v>
      </c>
    </row>
    <row r="13" spans="2:6" x14ac:dyDescent="0.25">
      <c r="B13" s="6" t="s">
        <v>18</v>
      </c>
      <c r="C13" s="3">
        <v>0.7</v>
      </c>
      <c r="E13" s="6" t="s">
        <v>19</v>
      </c>
      <c r="F13" s="3">
        <v>0.6</v>
      </c>
    </row>
    <row r="14" spans="2:6" x14ac:dyDescent="0.25">
      <c r="B14" s="6"/>
      <c r="C14" s="3">
        <v>0</v>
      </c>
      <c r="E14" s="6"/>
      <c r="F14" s="3">
        <v>0</v>
      </c>
    </row>
  </sheetData>
  <mergeCells count="4">
    <mergeCell ref="B1:C1"/>
    <mergeCell ref="E1:F1"/>
    <mergeCell ref="B8:C8"/>
    <mergeCell ref="E8:F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Use Case Estimation</vt:lpstr>
      <vt:lpstr>Contants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Tauseef Shahzad</dc:creator>
  <cp:lastModifiedBy>Tauseef Shahzad</cp:lastModifiedBy>
  <dcterms:created xsi:type="dcterms:W3CDTF">2024-12-12T06:28:31Z</dcterms:created>
  <dcterms:modified xsi:type="dcterms:W3CDTF">2024-12-12T09:23:08Z</dcterms:modified>
</cp:coreProperties>
</file>