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October 2024\Project Summary\"/>
    </mc:Choice>
  </mc:AlternateContent>
  <xr:revisionPtr revIDLastSave="0" documentId="13_ncr:1_{C0AA6980-9936-4FDD-BD65-F0AC1E301EA1}" xr6:coauthVersionLast="47" xr6:coauthVersionMax="47" xr10:uidLastSave="{00000000-0000-0000-0000-000000000000}"/>
  <bookViews>
    <workbookView xWindow="20370" yWindow="-3840" windowWidth="29040" windowHeight="15720" tabRatio="593" xr2:uid="{C18F1D24-2B51-47D5-ADD3-847EF68750D1}"/>
  </bookViews>
  <sheets>
    <sheet name="Consolidated" sheetId="4" r:id="rId1"/>
    <sheet name="September 2024" sheetId="1" r:id="rId2"/>
    <sheet name="October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4" l="1"/>
  <c r="Z119" i="4" l="1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X10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W79" i="4"/>
  <c r="I77" i="4"/>
  <c r="W18" i="4"/>
  <c r="W9" i="4"/>
  <c r="W26" i="4"/>
  <c r="W8" i="4"/>
  <c r="W10" i="4"/>
  <c r="X58" i="1"/>
  <c r="X57" i="1"/>
  <c r="AE74" i="1"/>
  <c r="AE73" i="1"/>
  <c r="AE72" i="1"/>
  <c r="AE71" i="1"/>
  <c r="AE70" i="1"/>
  <c r="AE68" i="1"/>
  <c r="AE67" i="1"/>
  <c r="AE66" i="1"/>
  <c r="AE65" i="1"/>
  <c r="AE64" i="1"/>
  <c r="AE62" i="1"/>
  <c r="AE61" i="1"/>
  <c r="AE60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T21" i="1"/>
  <c r="V74" i="1"/>
  <c r="V73" i="1"/>
  <c r="V72" i="1"/>
  <c r="V71" i="1"/>
  <c r="V70" i="1"/>
  <c r="V69" i="1"/>
  <c r="V68" i="1"/>
  <c r="X68" i="1" s="1"/>
  <c r="V67" i="1"/>
  <c r="X67" i="1" s="1"/>
  <c r="V66" i="1"/>
  <c r="V65" i="1"/>
  <c r="X65" i="1" s="1"/>
  <c r="V64" i="1"/>
  <c r="V63" i="1"/>
  <c r="V62" i="1"/>
  <c r="V61" i="1"/>
  <c r="V60" i="1"/>
  <c r="V55" i="1"/>
  <c r="X55" i="1" s="1"/>
  <c r="V54" i="1"/>
  <c r="X54" i="1" s="1"/>
  <c r="V53" i="1"/>
  <c r="X53" i="1" s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R74" i="1"/>
  <c r="R73" i="1"/>
  <c r="R72" i="1"/>
  <c r="R71" i="1"/>
  <c r="R70" i="1"/>
  <c r="R69" i="1"/>
  <c r="Z69" i="1" s="1"/>
  <c r="R68" i="1"/>
  <c r="R67" i="1"/>
  <c r="R66" i="1"/>
  <c r="R65" i="1"/>
  <c r="R64" i="1"/>
  <c r="R63" i="1"/>
  <c r="R62" i="1"/>
  <c r="R61" i="1"/>
  <c r="R60" i="1"/>
  <c r="R55" i="1"/>
  <c r="R54" i="1"/>
  <c r="R53" i="1"/>
  <c r="Z53" i="1" s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T23" i="1" s="1"/>
  <c r="R22" i="1"/>
  <c r="T22" i="1" s="1"/>
  <c r="R20" i="1"/>
  <c r="T20" i="1" s="1"/>
  <c r="R19" i="1"/>
  <c r="R18" i="1"/>
  <c r="R17" i="1"/>
  <c r="R16" i="1"/>
  <c r="R15" i="1"/>
  <c r="R14" i="1"/>
  <c r="R13" i="1"/>
  <c r="R12" i="1"/>
  <c r="R11" i="1"/>
  <c r="R10" i="1"/>
  <c r="R9" i="1"/>
  <c r="R8" i="1"/>
  <c r="R21" i="4"/>
  <c r="Z51" i="1" l="1"/>
  <c r="Z52" i="1"/>
  <c r="Z54" i="1"/>
  <c r="Z60" i="1"/>
  <c r="Z72" i="1"/>
  <c r="Z62" i="1"/>
  <c r="Z64" i="1"/>
  <c r="Z65" i="1"/>
  <c r="Z66" i="1"/>
  <c r="Z67" i="1"/>
  <c r="Z68" i="1"/>
  <c r="Z48" i="1"/>
  <c r="AD48" i="1" s="1"/>
  <c r="Z70" i="1"/>
  <c r="Z49" i="1"/>
  <c r="Z50" i="1"/>
  <c r="Z61" i="1"/>
  <c r="Z73" i="1"/>
  <c r="AB18" i="1"/>
  <c r="Z55" i="1"/>
  <c r="Z71" i="1"/>
  <c r="Z47" i="1"/>
  <c r="AB47" i="1" s="1"/>
  <c r="Z63" i="1"/>
  <c r="F120" i="4"/>
  <c r="E120" i="4"/>
  <c r="D120" i="4"/>
  <c r="F75" i="1"/>
  <c r="E75" i="1"/>
  <c r="D75" i="1"/>
  <c r="F71" i="3"/>
  <c r="E71" i="3"/>
  <c r="D71" i="3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77" i="4"/>
  <c r="V76" i="4"/>
  <c r="V74" i="4"/>
  <c r="V73" i="4"/>
  <c r="V81" i="4"/>
  <c r="V70" i="4"/>
  <c r="V80" i="4"/>
  <c r="V79" i="4"/>
  <c r="V72" i="4"/>
  <c r="X72" i="4" s="1"/>
  <c r="V78" i="4"/>
  <c r="V75" i="4"/>
  <c r="V71" i="4"/>
  <c r="V69" i="4"/>
  <c r="V68" i="4"/>
  <c r="V65" i="4"/>
  <c r="V64" i="4"/>
  <c r="V63" i="4"/>
  <c r="V62" i="4"/>
  <c r="V61" i="4"/>
  <c r="V60" i="4"/>
  <c r="V59" i="4"/>
  <c r="V37" i="4"/>
  <c r="V35" i="4"/>
  <c r="V33" i="4"/>
  <c r="V32" i="4"/>
  <c r="V31" i="4"/>
  <c r="V30" i="4"/>
  <c r="V29" i="4"/>
  <c r="V28" i="4"/>
  <c r="V27" i="4"/>
  <c r="X27" i="4" s="1"/>
  <c r="V26" i="4"/>
  <c r="V25" i="4"/>
  <c r="X25" i="4" s="1"/>
  <c r="V24" i="4"/>
  <c r="X24" i="4" s="1"/>
  <c r="V23" i="4"/>
  <c r="X23" i="4" s="1"/>
  <c r="V22" i="4"/>
  <c r="X22" i="4" s="1"/>
  <c r="V21" i="4"/>
  <c r="X21" i="4" s="1"/>
  <c r="V20" i="4"/>
  <c r="X20" i="4" s="1"/>
  <c r="V19" i="4"/>
  <c r="X19" i="4" s="1"/>
  <c r="V18" i="4"/>
  <c r="X18" i="4" s="1"/>
  <c r="V17" i="4"/>
  <c r="X17" i="4" s="1"/>
  <c r="V16" i="4"/>
  <c r="X16" i="4" s="1"/>
  <c r="V15" i="4"/>
  <c r="X15" i="4" s="1"/>
  <c r="V14" i="4"/>
  <c r="X14" i="4" s="1"/>
  <c r="V13" i="4"/>
  <c r="X13" i="4" s="1"/>
  <c r="V12" i="4"/>
  <c r="X12" i="4" s="1"/>
  <c r="V11" i="4"/>
  <c r="X11" i="4" s="1"/>
  <c r="V10" i="4"/>
  <c r="V9" i="4"/>
  <c r="X9" i="4" s="1"/>
  <c r="V8" i="4"/>
  <c r="X8" i="4" s="1"/>
  <c r="V7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77" i="4"/>
  <c r="T76" i="4"/>
  <c r="T74" i="4"/>
  <c r="T73" i="4"/>
  <c r="T81" i="4"/>
  <c r="T70" i="4"/>
  <c r="T80" i="4"/>
  <c r="T79" i="4"/>
  <c r="T72" i="4"/>
  <c r="T78" i="4"/>
  <c r="T75" i="4"/>
  <c r="T71" i="4"/>
  <c r="T69" i="4"/>
  <c r="T68" i="4"/>
  <c r="T65" i="4"/>
  <c r="T64" i="4"/>
  <c r="T63" i="4"/>
  <c r="T62" i="4"/>
  <c r="T61" i="4"/>
  <c r="T60" i="4"/>
  <c r="T59" i="4"/>
  <c r="T41" i="4"/>
  <c r="T40" i="4"/>
  <c r="T39" i="4"/>
  <c r="T38" i="4"/>
  <c r="T37" i="4"/>
  <c r="T35" i="4"/>
  <c r="T33" i="4"/>
  <c r="T32" i="4"/>
  <c r="T31" i="4"/>
  <c r="T30" i="4"/>
  <c r="T29" i="4"/>
  <c r="T28" i="4"/>
  <c r="T27" i="4"/>
  <c r="T25" i="4"/>
  <c r="T23" i="4"/>
  <c r="T22" i="4"/>
  <c r="T21" i="4"/>
  <c r="AB81" i="4"/>
  <c r="AB75" i="4"/>
  <c r="AB24" i="4"/>
  <c r="AB23" i="4"/>
  <c r="AB22" i="4"/>
  <c r="AB18" i="4"/>
  <c r="AB17" i="4"/>
  <c r="AB8" i="4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49" i="3"/>
  <c r="AE48" i="3"/>
  <c r="AE47" i="3"/>
  <c r="AE46" i="3"/>
  <c r="AE45" i="3"/>
  <c r="AE44" i="3"/>
  <c r="AE43" i="3"/>
  <c r="AE42" i="3"/>
  <c r="AE41" i="3"/>
  <c r="AE36" i="3"/>
  <c r="AE35" i="3"/>
  <c r="AE34" i="3"/>
  <c r="AE33" i="3"/>
  <c r="AE32" i="3"/>
  <c r="AE31" i="3"/>
  <c r="AE30" i="3"/>
  <c r="AE29" i="3"/>
  <c r="AE28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7" i="3"/>
  <c r="AE40" i="3"/>
  <c r="AE39" i="3"/>
  <c r="AE38" i="3"/>
  <c r="AE37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49" i="3"/>
  <c r="R48" i="3"/>
  <c r="R47" i="3"/>
  <c r="R46" i="3"/>
  <c r="R45" i="3"/>
  <c r="R44" i="3"/>
  <c r="R43" i="3"/>
  <c r="R42" i="3"/>
  <c r="R41" i="3"/>
  <c r="R36" i="3"/>
  <c r="R35" i="3"/>
  <c r="R34" i="3"/>
  <c r="R33" i="3"/>
  <c r="R32" i="3"/>
  <c r="R31" i="3"/>
  <c r="R30" i="3"/>
  <c r="R29" i="3"/>
  <c r="R28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40" i="3"/>
  <c r="R39" i="3"/>
  <c r="R38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49" i="3"/>
  <c r="Z48" i="3"/>
  <c r="Z47" i="3"/>
  <c r="Z46" i="3"/>
  <c r="Z45" i="3"/>
  <c r="Z44" i="3"/>
  <c r="Z43" i="3"/>
  <c r="Z42" i="3"/>
  <c r="Z41" i="3"/>
  <c r="Z36" i="3"/>
  <c r="Z35" i="3"/>
  <c r="Z34" i="3"/>
  <c r="Z33" i="3"/>
  <c r="Z32" i="3"/>
  <c r="Z31" i="3"/>
  <c r="Z30" i="3"/>
  <c r="Z29" i="3"/>
  <c r="Z28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40" i="3"/>
  <c r="Z39" i="3"/>
  <c r="Z38" i="3"/>
  <c r="Z37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49" i="3"/>
  <c r="V48" i="3"/>
  <c r="V47" i="3"/>
  <c r="V46" i="3"/>
  <c r="V45" i="3"/>
  <c r="V44" i="3"/>
  <c r="V43" i="3"/>
  <c r="V42" i="3"/>
  <c r="V41" i="3"/>
  <c r="V36" i="3"/>
  <c r="V35" i="3"/>
  <c r="V34" i="3"/>
  <c r="V33" i="3"/>
  <c r="V32" i="3"/>
  <c r="V31" i="3"/>
  <c r="V30" i="3"/>
  <c r="V29" i="3"/>
  <c r="V28" i="3"/>
  <c r="V26" i="3"/>
  <c r="V25" i="3"/>
  <c r="V24" i="3"/>
  <c r="AD24" i="3" s="1"/>
  <c r="V23" i="3"/>
  <c r="AD23" i="3" s="1"/>
  <c r="V22" i="3"/>
  <c r="AD22" i="3" s="1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40" i="3"/>
  <c r="V39" i="3"/>
  <c r="V38" i="3"/>
  <c r="V37" i="3"/>
  <c r="R37" i="3"/>
  <c r="O120" i="4"/>
  <c r="J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41" i="4"/>
  <c r="AE40" i="4"/>
  <c r="AE39" i="4"/>
  <c r="AE38" i="4"/>
  <c r="AE37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77" i="4"/>
  <c r="AE76" i="4"/>
  <c r="AE74" i="4"/>
  <c r="AE73" i="4"/>
  <c r="AE81" i="4"/>
  <c r="AE70" i="4"/>
  <c r="AE80" i="4"/>
  <c r="AE79" i="4"/>
  <c r="AE72" i="4"/>
  <c r="AE78" i="4"/>
  <c r="AE75" i="4"/>
  <c r="AE71" i="4"/>
  <c r="AE69" i="4"/>
  <c r="AE68" i="4"/>
  <c r="AE65" i="4"/>
  <c r="AE64" i="4"/>
  <c r="AE63" i="4"/>
  <c r="AE62" i="4"/>
  <c r="AE61" i="4"/>
  <c r="AE60" i="4"/>
  <c r="AE59" i="4"/>
  <c r="AE33" i="4"/>
  <c r="AE32" i="4"/>
  <c r="AE31" i="4"/>
  <c r="AE30" i="4"/>
  <c r="AE29" i="4"/>
  <c r="AE28" i="4"/>
  <c r="AE25" i="4"/>
  <c r="AE24" i="4"/>
  <c r="AE23" i="4"/>
  <c r="AE22" i="4"/>
  <c r="AE21" i="4"/>
  <c r="AE20" i="4"/>
  <c r="AE17" i="4"/>
  <c r="AE15" i="4"/>
  <c r="AE14" i="4"/>
  <c r="AE13" i="4"/>
  <c r="AE12" i="4"/>
  <c r="AE11" i="4"/>
  <c r="AE10" i="4"/>
  <c r="T26" i="4"/>
  <c r="AE19" i="4"/>
  <c r="K120" i="4"/>
  <c r="H120" i="4"/>
  <c r="AE16" i="4"/>
  <c r="AE18" i="4"/>
  <c r="I69" i="1"/>
  <c r="AE69" i="1" s="1"/>
  <c r="I63" i="1"/>
  <c r="AE63" i="1" s="1"/>
  <c r="AA120" i="4"/>
  <c r="AE27" i="4"/>
  <c r="R120" i="4"/>
  <c r="P120" i="4"/>
  <c r="N120" i="4"/>
  <c r="L120" i="4"/>
  <c r="G120" i="4"/>
  <c r="AB80" i="4"/>
  <c r="X80" i="4"/>
  <c r="X79" i="4"/>
  <c r="AB78" i="4"/>
  <c r="X78" i="4"/>
  <c r="X75" i="4"/>
  <c r="AB71" i="4"/>
  <c r="X71" i="4"/>
  <c r="AB69" i="4"/>
  <c r="X69" i="4"/>
  <c r="AB60" i="4"/>
  <c r="X60" i="4"/>
  <c r="T24" i="4"/>
  <c r="T20" i="4"/>
  <c r="T17" i="4"/>
  <c r="T15" i="4"/>
  <c r="T14" i="4"/>
  <c r="T13" i="4"/>
  <c r="T12" i="4"/>
  <c r="T11" i="4"/>
  <c r="T10" i="4"/>
  <c r="T8" i="4"/>
  <c r="AA71" i="3"/>
  <c r="W10" i="3"/>
  <c r="AE10" i="3" s="1"/>
  <c r="W9" i="3"/>
  <c r="AE9" i="3" s="1"/>
  <c r="AE8" i="3"/>
  <c r="S71" i="3"/>
  <c r="P71" i="3"/>
  <c r="O71" i="3"/>
  <c r="N71" i="3"/>
  <c r="M71" i="3"/>
  <c r="L71" i="3"/>
  <c r="J71" i="3"/>
  <c r="I71" i="3"/>
  <c r="G71" i="3"/>
  <c r="T70" i="3"/>
  <c r="T55" i="3"/>
  <c r="T54" i="3"/>
  <c r="AB71" i="3"/>
  <c r="X71" i="3"/>
  <c r="AD39" i="1"/>
  <c r="AD38" i="1"/>
  <c r="T8" i="1"/>
  <c r="X8" i="1"/>
  <c r="AB8" i="1"/>
  <c r="AD8" i="1"/>
  <c r="T9" i="1"/>
  <c r="X9" i="1"/>
  <c r="AB9" i="1"/>
  <c r="AD9" i="1"/>
  <c r="T10" i="1"/>
  <c r="X10" i="1"/>
  <c r="AB10" i="1"/>
  <c r="AD10" i="1"/>
  <c r="T11" i="1"/>
  <c r="X11" i="1"/>
  <c r="AB11" i="1"/>
  <c r="AD11" i="1"/>
  <c r="T12" i="1"/>
  <c r="X12" i="1"/>
  <c r="AB12" i="1"/>
  <c r="AD12" i="1"/>
  <c r="T13" i="1"/>
  <c r="X13" i="1"/>
  <c r="AB13" i="1"/>
  <c r="AD13" i="1"/>
  <c r="T14" i="1"/>
  <c r="X14" i="1"/>
  <c r="AB14" i="1"/>
  <c r="AD14" i="1"/>
  <c r="T15" i="1"/>
  <c r="X15" i="1"/>
  <c r="AB15" i="1"/>
  <c r="AD15" i="1"/>
  <c r="T16" i="1"/>
  <c r="X16" i="1"/>
  <c r="AB16" i="1"/>
  <c r="AD16" i="1"/>
  <c r="T17" i="1"/>
  <c r="X17" i="1"/>
  <c r="AB17" i="1"/>
  <c r="AD17" i="1"/>
  <c r="T18" i="1"/>
  <c r="X18" i="1"/>
  <c r="AD18" i="1"/>
  <c r="T19" i="1"/>
  <c r="X19" i="1"/>
  <c r="AB19" i="1"/>
  <c r="AD19" i="1"/>
  <c r="X20" i="1"/>
  <c r="AB20" i="1"/>
  <c r="AD20" i="1"/>
  <c r="X22" i="1"/>
  <c r="AB22" i="1"/>
  <c r="AD22" i="1"/>
  <c r="X23" i="1"/>
  <c r="AB23" i="1"/>
  <c r="AD23" i="1"/>
  <c r="T24" i="1"/>
  <c r="X24" i="1"/>
  <c r="AB24" i="1"/>
  <c r="AD24" i="1"/>
  <c r="T25" i="1"/>
  <c r="X25" i="1"/>
  <c r="AB25" i="1"/>
  <c r="AD25" i="1"/>
  <c r="T26" i="1"/>
  <c r="X26" i="1"/>
  <c r="AB26" i="1"/>
  <c r="AD26" i="1"/>
  <c r="T27" i="1"/>
  <c r="X27" i="1"/>
  <c r="AB27" i="1"/>
  <c r="AD27" i="1"/>
  <c r="T28" i="1"/>
  <c r="X28" i="1"/>
  <c r="AB28" i="1"/>
  <c r="AD28" i="1"/>
  <c r="T29" i="1"/>
  <c r="X29" i="1"/>
  <c r="AB29" i="1"/>
  <c r="AD29" i="1"/>
  <c r="T30" i="1"/>
  <c r="AD30" i="1"/>
  <c r="T36" i="1"/>
  <c r="T37" i="1"/>
  <c r="X37" i="1"/>
  <c r="AB37" i="1"/>
  <c r="AD37" i="1"/>
  <c r="T42" i="1"/>
  <c r="X42" i="1"/>
  <c r="AB42" i="1"/>
  <c r="AD42" i="1"/>
  <c r="T43" i="1"/>
  <c r="X43" i="1"/>
  <c r="AB43" i="1"/>
  <c r="AD43" i="1"/>
  <c r="T44" i="1"/>
  <c r="X44" i="1"/>
  <c r="AB44" i="1"/>
  <c r="AD44" i="1"/>
  <c r="T45" i="1"/>
  <c r="X45" i="1"/>
  <c r="AB45" i="1"/>
  <c r="AD45" i="1"/>
  <c r="T46" i="1"/>
  <c r="X46" i="1"/>
  <c r="AB46" i="1"/>
  <c r="AD46" i="1"/>
  <c r="T47" i="1"/>
  <c r="X47" i="1"/>
  <c r="T48" i="1"/>
  <c r="X48" i="1"/>
  <c r="AB48" i="1"/>
  <c r="T49" i="1"/>
  <c r="T50" i="1"/>
  <c r="T51" i="1"/>
  <c r="T52" i="1"/>
  <c r="T53" i="1"/>
  <c r="T54" i="1"/>
  <c r="T55" i="1"/>
  <c r="T60" i="1"/>
  <c r="T61" i="1"/>
  <c r="T62" i="1"/>
  <c r="T72" i="1"/>
  <c r="W75" i="1"/>
  <c r="V75" i="1"/>
  <c r="W117" i="1" s="1"/>
  <c r="T74" i="1"/>
  <c r="T73" i="1"/>
  <c r="R75" i="1"/>
  <c r="M75" i="1"/>
  <c r="N75" i="1"/>
  <c r="L75" i="1"/>
  <c r="AA75" i="1"/>
  <c r="S75" i="1"/>
  <c r="P75" i="1"/>
  <c r="O75" i="1"/>
  <c r="J75" i="1"/>
  <c r="G75" i="1"/>
  <c r="I75" i="1" l="1"/>
  <c r="AE75" i="1"/>
  <c r="Z75" i="1"/>
  <c r="Z117" i="1" s="1"/>
  <c r="AD47" i="1"/>
  <c r="AD75" i="1" s="1"/>
  <c r="V117" i="1"/>
  <c r="X117" i="1" s="1"/>
  <c r="S117" i="1"/>
  <c r="R117" i="1"/>
  <c r="AD15" i="3"/>
  <c r="AD30" i="4"/>
  <c r="AD72" i="4"/>
  <c r="AD19" i="4"/>
  <c r="AD31" i="4"/>
  <c r="AD60" i="4"/>
  <c r="AD79" i="4"/>
  <c r="AD20" i="4"/>
  <c r="AD61" i="4"/>
  <c r="AD80" i="4"/>
  <c r="AD9" i="4"/>
  <c r="AD21" i="4"/>
  <c r="AD62" i="4"/>
  <c r="AD10" i="4"/>
  <c r="AD32" i="4"/>
  <c r="AD63" i="4"/>
  <c r="AD11" i="4"/>
  <c r="AD33" i="4"/>
  <c r="AD64" i="4"/>
  <c r="AD12" i="4"/>
  <c r="AD35" i="4"/>
  <c r="AD65" i="4"/>
  <c r="AE9" i="4"/>
  <c r="AD7" i="3"/>
  <c r="AD9" i="3"/>
  <c r="AD21" i="3"/>
  <c r="AD13" i="3"/>
  <c r="AD25" i="3"/>
  <c r="AD8" i="3"/>
  <c r="AD13" i="4"/>
  <c r="AD25" i="4"/>
  <c r="V120" i="4"/>
  <c r="X26" i="4"/>
  <c r="X120" i="4" s="1"/>
  <c r="AD14" i="4"/>
  <c r="AD26" i="4"/>
  <c r="AD69" i="4"/>
  <c r="AD27" i="4"/>
  <c r="AD71" i="4"/>
  <c r="AD16" i="4"/>
  <c r="AD28" i="4"/>
  <c r="AD75" i="4"/>
  <c r="AD78" i="4"/>
  <c r="AD8" i="4"/>
  <c r="AB72" i="4"/>
  <c r="AB79" i="4"/>
  <c r="AB21" i="4"/>
  <c r="AD24" i="4"/>
  <c r="V126" i="4"/>
  <c r="S126" i="4"/>
  <c r="W126" i="4"/>
  <c r="AD23" i="4"/>
  <c r="AD22" i="4"/>
  <c r="Z126" i="4"/>
  <c r="AB127" i="4" s="1"/>
  <c r="AB12" i="4"/>
  <c r="AB13" i="4"/>
  <c r="R126" i="4"/>
  <c r="AB14" i="4"/>
  <c r="AD18" i="4"/>
  <c r="AB25" i="4"/>
  <c r="AA126" i="4"/>
  <c r="AB26" i="4"/>
  <c r="AD17" i="4"/>
  <c r="Z120" i="4"/>
  <c r="AD15" i="4"/>
  <c r="AB9" i="4"/>
  <c r="AB19" i="4"/>
  <c r="AB10" i="4"/>
  <c r="AB16" i="4"/>
  <c r="AB20" i="4"/>
  <c r="AB11" i="4"/>
  <c r="AB15" i="4"/>
  <c r="AD10" i="3"/>
  <c r="AD11" i="3"/>
  <c r="AD12" i="3"/>
  <c r="AE11" i="3"/>
  <c r="AD18" i="3"/>
  <c r="Z71" i="3"/>
  <c r="AD38" i="3"/>
  <c r="AD16" i="3"/>
  <c r="AD39" i="3"/>
  <c r="AD17" i="3"/>
  <c r="AD26" i="3"/>
  <c r="AD40" i="3"/>
  <c r="V71" i="3"/>
  <c r="AD19" i="3"/>
  <c r="AD37" i="3"/>
  <c r="R71" i="3"/>
  <c r="AE35" i="4"/>
  <c r="AE8" i="4"/>
  <c r="AE26" i="4"/>
  <c r="M120" i="4"/>
  <c r="I120" i="4"/>
  <c r="T9" i="4"/>
  <c r="T19" i="4"/>
  <c r="S120" i="4"/>
  <c r="T16" i="4"/>
  <c r="T18" i="4"/>
  <c r="W120" i="4"/>
  <c r="T71" i="3"/>
  <c r="W71" i="3"/>
  <c r="AE71" i="3"/>
  <c r="X75" i="1"/>
  <c r="T75" i="1"/>
  <c r="AB75" i="1"/>
  <c r="AA117" i="1" l="1"/>
  <c r="AB117" i="1" s="1"/>
  <c r="T117" i="1"/>
  <c r="AE126" i="4"/>
  <c r="AD126" i="4"/>
  <c r="AE117" i="1"/>
  <c r="AD117" i="1"/>
  <c r="T126" i="4"/>
  <c r="T127" i="4" s="1"/>
  <c r="X126" i="4"/>
  <c r="X127" i="4" s="1"/>
  <c r="AB126" i="4"/>
  <c r="AD120" i="4"/>
  <c r="AB120" i="4"/>
  <c r="AD71" i="3"/>
  <c r="AE120" i="4"/>
  <c r="T120" i="4"/>
  <c r="AF117" i="1" l="1"/>
  <c r="AF126" i="4"/>
  <c r="AF12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tc={0B4B88A9-A188-44BE-9BAB-B6649E0F3420}</author>
  </authors>
  <commentList>
    <comment ref="T120" authorId="0" shapeId="0" xr:uid="{0B4B88A9-A188-44BE-9BAB-B6649E0F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T75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tc={A777DD31-BE47-4A61-A621-39965439BC26}</author>
  </authors>
  <commentList>
    <comment ref="T71" authorId="0" shapeId="0" xr:uid="{A777DD31-BE47-4A61-A621-39965439BC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<sst xmlns="http://schemas.openxmlformats.org/spreadsheetml/2006/main" count="382" uniqueCount="138">
  <si>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</si>
  <si>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</si>
  <si>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</si>
  <si>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</si>
  <si>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</si>
  <si>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</si>
  <si>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</si>
  <si>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</si>
  <si>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</si>
  <si>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</si>
  <si>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</si>
  <si>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</si>
  <si>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</si>
  <si>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</si>
  <si>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</si>
  <si>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</si>
  <si>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</si>
  <si>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</si>
  <si>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</si>
  <si>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</si>
  <si>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</si>
  <si>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</si>
  <si>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</si>
  <si>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</si>
  <si>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</si>
  <si>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</si>
  <si>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</si>
  <si>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</si>
  <si>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Google Drive integration. (Setup and Integration development)</t>
  </si>
  <si>
    <t>Ability to automatically attach additional documents (tear sheets, afidavit) to the invoice</t>
  </si>
  <si>
    <t>We need to read the company on the invoice document to route to the right company. If the company is not detected properly we will default to a company and mark it with a status.</t>
  </si>
  <si>
    <t>Broadcast Invoices</t>
  </si>
  <si>
    <t>We will need a separate node for "Broadcast Invoices" added at the end of Production Invoices.</t>
  </si>
  <si>
    <t>User Group management changes</t>
  </si>
  <si>
    <t>Dashboard</t>
  </si>
  <si>
    <t>Manage Invoice Documents</t>
  </si>
  <si>
    <t xml:space="preserve">Invoice List UI </t>
  </si>
  <si>
    <t xml:space="preserve">EDI file processing </t>
  </si>
  <si>
    <t>PDF file generation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</si>
  <si>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</si>
  <si>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</si>
  <si>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We will need to introduce tolerance by media type.</t>
  </si>
  <si>
    <t xml:space="preserve">Read data from Media Ocean Jobs, IOs (buying), Customer Master, Vendor Master, Currencies, Tax codes, Payment terms, EDI?, payment information </t>
  </si>
  <si>
    <t>vendor/stations/sites can be associated to multiple pay to. EX: Bell Media is linked to Bill pay to</t>
  </si>
  <si>
    <t>Checkbox to filter discrepant lines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</si>
  <si>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</si>
  <si>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</si>
  <si>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</si>
  <si>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</si>
  <si>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</si>
  <si>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</si>
  <si>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</si>
  <si>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</si>
  <si>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</si>
  <si>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</si>
  <si>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</si>
  <si>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</si>
  <si>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</si>
  <si>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Testing</t>
  </si>
  <si>
    <t>Dev Support</t>
  </si>
  <si>
    <t>Document</t>
  </si>
  <si>
    <t>Internal Meetings</t>
  </si>
  <si>
    <t>Analysis of production issues reported by support team</t>
  </si>
  <si>
    <t>QA Environment Upgrade</t>
  </si>
  <si>
    <t>Release Environment Upgrade</t>
  </si>
  <si>
    <t>Period: October 2024</t>
  </si>
  <si>
    <t xml:space="preserve">AP WORKFLOW                     </t>
  </si>
  <si>
    <t>Ability to automatically attach additional documents to Invoice</t>
  </si>
  <si>
    <t>Associate vendor/stations/sites to multiple pay to</t>
  </si>
  <si>
    <t>Enhancement in vendor mapping(Parse Table)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</si>
  <si>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</si>
  <si>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</si>
  <si>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</si>
  <si>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</si>
  <si>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</si>
  <si>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</si>
  <si>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APWORKS 2024.2 - PHASE 3        </t>
  </si>
  <si>
    <t xml:space="preserve">APWORKS PHASE2                  </t>
  </si>
  <si>
    <t>Cient UAT Upgrade</t>
  </si>
  <si>
    <t xml:space="preserve">NEXELUS 2024.1 SP2              </t>
  </si>
  <si>
    <t>Client Lines (New Lines, Generate Schedule)</t>
  </si>
  <si>
    <t>eConnect shell change to service</t>
  </si>
  <si>
    <t>Backup Table</t>
  </si>
  <si>
    <t xml:space="preserve">NEXELUS 2024.2                  </t>
  </si>
  <si>
    <t>In-house Training</t>
  </si>
  <si>
    <t>Document review/understanding Requirement Specifications</t>
  </si>
  <si>
    <t>Session with US team</t>
  </si>
  <si>
    <t xml:space="preserve">PR-0013                         </t>
  </si>
  <si>
    <t>Training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</si>
  <si>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</si>
  <si>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</si>
  <si>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</si>
  <si>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</si>
  <si>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</si>
  <si>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</si>
  <si>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Production upgrades</t>
  </si>
  <si>
    <t>Broadcast Invoice</t>
  </si>
  <si>
    <t>EDI File Processing</t>
  </si>
  <si>
    <t>Invoice View UI</t>
  </si>
  <si>
    <t xml:space="preserve">Project / </t>
  </si>
  <si>
    <t>Release</t>
  </si>
  <si>
    <t>Diff</t>
  </si>
  <si>
    <t>Plan - Actual (Development)</t>
  </si>
  <si>
    <t>Plan - Actual (Testing)</t>
  </si>
  <si>
    <t>Plan - Actual (Bug Fix)</t>
  </si>
  <si>
    <t>Score Card of planned Activities  (For Activities with Active Data)</t>
  </si>
  <si>
    <t>Backup Table  for vendor/client lines relationship</t>
  </si>
  <si>
    <t>Generate client lines based on media type</t>
  </si>
  <si>
    <t>Media Plan: Import/Export Flighting</t>
  </si>
  <si>
    <t>Client Profile: Media &gt; Flag to make the vendor inactive</t>
  </si>
  <si>
    <t>Custom field 3/AdServing able to take formulas (on hold)</t>
  </si>
  <si>
    <t>Mngt Fee renamable everywhere</t>
  </si>
  <si>
    <t>Separate broadcast label rename</t>
  </si>
  <si>
    <t xml:space="preserve">CHECK: tiered rate on new lines only or all lines? What happens if spend is added to a billed month. </t>
  </si>
  <si>
    <t>Need to support UDF &amp; naming convention fields in RFP (Bulksheet only)</t>
  </si>
  <si>
    <t xml:space="preserve">   Vendor Portal Proposal</t>
  </si>
  <si>
    <t xml:space="preserve">   Nexelus Export only on Proposal</t>
  </si>
  <si>
    <t xml:space="preserve">   Nexelus RFP (Import/Export) </t>
  </si>
  <si>
    <t>Client Profile</t>
  </si>
  <si>
    <t>Level3</t>
  </si>
  <si>
    <t>Media Plan Vendor lines (new, import/export)</t>
  </si>
  <si>
    <t>Client Lines (new line, generate schedule)</t>
  </si>
  <si>
    <t>Media Plan approval</t>
  </si>
  <si>
    <t>Period: September 2024 - June 2025</t>
  </si>
  <si>
    <t>Apply discount based on Payment terms settings</t>
  </si>
  <si>
    <t>Manage Non-Mapped Broadcast Invoices</t>
  </si>
  <si>
    <t>Requirement Specifications document writing</t>
  </si>
  <si>
    <t>Documentation</t>
  </si>
  <si>
    <t>Apply discount based on Payment Terms Setting</t>
  </si>
  <si>
    <t>Admin &amp; Misc.</t>
  </si>
  <si>
    <t>Cient UAT Upgrad</t>
  </si>
  <si>
    <t>Development DB</t>
  </si>
  <si>
    <t>Internal Meeting</t>
  </si>
  <si>
    <t>Production Issue</t>
  </si>
  <si>
    <t>Requirement Analysis</t>
  </si>
  <si>
    <t>Requirement Writing</t>
  </si>
  <si>
    <t>Score Card of planned Activities  (For Activities with both Planned and Actual Data)</t>
  </si>
  <si>
    <t>Plan - Actual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</si>
</sst>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trike/>
      <sz val="10"/>
      <color indexed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4" fillId="0" borderId="1" xfId="4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4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4" fillId="0" borderId="3" xfId="4" applyBorder="1" applyAlignment="1">
      <alignment horizontal="center" vertical="top"/>
    </xf>
    <xf numFmtId="0" fontId="4" fillId="0" borderId="5" xfId="4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8" fillId="0" borderId="3" xfId="4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5" fillId="2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3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4" borderId="6" xfId="0" applyNumberForma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 indent="3"/>
    </xf>
    <xf numFmtId="0" fontId="9" fillId="0" borderId="0" xfId="0" applyFont="1" applyAlignment="1">
      <alignment horizontal="center" vertical="top"/>
    </xf>
    <xf numFmtId="43" fontId="0" fillId="0" borderId="0" xfId="5" applyFont="1" applyFill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11" xfId="5" applyFont="1" applyFill="1" applyBorder="1" applyAlignment="1">
      <alignment horizontal="center" vertical="top"/>
    </xf>
    <xf numFmtId="43" fontId="0" fillId="3" borderId="2" xfId="5" applyFont="1" applyFill="1" applyBorder="1" applyAlignment="1">
      <alignment horizontal="center" vertical="top"/>
    </xf>
    <xf numFmtId="43" fontId="0" fillId="4" borderId="13" xfId="5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 indent="3"/>
    </xf>
    <xf numFmtId="0" fontId="11" fillId="8" borderId="1" xfId="0" applyFont="1" applyFill="1" applyBorder="1" applyAlignment="1">
      <alignment horizontal="left" vertical="center" wrapText="1" indent="4"/>
    </xf>
    <xf numFmtId="9" fontId="9" fillId="0" borderId="1" xfId="1" applyFont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164" fontId="1" fillId="3" borderId="1" xfId="5" applyNumberFormat="1" applyFont="1" applyFill="1" applyBorder="1" applyAlignment="1">
      <alignment horizontal="center" vertical="top"/>
    </xf>
    <xf numFmtId="43" fontId="1" fillId="3" borderId="2" xfId="5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4" fillId="0" borderId="4" xfId="4" applyBorder="1" applyAlignment="1">
      <alignment horizontal="center" vertical="top"/>
    </xf>
    <xf numFmtId="0" fontId="8" fillId="0" borderId="5" xfId="4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2" fontId="0" fillId="5" borderId="1" xfId="1" applyNumberFormat="1" applyFont="1" applyFill="1" applyBorder="1" applyAlignment="1">
      <alignment horizontal="center" vertical="top"/>
    </xf>
    <xf numFmtId="2" fontId="13" fillId="5" borderId="1" xfId="1" applyNumberFormat="1" applyFont="1" applyFill="1" applyBorder="1" applyAlignment="1">
      <alignment horizontal="center" vertical="top"/>
    </xf>
    <xf numFmtId="2" fontId="7" fillId="5" borderId="1" xfId="1" applyNumberFormat="1" applyFont="1" applyFill="1" applyBorder="1" applyAlignment="1">
      <alignment horizontal="center" vertical="top"/>
    </xf>
    <xf numFmtId="43" fontId="0" fillId="5" borderId="2" xfId="5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9" fillId="7" borderId="0" xfId="0" applyFont="1" applyFill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20" dT="2024-10-07T08:55:54.53" personId="{A8287EEA-BBB4-432E-9C57-8E086EBF1341}" id="{0B4B88A9-A188-44BE-9BAB-B6649E0F3420}">
    <text>This is difference for tasks where estimate is provided and Actual Work is performed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75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71" dT="2024-10-07T08:55:54.53" personId="{A8287EEA-BBB4-432E-9C57-8E086EBF1341}" id="{A777DD31-BE47-4A61-A621-39965439BC26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A2:AF127"/>
  <sheetViews>
    <sheetView tabSelected="1" zoomScaleNormal="100" workbookViewId="0">
      <pane xSplit="3" ySplit="6" topLeftCell="G7" activePane="bottomRight" state="frozen"/>
      <selection pane="topRight" activeCell="D1" sqref="D1"/>
      <selection pane="bottomLeft" activeCell="A7" sqref="A7"/>
      <selection pane="bottomRight" activeCell="X127" sqref="X127"/>
    </sheetView>
  </sheetViews>
  <sheetFormatPr defaultRowHeight="15" x14ac:dyDescent="0.25"/>
  <cols>
    <col min="1" max="1" width="9.140625" style="5"/>
    <col min="2" max="2" width="10.425781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140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0" width="9.7109375" style="12" customWidth="1"/>
    <col min="31" max="31" width="10.140625" style="12" bestFit="1" customWidth="1"/>
    <col min="32" max="32" width="9.28515625" style="10" customWidth="1"/>
    <col min="33" max="16384" width="9.140625" style="5"/>
  </cols>
  <sheetData>
    <row r="2" spans="2:32" ht="26.25" x14ac:dyDescent="0.25">
      <c r="B2" s="110" t="s">
        <v>6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</row>
    <row r="3" spans="2:32" x14ac:dyDescent="0.25">
      <c r="B3" s="111" t="s">
        <v>123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</row>
    <row r="5" spans="2:32" x14ac:dyDescent="0.25">
      <c r="B5" s="13" t="s">
        <v>99</v>
      </c>
      <c r="C5" s="14" t="s">
        <v>1</v>
      </c>
      <c r="D5" s="112" t="s">
        <v>9</v>
      </c>
      <c r="E5" s="113"/>
      <c r="F5" s="114"/>
      <c r="G5" s="107" t="s">
        <v>17</v>
      </c>
      <c r="H5" s="107"/>
      <c r="I5" s="107"/>
      <c r="J5" s="107"/>
      <c r="K5" s="107"/>
      <c r="L5" s="107"/>
      <c r="M5" s="44" t="s">
        <v>53</v>
      </c>
      <c r="N5" s="44" t="s">
        <v>55</v>
      </c>
      <c r="O5" s="108" t="s">
        <v>19</v>
      </c>
      <c r="P5" s="115" t="s">
        <v>20</v>
      </c>
      <c r="Q5" s="17"/>
      <c r="R5" s="114" t="s">
        <v>7</v>
      </c>
      <c r="S5" s="107"/>
      <c r="T5" s="107"/>
      <c r="V5" s="107" t="s">
        <v>58</v>
      </c>
      <c r="W5" s="107"/>
      <c r="X5" s="107"/>
      <c r="Z5" s="107" t="s">
        <v>10</v>
      </c>
      <c r="AA5" s="107"/>
      <c r="AB5" s="107"/>
      <c r="AD5" s="19" t="s">
        <v>4</v>
      </c>
      <c r="AE5" s="74" t="s">
        <v>4</v>
      </c>
      <c r="AF5" s="78"/>
    </row>
    <row r="6" spans="2:32" x14ac:dyDescent="0.25">
      <c r="B6" s="15" t="s">
        <v>100</v>
      </c>
      <c r="C6" s="20"/>
      <c r="D6" s="21" t="s">
        <v>0</v>
      </c>
      <c r="E6" s="21" t="s">
        <v>12</v>
      </c>
      <c r="F6" s="21" t="s">
        <v>15</v>
      </c>
      <c r="G6" s="21" t="s">
        <v>18</v>
      </c>
      <c r="H6" s="21" t="s">
        <v>88</v>
      </c>
      <c r="I6" s="21" t="s">
        <v>21</v>
      </c>
      <c r="J6" s="21" t="s">
        <v>22</v>
      </c>
      <c r="K6" s="21" t="s">
        <v>60</v>
      </c>
      <c r="L6" s="21" t="s">
        <v>23</v>
      </c>
      <c r="M6" s="21" t="s">
        <v>54</v>
      </c>
      <c r="N6" s="21" t="s">
        <v>56</v>
      </c>
      <c r="O6" s="109"/>
      <c r="P6" s="116"/>
      <c r="Q6" s="17"/>
      <c r="R6" s="16" t="s">
        <v>3</v>
      </c>
      <c r="S6" s="18" t="s">
        <v>5</v>
      </c>
      <c r="T6" s="18" t="s">
        <v>57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75" t="s">
        <v>27</v>
      </c>
      <c r="AF6" s="78"/>
    </row>
    <row r="7" spans="2:32" x14ac:dyDescent="0.25">
      <c r="B7" s="23" t="s">
        <v>16</v>
      </c>
      <c r="C7" s="24"/>
      <c r="D7" s="16"/>
      <c r="E7" s="16"/>
      <c r="F7" s="16"/>
      <c r="G7" s="25"/>
      <c r="H7" s="25"/>
      <c r="I7" s="25"/>
      <c r="J7" s="25"/>
      <c r="K7" s="25"/>
      <c r="L7" s="25"/>
      <c r="M7" s="25"/>
      <c r="N7" s="25"/>
      <c r="O7" s="25"/>
      <c r="P7" s="26"/>
      <c r="Q7" s="17"/>
      <c r="R7" s="25"/>
      <c r="S7" s="27"/>
      <c r="T7" s="28"/>
      <c r="V7" s="66">
        <f>E7</f>
        <v>0</v>
      </c>
      <c r="W7" s="27"/>
      <c r="X7" s="50"/>
      <c r="Z7" s="66">
        <f>F7</f>
        <v>0</v>
      </c>
      <c r="AA7" s="27"/>
      <c r="AB7" s="50"/>
      <c r="AD7" s="29"/>
      <c r="AE7" s="76"/>
      <c r="AF7" s="78"/>
    </row>
    <row r="8" spans="2:32" x14ac:dyDescent="0.25">
      <c r="B8" s="6"/>
      <c r="C8" s="7" t="s">
        <v>25</v>
      </c>
      <c r="D8" s="57">
        <v>4</v>
      </c>
      <c r="E8" s="57">
        <v>8</v>
      </c>
      <c r="F8" s="57"/>
      <c r="G8" s="1"/>
      <c r="H8" s="1"/>
      <c r="I8" s="1">
        <v>4</v>
      </c>
      <c r="J8" s="1"/>
      <c r="K8" s="1"/>
      <c r="L8" s="1"/>
      <c r="M8" s="45">
        <v>11</v>
      </c>
      <c r="N8" s="45"/>
      <c r="O8" s="25">
        <v>2</v>
      </c>
      <c r="P8" s="26"/>
      <c r="Q8" s="17"/>
      <c r="R8" s="3">
        <v>4</v>
      </c>
      <c r="S8" s="27"/>
      <c r="T8" s="48" t="str">
        <f t="shared" ref="T8:T88" si="0">IF(R8&gt;0,IF(S8&gt;0,R8-S8,""),"")</f>
        <v/>
      </c>
      <c r="V8" s="66">
        <f t="shared" ref="V8:V90" si="1">E8</f>
        <v>8</v>
      </c>
      <c r="W8" s="27">
        <f>3+67</f>
        <v>70</v>
      </c>
      <c r="X8" s="101">
        <f t="shared" ref="X8:X27" si="2">IF(V8&gt;0,IF(W8&gt;0,V8-W8,""),"")</f>
        <v>-62</v>
      </c>
      <c r="Z8" s="66">
        <f t="shared" ref="Z8:Z71" si="3">F8</f>
        <v>0</v>
      </c>
      <c r="AA8" s="27"/>
      <c r="AB8" s="48" t="str">
        <f>IF(Z8&gt;0,IF(AA8&gt;0,Z8-AA8,""),"")</f>
        <v/>
      </c>
      <c r="AC8" s="30"/>
      <c r="AD8" s="29">
        <f>R8+V8+Z8</f>
        <v>12</v>
      </c>
      <c r="AE8" s="76">
        <f>G8+I8+J8+L8+M8+N8+O8+P8+Q8+S8+W8+AA8</f>
        <v>87</v>
      </c>
      <c r="AF8" s="78"/>
    </row>
    <row r="9" spans="2:32" x14ac:dyDescent="0.25">
      <c r="B9" s="6"/>
      <c r="C9" s="7" t="s">
        <v>28</v>
      </c>
      <c r="D9" s="57">
        <v>44</v>
      </c>
      <c r="E9" s="57">
        <v>8</v>
      </c>
      <c r="F9" s="57"/>
      <c r="G9" s="1"/>
      <c r="H9" s="1"/>
      <c r="I9" s="1">
        <v>5</v>
      </c>
      <c r="J9" s="1"/>
      <c r="K9" s="1">
        <v>15</v>
      </c>
      <c r="L9" s="1"/>
      <c r="M9" s="58">
        <v>42</v>
      </c>
      <c r="N9" s="45">
        <v>4</v>
      </c>
      <c r="O9" s="25"/>
      <c r="P9" s="26"/>
      <c r="Q9" s="17"/>
      <c r="R9" s="3">
        <v>44</v>
      </c>
      <c r="S9" s="62">
        <v>91</v>
      </c>
      <c r="T9" s="54">
        <f t="shared" si="0"/>
        <v>-47</v>
      </c>
      <c r="V9" s="66">
        <f t="shared" si="1"/>
        <v>8</v>
      </c>
      <c r="W9" s="27">
        <f>32.5+35</f>
        <v>67.5</v>
      </c>
      <c r="X9" s="103">
        <f t="shared" si="2"/>
        <v>-59.5</v>
      </c>
      <c r="Z9" s="66">
        <f t="shared" si="3"/>
        <v>0</v>
      </c>
      <c r="AA9" s="27">
        <v>23</v>
      </c>
      <c r="AB9" s="48" t="str">
        <f t="shared" ref="AB9:AB26" si="4">IF(Z9&gt;0,IF(AA9&gt;0,Z9-AA9,""),"")</f>
        <v/>
      </c>
      <c r="AC9" s="30"/>
      <c r="AD9" s="29">
        <f t="shared" ref="AD9:AD26" si="5">R9+V9+Z9</f>
        <v>52</v>
      </c>
      <c r="AE9" s="104">
        <f t="shared" ref="AE9:AE91" si="6">G9+I9+J9+L9+M9+N9+O9+P9+Q9+S9+W9+AA9</f>
        <v>232.5</v>
      </c>
      <c r="AF9" s="78"/>
    </row>
    <row r="10" spans="2:32" ht="25.5" x14ac:dyDescent="0.25">
      <c r="B10" s="6"/>
      <c r="C10" s="7" t="s">
        <v>29</v>
      </c>
      <c r="D10" s="57">
        <v>30</v>
      </c>
      <c r="E10" s="57">
        <v>20</v>
      </c>
      <c r="F10" s="57"/>
      <c r="G10" s="1"/>
      <c r="H10" s="1"/>
      <c r="I10" s="1">
        <v>11</v>
      </c>
      <c r="J10" s="1"/>
      <c r="K10" s="1"/>
      <c r="L10" s="1"/>
      <c r="M10" s="58">
        <v>44</v>
      </c>
      <c r="N10" s="45"/>
      <c r="O10" s="25">
        <v>1.5</v>
      </c>
      <c r="P10" s="26"/>
      <c r="Q10" s="17"/>
      <c r="R10" s="3">
        <v>30</v>
      </c>
      <c r="S10" s="27">
        <v>31</v>
      </c>
      <c r="T10" s="48">
        <f t="shared" si="0"/>
        <v>-1</v>
      </c>
      <c r="V10" s="66">
        <f t="shared" si="1"/>
        <v>20</v>
      </c>
      <c r="W10" s="27">
        <f>16+33</f>
        <v>49</v>
      </c>
      <c r="X10" s="101">
        <f>IF(V10&gt;0,IF(W10&gt;0,V10-W10,""),"")</f>
        <v>-29</v>
      </c>
      <c r="Z10" s="66">
        <f t="shared" si="3"/>
        <v>0</v>
      </c>
      <c r="AA10" s="27">
        <v>8</v>
      </c>
      <c r="AB10" s="48" t="str">
        <f t="shared" si="4"/>
        <v/>
      </c>
      <c r="AC10" s="30"/>
      <c r="AD10" s="29">
        <f t="shared" si="5"/>
        <v>50</v>
      </c>
      <c r="AE10" s="104">
        <f t="shared" si="6"/>
        <v>144.5</v>
      </c>
      <c r="AF10" s="78"/>
    </row>
    <row r="11" spans="2:32" ht="38.25" x14ac:dyDescent="0.25">
      <c r="B11" s="6"/>
      <c r="C11" s="59" t="s">
        <v>30</v>
      </c>
      <c r="D11" s="57">
        <v>56</v>
      </c>
      <c r="E11" s="57">
        <v>20</v>
      </c>
      <c r="F11" s="57"/>
      <c r="G11" s="1"/>
      <c r="H11" s="1"/>
      <c r="I11" s="1"/>
      <c r="J11" s="1"/>
      <c r="K11" s="1"/>
      <c r="L11" s="1"/>
      <c r="M11" s="45"/>
      <c r="N11" s="45"/>
      <c r="O11" s="25"/>
      <c r="P11" s="26"/>
      <c r="Q11" s="17"/>
      <c r="R11" s="3">
        <v>56</v>
      </c>
      <c r="S11" s="27"/>
      <c r="T11" s="48" t="str">
        <f t="shared" si="0"/>
        <v/>
      </c>
      <c r="V11" s="66">
        <f t="shared" si="1"/>
        <v>20</v>
      </c>
      <c r="W11" s="27"/>
      <c r="X11" s="48" t="str">
        <f t="shared" si="2"/>
        <v/>
      </c>
      <c r="Z11" s="66">
        <f t="shared" si="3"/>
        <v>0</v>
      </c>
      <c r="AA11" s="27"/>
      <c r="AB11" s="48" t="str">
        <f t="shared" si="4"/>
        <v/>
      </c>
      <c r="AC11" s="30"/>
      <c r="AD11" s="29">
        <f t="shared" si="5"/>
        <v>76</v>
      </c>
      <c r="AE11" s="76">
        <f t="shared" si="6"/>
        <v>0</v>
      </c>
      <c r="AF11" s="78"/>
    </row>
    <row r="12" spans="2:32" x14ac:dyDescent="0.25">
      <c r="B12" s="6"/>
      <c r="C12" s="8" t="s">
        <v>31</v>
      </c>
      <c r="D12" s="57"/>
      <c r="E12" s="57"/>
      <c r="F12" s="57"/>
      <c r="G12" s="1"/>
      <c r="H12" s="1"/>
      <c r="I12" s="1"/>
      <c r="J12" s="1"/>
      <c r="K12" s="1"/>
      <c r="L12" s="1"/>
      <c r="M12" s="45"/>
      <c r="N12" s="45"/>
      <c r="O12" s="25"/>
      <c r="P12" s="26"/>
      <c r="Q12" s="17"/>
      <c r="R12" s="3"/>
      <c r="S12" s="27"/>
      <c r="T12" s="48" t="str">
        <f t="shared" si="0"/>
        <v/>
      </c>
      <c r="V12" s="66">
        <f t="shared" si="1"/>
        <v>0</v>
      </c>
      <c r="W12" s="27"/>
      <c r="X12" s="48" t="str">
        <f t="shared" si="2"/>
        <v/>
      </c>
      <c r="Z12" s="66">
        <f t="shared" si="3"/>
        <v>0</v>
      </c>
      <c r="AA12" s="27"/>
      <c r="AB12" s="48" t="str">
        <f t="shared" si="4"/>
        <v/>
      </c>
      <c r="AC12" s="30"/>
      <c r="AD12" s="29">
        <f t="shared" si="5"/>
        <v>0</v>
      </c>
      <c r="AE12" s="76">
        <f t="shared" si="6"/>
        <v>0</v>
      </c>
      <c r="AF12" s="78"/>
    </row>
    <row r="13" spans="2:32" ht="25.5" x14ac:dyDescent="0.25">
      <c r="B13" s="6"/>
      <c r="C13" s="47" t="s">
        <v>32</v>
      </c>
      <c r="D13" s="57">
        <v>4</v>
      </c>
      <c r="E13" s="57"/>
      <c r="F13" s="57"/>
      <c r="G13" s="1"/>
      <c r="H13" s="1"/>
      <c r="I13" s="1"/>
      <c r="J13" s="1"/>
      <c r="K13" s="1"/>
      <c r="L13" s="1"/>
      <c r="M13" s="45"/>
      <c r="N13" s="45"/>
      <c r="O13" s="25"/>
      <c r="P13" s="26"/>
      <c r="Q13" s="17"/>
      <c r="R13" s="3">
        <v>4</v>
      </c>
      <c r="S13" s="100">
        <v>8</v>
      </c>
      <c r="T13" s="54">
        <f t="shared" si="0"/>
        <v>-4</v>
      </c>
      <c r="V13" s="66">
        <f t="shared" si="1"/>
        <v>0</v>
      </c>
      <c r="W13" s="27"/>
      <c r="X13" s="48" t="str">
        <f t="shared" si="2"/>
        <v/>
      </c>
      <c r="Z13" s="66">
        <f t="shared" si="3"/>
        <v>0</v>
      </c>
      <c r="AA13" s="27"/>
      <c r="AB13" s="48" t="str">
        <f t="shared" si="4"/>
        <v/>
      </c>
      <c r="AC13" s="30"/>
      <c r="AD13" s="29">
        <f t="shared" si="5"/>
        <v>4</v>
      </c>
      <c r="AE13" s="76">
        <f t="shared" si="6"/>
        <v>8</v>
      </c>
      <c r="AF13" s="78"/>
    </row>
    <row r="14" spans="2:32" x14ac:dyDescent="0.25">
      <c r="B14" s="6"/>
      <c r="C14" s="47" t="s">
        <v>33</v>
      </c>
      <c r="D14" s="57">
        <v>12</v>
      </c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3">
        <v>12</v>
      </c>
      <c r="S14" s="27"/>
      <c r="T14" s="48" t="str">
        <f t="shared" si="0"/>
        <v/>
      </c>
      <c r="V14" s="66">
        <f t="shared" si="1"/>
        <v>0</v>
      </c>
      <c r="W14" s="27"/>
      <c r="X14" s="48" t="str">
        <f t="shared" si="2"/>
        <v/>
      </c>
      <c r="Z14" s="66">
        <f t="shared" si="3"/>
        <v>0</v>
      </c>
      <c r="AA14" s="27"/>
      <c r="AB14" s="48" t="str">
        <f t="shared" si="4"/>
        <v/>
      </c>
      <c r="AC14" s="30"/>
      <c r="AD14" s="29">
        <f t="shared" si="5"/>
        <v>12</v>
      </c>
      <c r="AE14" s="76">
        <f t="shared" si="6"/>
        <v>0</v>
      </c>
      <c r="AF14" s="78"/>
    </row>
    <row r="15" spans="2:32" x14ac:dyDescent="0.25">
      <c r="B15" s="6"/>
      <c r="C15" s="47" t="s">
        <v>34</v>
      </c>
      <c r="D15" s="57">
        <v>16</v>
      </c>
      <c r="E15" s="57"/>
      <c r="F15" s="57"/>
      <c r="G15" s="1"/>
      <c r="H15" s="1"/>
      <c r="I15" s="1"/>
      <c r="J15" s="1"/>
      <c r="K15" s="1"/>
      <c r="L15" s="1"/>
      <c r="M15" s="45"/>
      <c r="N15" s="45"/>
      <c r="O15" s="25"/>
      <c r="P15" s="26"/>
      <c r="Q15" s="17"/>
      <c r="R15" s="3">
        <v>16</v>
      </c>
      <c r="S15" s="27"/>
      <c r="T15" s="48" t="str">
        <f t="shared" si="0"/>
        <v/>
      </c>
      <c r="V15" s="66">
        <f t="shared" si="1"/>
        <v>0</v>
      </c>
      <c r="W15" s="27"/>
      <c r="X15" s="48" t="str">
        <f t="shared" si="2"/>
        <v/>
      </c>
      <c r="Z15" s="66">
        <f t="shared" si="3"/>
        <v>0</v>
      </c>
      <c r="AA15" s="27"/>
      <c r="AB15" s="48" t="str">
        <f t="shared" si="4"/>
        <v/>
      </c>
      <c r="AC15" s="30"/>
      <c r="AD15" s="29">
        <f t="shared" si="5"/>
        <v>16</v>
      </c>
      <c r="AE15" s="76">
        <f t="shared" si="6"/>
        <v>0</v>
      </c>
      <c r="AF15" s="78"/>
    </row>
    <row r="16" spans="2:32" x14ac:dyDescent="0.25">
      <c r="B16" s="6"/>
      <c r="C16" s="47" t="s">
        <v>35</v>
      </c>
      <c r="D16" s="57">
        <v>4</v>
      </c>
      <c r="E16" s="57"/>
      <c r="F16" s="57"/>
      <c r="G16" s="1"/>
      <c r="H16" s="1"/>
      <c r="I16" s="1"/>
      <c r="J16" s="1"/>
      <c r="K16" s="1"/>
      <c r="L16" s="1"/>
      <c r="M16" s="45"/>
      <c r="N16" s="45"/>
      <c r="O16" s="25"/>
      <c r="P16" s="26"/>
      <c r="Q16" s="17"/>
      <c r="R16" s="3">
        <v>4</v>
      </c>
      <c r="S16" s="62"/>
      <c r="T16" s="54" t="str">
        <f t="shared" si="0"/>
        <v/>
      </c>
      <c r="V16" s="66">
        <f t="shared" si="1"/>
        <v>0</v>
      </c>
      <c r="W16" s="27"/>
      <c r="X16" s="48" t="str">
        <f t="shared" si="2"/>
        <v/>
      </c>
      <c r="Z16" s="66">
        <f t="shared" si="3"/>
        <v>0</v>
      </c>
      <c r="AA16" s="27"/>
      <c r="AB16" s="48" t="str">
        <f t="shared" si="4"/>
        <v/>
      </c>
      <c r="AC16" s="30"/>
      <c r="AD16" s="29">
        <f t="shared" si="5"/>
        <v>4</v>
      </c>
      <c r="AE16" s="76">
        <f t="shared" si="6"/>
        <v>0</v>
      </c>
      <c r="AF16" s="78"/>
    </row>
    <row r="17" spans="2:32" x14ac:dyDescent="0.25">
      <c r="B17" s="6"/>
      <c r="C17" s="71" t="s">
        <v>36</v>
      </c>
      <c r="D17" s="57">
        <v>32</v>
      </c>
      <c r="E17" s="57"/>
      <c r="F17" s="57"/>
      <c r="G17" s="1"/>
      <c r="H17" s="1"/>
      <c r="I17" s="1"/>
      <c r="J17" s="1"/>
      <c r="K17" s="1"/>
      <c r="L17" s="1"/>
      <c r="M17" s="45"/>
      <c r="N17" s="45"/>
      <c r="O17" s="25">
        <v>2</v>
      </c>
      <c r="P17" s="26"/>
      <c r="Q17" s="17"/>
      <c r="R17" s="3">
        <v>32</v>
      </c>
      <c r="S17" s="27">
        <v>2</v>
      </c>
      <c r="T17" s="48">
        <f t="shared" si="0"/>
        <v>30</v>
      </c>
      <c r="V17" s="66">
        <f t="shared" si="1"/>
        <v>0</v>
      </c>
      <c r="W17" s="27"/>
      <c r="X17" s="48" t="str">
        <f t="shared" si="2"/>
        <v/>
      </c>
      <c r="Z17" s="66">
        <f t="shared" si="3"/>
        <v>0</v>
      </c>
      <c r="AA17" s="27"/>
      <c r="AB17" s="48" t="str">
        <f t="shared" si="4"/>
        <v/>
      </c>
      <c r="AC17" s="30"/>
      <c r="AD17" s="29">
        <f t="shared" si="5"/>
        <v>32</v>
      </c>
      <c r="AE17" s="76">
        <f t="shared" si="6"/>
        <v>4</v>
      </c>
      <c r="AF17" s="78"/>
    </row>
    <row r="18" spans="2:32" x14ac:dyDescent="0.25">
      <c r="B18" s="6"/>
      <c r="C18" s="47" t="s">
        <v>37</v>
      </c>
      <c r="D18" s="57">
        <v>62</v>
      </c>
      <c r="E18" s="57">
        <v>40</v>
      </c>
      <c r="F18" s="57"/>
      <c r="G18" s="1"/>
      <c r="H18" s="1"/>
      <c r="I18" s="1"/>
      <c r="J18" s="1"/>
      <c r="K18" s="1"/>
      <c r="L18" s="1"/>
      <c r="M18" s="45">
        <v>6</v>
      </c>
      <c r="N18" s="45">
        <v>13</v>
      </c>
      <c r="O18" s="25">
        <v>2</v>
      </c>
      <c r="P18" s="26"/>
      <c r="Q18" s="17"/>
      <c r="R18" s="3">
        <v>62</v>
      </c>
      <c r="S18" s="27">
        <v>37.5</v>
      </c>
      <c r="T18" s="101">
        <f t="shared" si="0"/>
        <v>24.5</v>
      </c>
      <c r="V18" s="66">
        <f t="shared" si="1"/>
        <v>40</v>
      </c>
      <c r="W18" s="62">
        <f>10+42.5</f>
        <v>52.5</v>
      </c>
      <c r="X18" s="48">
        <f t="shared" si="2"/>
        <v>-12.5</v>
      </c>
      <c r="Z18" s="66">
        <f t="shared" si="3"/>
        <v>0</v>
      </c>
      <c r="AA18" s="27"/>
      <c r="AB18" s="48" t="str">
        <f t="shared" si="4"/>
        <v/>
      </c>
      <c r="AC18" s="30"/>
      <c r="AD18" s="29">
        <f t="shared" si="5"/>
        <v>102</v>
      </c>
      <c r="AE18" s="76">
        <f t="shared" si="6"/>
        <v>111</v>
      </c>
      <c r="AF18" s="78"/>
    </row>
    <row r="19" spans="2:32" x14ac:dyDescent="0.25">
      <c r="B19" s="6"/>
      <c r="C19" s="47" t="s">
        <v>38</v>
      </c>
      <c r="D19" s="57">
        <v>50</v>
      </c>
      <c r="E19" s="57">
        <v>6</v>
      </c>
      <c r="F19" s="57"/>
      <c r="G19" s="1"/>
      <c r="H19" s="1"/>
      <c r="I19" s="1"/>
      <c r="J19" s="1"/>
      <c r="K19" s="1"/>
      <c r="L19" s="1"/>
      <c r="M19" s="45"/>
      <c r="N19" s="45"/>
      <c r="O19" s="25">
        <v>5</v>
      </c>
      <c r="P19" s="26"/>
      <c r="Q19" s="17"/>
      <c r="R19" s="3">
        <v>50</v>
      </c>
      <c r="S19" s="27">
        <v>28</v>
      </c>
      <c r="T19" s="101">
        <f t="shared" si="0"/>
        <v>22</v>
      </c>
      <c r="V19" s="66">
        <f t="shared" si="1"/>
        <v>6</v>
      </c>
      <c r="W19" s="62">
        <v>10.5</v>
      </c>
      <c r="X19" s="48">
        <f t="shared" si="2"/>
        <v>-4.5</v>
      </c>
      <c r="Z19" s="66">
        <f t="shared" si="3"/>
        <v>0</v>
      </c>
      <c r="AA19" s="27"/>
      <c r="AB19" s="48" t="str">
        <f t="shared" si="4"/>
        <v/>
      </c>
      <c r="AC19" s="30"/>
      <c r="AD19" s="29">
        <f t="shared" si="5"/>
        <v>56</v>
      </c>
      <c r="AE19" s="76">
        <f t="shared" si="6"/>
        <v>43.5</v>
      </c>
      <c r="AF19" s="78"/>
    </row>
    <row r="20" spans="2:32" x14ac:dyDescent="0.25">
      <c r="B20" s="6"/>
      <c r="C20" s="47" t="s">
        <v>39</v>
      </c>
      <c r="D20" s="57">
        <v>30</v>
      </c>
      <c r="E20" s="57">
        <v>12</v>
      </c>
      <c r="F20" s="57"/>
      <c r="G20" s="1"/>
      <c r="H20" s="1"/>
      <c r="I20" s="1"/>
      <c r="J20" s="1"/>
      <c r="K20" s="1"/>
      <c r="L20" s="1"/>
      <c r="M20" s="45"/>
      <c r="N20" s="45">
        <v>2</v>
      </c>
      <c r="O20" s="25"/>
      <c r="P20" s="26"/>
      <c r="Q20" s="17"/>
      <c r="R20" s="3">
        <v>30</v>
      </c>
      <c r="S20" s="27">
        <v>18</v>
      </c>
      <c r="T20" s="102">
        <f t="shared" si="0"/>
        <v>12</v>
      </c>
      <c r="V20" s="66">
        <f t="shared" si="1"/>
        <v>12</v>
      </c>
      <c r="W20" s="97"/>
      <c r="X20" s="48" t="str">
        <f t="shared" si="2"/>
        <v/>
      </c>
      <c r="Z20" s="66">
        <f t="shared" si="3"/>
        <v>0</v>
      </c>
      <c r="AA20" s="27">
        <v>3</v>
      </c>
      <c r="AB20" s="48" t="str">
        <f t="shared" si="4"/>
        <v/>
      </c>
      <c r="AC20" s="30"/>
      <c r="AD20" s="29">
        <f t="shared" si="5"/>
        <v>42</v>
      </c>
      <c r="AE20" s="104">
        <f t="shared" si="6"/>
        <v>23</v>
      </c>
      <c r="AF20" s="78"/>
    </row>
    <row r="21" spans="2:32" ht="38.25" x14ac:dyDescent="0.25">
      <c r="B21" s="6"/>
      <c r="C21" s="7" t="s">
        <v>40</v>
      </c>
      <c r="D21" s="57">
        <v>16</v>
      </c>
      <c r="E21" s="57">
        <v>4</v>
      </c>
      <c r="F21" s="57"/>
      <c r="G21" s="1"/>
      <c r="H21" s="1"/>
      <c r="I21" s="1"/>
      <c r="J21" s="1"/>
      <c r="K21" s="1"/>
      <c r="L21" s="1"/>
      <c r="M21" s="46"/>
      <c r="N21" s="46"/>
      <c r="O21" s="31">
        <v>4.5</v>
      </c>
      <c r="P21" s="32">
        <v>6</v>
      </c>
      <c r="Q21" s="17"/>
      <c r="R21" s="3">
        <f>D21</f>
        <v>16</v>
      </c>
      <c r="S21" s="33">
        <v>29</v>
      </c>
      <c r="T21" s="101">
        <f t="shared" si="0"/>
        <v>-13</v>
      </c>
      <c r="V21" s="66">
        <f t="shared" si="1"/>
        <v>4</v>
      </c>
      <c r="W21" s="33">
        <v>4</v>
      </c>
      <c r="X21" s="48">
        <f t="shared" si="2"/>
        <v>0</v>
      </c>
      <c r="Z21" s="66">
        <f t="shared" si="3"/>
        <v>0</v>
      </c>
      <c r="AA21" s="33">
        <v>5</v>
      </c>
      <c r="AB21" s="48" t="str">
        <f t="shared" si="4"/>
        <v/>
      </c>
      <c r="AC21" s="30"/>
      <c r="AD21" s="29">
        <f t="shared" si="5"/>
        <v>20</v>
      </c>
      <c r="AE21" s="104">
        <f t="shared" si="6"/>
        <v>48.5</v>
      </c>
      <c r="AF21" s="78"/>
    </row>
    <row r="22" spans="2:32" x14ac:dyDescent="0.25">
      <c r="B22" s="6"/>
      <c r="C22" s="7" t="s">
        <v>41</v>
      </c>
      <c r="D22" s="57">
        <v>20</v>
      </c>
      <c r="E22" s="57"/>
      <c r="F22" s="57"/>
      <c r="G22" s="1"/>
      <c r="H22" s="1"/>
      <c r="I22" s="1"/>
      <c r="J22" s="1"/>
      <c r="K22" s="1"/>
      <c r="L22" s="1"/>
      <c r="M22" s="46"/>
      <c r="N22" s="46"/>
      <c r="O22" s="31"/>
      <c r="P22" s="32"/>
      <c r="Q22" s="17"/>
      <c r="R22" s="3">
        <v>20</v>
      </c>
      <c r="S22" s="33"/>
      <c r="T22" s="48" t="str">
        <f t="shared" si="0"/>
        <v/>
      </c>
      <c r="V22" s="66">
        <f t="shared" si="1"/>
        <v>0</v>
      </c>
      <c r="W22" s="33"/>
      <c r="X22" s="48" t="str">
        <f t="shared" si="2"/>
        <v/>
      </c>
      <c r="Z22" s="66">
        <f t="shared" si="3"/>
        <v>0</v>
      </c>
      <c r="AA22" s="33"/>
      <c r="AB22" s="48" t="str">
        <f t="shared" si="4"/>
        <v/>
      </c>
      <c r="AC22" s="30"/>
      <c r="AD22" s="29">
        <f t="shared" si="5"/>
        <v>20</v>
      </c>
      <c r="AE22" s="76">
        <f t="shared" si="6"/>
        <v>0</v>
      </c>
      <c r="AF22" s="78"/>
    </row>
    <row r="23" spans="2:32" ht="45" x14ac:dyDescent="0.25">
      <c r="B23" s="6"/>
      <c r="C23" s="24" t="s">
        <v>42</v>
      </c>
      <c r="D23" s="18">
        <v>80</v>
      </c>
      <c r="E23" s="18">
        <v>40</v>
      </c>
      <c r="F23" s="18"/>
      <c r="G23" s="27"/>
      <c r="H23" s="27"/>
      <c r="I23" s="27"/>
      <c r="J23" s="27"/>
      <c r="K23" s="27"/>
      <c r="L23" s="27"/>
      <c r="M23" s="31"/>
      <c r="N23" s="31"/>
      <c r="O23" s="31"/>
      <c r="P23" s="32"/>
      <c r="Q23" s="17"/>
      <c r="R23" s="27">
        <v>80</v>
      </c>
      <c r="S23" s="33"/>
      <c r="T23" s="48" t="str">
        <f t="shared" si="0"/>
        <v/>
      </c>
      <c r="V23" s="66">
        <f t="shared" si="1"/>
        <v>40</v>
      </c>
      <c r="W23" s="33"/>
      <c r="X23" s="48" t="str">
        <f t="shared" si="2"/>
        <v/>
      </c>
      <c r="Z23" s="66">
        <f t="shared" si="3"/>
        <v>0</v>
      </c>
      <c r="AA23" s="33"/>
      <c r="AB23" s="48" t="str">
        <f t="shared" si="4"/>
        <v/>
      </c>
      <c r="AD23" s="29">
        <f t="shared" si="5"/>
        <v>120</v>
      </c>
      <c r="AE23" s="76">
        <f t="shared" si="6"/>
        <v>0</v>
      </c>
      <c r="AF23" s="78"/>
    </row>
    <row r="24" spans="2:32" ht="30" x14ac:dyDescent="0.25">
      <c r="B24" s="23"/>
      <c r="C24" s="24" t="s">
        <v>43</v>
      </c>
      <c r="D24" s="18">
        <v>32</v>
      </c>
      <c r="E24" s="18"/>
      <c r="F24" s="18"/>
      <c r="G24" s="27"/>
      <c r="H24" s="27"/>
      <c r="I24" s="27"/>
      <c r="J24" s="27"/>
      <c r="K24" s="27"/>
      <c r="L24" s="27"/>
      <c r="M24" s="27"/>
      <c r="N24" s="27"/>
      <c r="O24" s="27"/>
      <c r="P24" s="35"/>
      <c r="Q24" s="17"/>
      <c r="R24" s="27">
        <v>32</v>
      </c>
      <c r="S24" s="27"/>
      <c r="T24" s="48" t="str">
        <f t="shared" si="0"/>
        <v/>
      </c>
      <c r="U24" s="27"/>
      <c r="V24" s="66">
        <f t="shared" si="1"/>
        <v>0</v>
      </c>
      <c r="W24" s="27"/>
      <c r="X24" s="48" t="str">
        <f t="shared" si="2"/>
        <v/>
      </c>
      <c r="Y24" s="27"/>
      <c r="Z24" s="66">
        <f t="shared" si="3"/>
        <v>0</v>
      </c>
      <c r="AA24" s="27"/>
      <c r="AB24" s="48" t="str">
        <f t="shared" si="4"/>
        <v/>
      </c>
      <c r="AC24" s="27"/>
      <c r="AD24" s="29">
        <f t="shared" si="5"/>
        <v>32</v>
      </c>
      <c r="AE24" s="76">
        <f t="shared" si="6"/>
        <v>0</v>
      </c>
      <c r="AF24" s="78"/>
    </row>
    <row r="25" spans="2:32" x14ac:dyDescent="0.25">
      <c r="B25" s="23"/>
      <c r="C25" s="9" t="s">
        <v>44</v>
      </c>
      <c r="D25" s="57">
        <v>8</v>
      </c>
      <c r="E25" s="57"/>
      <c r="F25" s="57"/>
      <c r="G25" s="27"/>
      <c r="H25" s="27"/>
      <c r="I25" s="27"/>
      <c r="J25" s="27"/>
      <c r="K25" s="27"/>
      <c r="L25" s="27"/>
      <c r="M25" s="27"/>
      <c r="N25" s="27"/>
      <c r="O25" s="27"/>
      <c r="P25" s="35"/>
      <c r="Q25" s="17"/>
      <c r="R25" s="4">
        <v>8</v>
      </c>
      <c r="S25" s="97"/>
      <c r="T25" s="48" t="str">
        <f t="shared" si="0"/>
        <v/>
      </c>
      <c r="U25" s="27"/>
      <c r="V25" s="66">
        <f t="shared" si="1"/>
        <v>0</v>
      </c>
      <c r="W25" s="27">
        <v>2</v>
      </c>
      <c r="X25" s="48" t="str">
        <f t="shared" si="2"/>
        <v/>
      </c>
      <c r="Y25" s="27"/>
      <c r="Z25" s="66">
        <f t="shared" si="3"/>
        <v>0</v>
      </c>
      <c r="AA25" s="27"/>
      <c r="AB25" s="48" t="str">
        <f t="shared" si="4"/>
        <v/>
      </c>
      <c r="AC25" s="27"/>
      <c r="AD25" s="29">
        <f t="shared" si="5"/>
        <v>8</v>
      </c>
      <c r="AE25" s="76">
        <f t="shared" si="6"/>
        <v>2</v>
      </c>
      <c r="AF25" s="78"/>
    </row>
    <row r="26" spans="2:32" x14ac:dyDescent="0.25">
      <c r="B26" s="6"/>
      <c r="C26" s="24" t="s">
        <v>24</v>
      </c>
      <c r="D26" s="18">
        <v>70</v>
      </c>
      <c r="E26" s="18">
        <v>8</v>
      </c>
      <c r="F26" s="18"/>
      <c r="G26" s="27"/>
      <c r="H26" s="27"/>
      <c r="I26" s="27">
        <v>16</v>
      </c>
      <c r="J26" s="27"/>
      <c r="K26" s="27"/>
      <c r="L26" s="27"/>
      <c r="M26" s="45">
        <v>22</v>
      </c>
      <c r="N26" s="45">
        <v>3</v>
      </c>
      <c r="O26" s="27">
        <v>3</v>
      </c>
      <c r="P26" s="35"/>
      <c r="Q26" s="17"/>
      <c r="R26" s="27">
        <v>70</v>
      </c>
      <c r="S26" s="62">
        <v>192</v>
      </c>
      <c r="T26" s="103">
        <f t="shared" si="0"/>
        <v>-122</v>
      </c>
      <c r="U26" s="27"/>
      <c r="V26" s="66">
        <f t="shared" si="1"/>
        <v>8</v>
      </c>
      <c r="W26" s="62">
        <f>4+58</f>
        <v>62</v>
      </c>
      <c r="X26" s="101">
        <f t="shared" si="2"/>
        <v>-54</v>
      </c>
      <c r="Y26" s="27"/>
      <c r="Z26" s="66">
        <f t="shared" si="3"/>
        <v>0</v>
      </c>
      <c r="AA26" s="27">
        <v>13</v>
      </c>
      <c r="AB26" s="48" t="str">
        <f t="shared" si="4"/>
        <v/>
      </c>
      <c r="AC26" s="27"/>
      <c r="AD26" s="29">
        <f t="shared" si="5"/>
        <v>78</v>
      </c>
      <c r="AE26" s="104">
        <f t="shared" si="6"/>
        <v>311</v>
      </c>
      <c r="AF26" s="78"/>
    </row>
    <row r="27" spans="2:32" x14ac:dyDescent="0.25">
      <c r="B27" s="6"/>
      <c r="C27" s="60" t="s">
        <v>67</v>
      </c>
      <c r="D27" s="61">
        <v>30</v>
      </c>
      <c r="E27" s="57"/>
      <c r="F27" s="57"/>
      <c r="G27" s="1"/>
      <c r="H27" s="1"/>
      <c r="I27" s="1"/>
      <c r="J27" s="1"/>
      <c r="K27" s="1"/>
      <c r="L27" s="1"/>
      <c r="M27" s="45"/>
      <c r="N27" s="45"/>
      <c r="O27" s="25"/>
      <c r="P27" s="26"/>
      <c r="Q27" s="17"/>
      <c r="R27" s="3"/>
      <c r="S27" s="27"/>
      <c r="T27" s="48" t="str">
        <f t="shared" si="0"/>
        <v/>
      </c>
      <c r="V27" s="66">
        <f t="shared" si="1"/>
        <v>0</v>
      </c>
      <c r="W27" s="27"/>
      <c r="X27" s="48" t="str">
        <f t="shared" si="2"/>
        <v/>
      </c>
      <c r="Z27" s="66">
        <f t="shared" si="3"/>
        <v>0</v>
      </c>
      <c r="AA27" s="27"/>
      <c r="AB27" s="48"/>
      <c r="AC27" s="30"/>
      <c r="AD27" s="29">
        <f>R27+V27+Z27</f>
        <v>0</v>
      </c>
      <c r="AE27" s="76">
        <f t="shared" si="6"/>
        <v>0</v>
      </c>
      <c r="AF27" s="78"/>
    </row>
    <row r="28" spans="2:32" x14ac:dyDescent="0.25">
      <c r="B28" s="6"/>
      <c r="C28" s="60" t="s">
        <v>68</v>
      </c>
      <c r="D28" s="61">
        <v>32</v>
      </c>
      <c r="E28" s="57"/>
      <c r="F28" s="57"/>
      <c r="G28" s="1"/>
      <c r="H28" s="1"/>
      <c r="I28" s="1"/>
      <c r="J28" s="1"/>
      <c r="K28" s="1"/>
      <c r="L28" s="1"/>
      <c r="M28" s="45"/>
      <c r="N28" s="45"/>
      <c r="O28" s="25"/>
      <c r="P28" s="26"/>
      <c r="Q28" s="17"/>
      <c r="R28" s="3"/>
      <c r="S28" s="27"/>
      <c r="T28" s="48" t="str">
        <f t="shared" si="0"/>
        <v/>
      </c>
      <c r="V28" s="66">
        <f t="shared" si="1"/>
        <v>0</v>
      </c>
      <c r="W28" s="27"/>
      <c r="X28" s="48"/>
      <c r="Z28" s="66">
        <f t="shared" si="3"/>
        <v>0</v>
      </c>
      <c r="AA28" s="27"/>
      <c r="AB28" s="48"/>
      <c r="AC28" s="30"/>
      <c r="AD28" s="29">
        <f>R28+V28+Z28</f>
        <v>0</v>
      </c>
      <c r="AE28" s="76">
        <f t="shared" si="6"/>
        <v>0</v>
      </c>
      <c r="AF28" s="78"/>
    </row>
    <row r="29" spans="2:32" x14ac:dyDescent="0.25">
      <c r="B29" s="6"/>
      <c r="C29" s="60" t="s">
        <v>69</v>
      </c>
      <c r="D29" s="61"/>
      <c r="E29" s="57"/>
      <c r="F29" s="57"/>
      <c r="G29" s="1"/>
      <c r="H29" s="1"/>
      <c r="I29" s="1"/>
      <c r="J29" s="1"/>
      <c r="K29" s="1"/>
      <c r="L29" s="1"/>
      <c r="M29" s="45"/>
      <c r="N29" s="45"/>
      <c r="O29" s="25"/>
      <c r="P29" s="26"/>
      <c r="Q29" s="17"/>
      <c r="R29" s="3"/>
      <c r="S29" s="97"/>
      <c r="T29" s="48" t="str">
        <f t="shared" si="0"/>
        <v/>
      </c>
      <c r="V29" s="66">
        <f t="shared" si="1"/>
        <v>0</v>
      </c>
      <c r="W29" s="97"/>
      <c r="X29" s="48"/>
      <c r="Z29" s="66">
        <f t="shared" si="3"/>
        <v>0</v>
      </c>
      <c r="AA29" s="27">
        <v>4</v>
      </c>
      <c r="AB29" s="48"/>
      <c r="AC29" s="30"/>
      <c r="AD29" s="29"/>
      <c r="AE29" s="76">
        <f t="shared" si="6"/>
        <v>4</v>
      </c>
      <c r="AF29" s="78"/>
    </row>
    <row r="30" spans="2:32" x14ac:dyDescent="0.25">
      <c r="B30" s="6"/>
      <c r="C30" s="60" t="s">
        <v>70</v>
      </c>
      <c r="D30" s="61"/>
      <c r="E30" s="57"/>
      <c r="F30" s="57"/>
      <c r="G30" s="1"/>
      <c r="H30" s="1"/>
      <c r="I30" s="1"/>
      <c r="J30" s="1"/>
      <c r="K30" s="1"/>
      <c r="L30" s="1"/>
      <c r="M30" s="46"/>
      <c r="N30" s="46"/>
      <c r="O30" s="31"/>
      <c r="P30" s="32"/>
      <c r="Q30" s="17"/>
      <c r="R30" s="3"/>
      <c r="S30" s="33"/>
      <c r="T30" s="48" t="str">
        <f t="shared" si="0"/>
        <v/>
      </c>
      <c r="V30" s="66">
        <f t="shared" si="1"/>
        <v>0</v>
      </c>
      <c r="W30" s="33"/>
      <c r="X30" s="48"/>
      <c r="Z30" s="66">
        <f t="shared" si="3"/>
        <v>0</v>
      </c>
      <c r="AA30" s="33"/>
      <c r="AB30" s="48"/>
      <c r="AC30" s="30"/>
      <c r="AD30" s="29">
        <f t="shared" ref="AD30:AD33" si="7">R30+V30+Z30</f>
        <v>0</v>
      </c>
      <c r="AE30" s="76">
        <f t="shared" si="6"/>
        <v>0</v>
      </c>
      <c r="AF30" s="78"/>
    </row>
    <row r="31" spans="2:32" x14ac:dyDescent="0.25">
      <c r="B31" s="6"/>
      <c r="C31" s="60" t="s">
        <v>71</v>
      </c>
      <c r="D31" s="61"/>
      <c r="E31" s="57"/>
      <c r="F31" s="57"/>
      <c r="G31" s="1"/>
      <c r="H31" s="1"/>
      <c r="I31" s="1"/>
      <c r="J31" s="1"/>
      <c r="K31" s="1">
        <v>1</v>
      </c>
      <c r="L31" s="1"/>
      <c r="M31" s="46"/>
      <c r="N31" s="46"/>
      <c r="O31" s="31">
        <v>4</v>
      </c>
      <c r="P31" s="32">
        <v>13</v>
      </c>
      <c r="Q31" s="17"/>
      <c r="R31" s="3"/>
      <c r="S31" s="33">
        <v>31</v>
      </c>
      <c r="T31" s="48" t="str">
        <f t="shared" si="0"/>
        <v/>
      </c>
      <c r="V31" s="66">
        <f t="shared" si="1"/>
        <v>0</v>
      </c>
      <c r="W31" s="33">
        <v>12</v>
      </c>
      <c r="X31" s="48"/>
      <c r="Z31" s="66">
        <f t="shared" si="3"/>
        <v>0</v>
      </c>
      <c r="AA31" s="33"/>
      <c r="AB31" s="48"/>
      <c r="AC31" s="30"/>
      <c r="AD31" s="29">
        <f t="shared" si="7"/>
        <v>0</v>
      </c>
      <c r="AE31" s="76">
        <f t="shared" si="6"/>
        <v>60</v>
      </c>
      <c r="AF31" s="78"/>
    </row>
    <row r="32" spans="2:32" x14ac:dyDescent="0.25">
      <c r="B32" s="6"/>
      <c r="C32" s="60" t="s">
        <v>74</v>
      </c>
      <c r="D32" s="16">
        <v>56</v>
      </c>
      <c r="E32" s="18"/>
      <c r="F32" s="18"/>
      <c r="G32" s="27"/>
      <c r="H32" s="27"/>
      <c r="I32" s="27"/>
      <c r="J32" s="27"/>
      <c r="K32" s="27"/>
      <c r="L32" s="27"/>
      <c r="M32" s="27"/>
      <c r="N32" s="27"/>
      <c r="O32" s="27">
        <v>2</v>
      </c>
      <c r="P32" s="35"/>
      <c r="Q32" s="17"/>
      <c r="R32" s="27"/>
      <c r="S32" s="27">
        <v>14</v>
      </c>
      <c r="T32" s="48" t="str">
        <f t="shared" si="0"/>
        <v/>
      </c>
      <c r="U32" s="27"/>
      <c r="V32" s="66">
        <f t="shared" si="1"/>
        <v>0</v>
      </c>
      <c r="W32" s="97"/>
      <c r="X32" s="48"/>
      <c r="Y32" s="27"/>
      <c r="Z32" s="66">
        <f t="shared" si="3"/>
        <v>0</v>
      </c>
      <c r="AA32" s="27">
        <v>9</v>
      </c>
      <c r="AB32" s="48"/>
      <c r="AC32" s="27"/>
      <c r="AD32" s="29">
        <f t="shared" si="7"/>
        <v>0</v>
      </c>
      <c r="AE32" s="76">
        <f t="shared" si="6"/>
        <v>25</v>
      </c>
      <c r="AF32" s="78"/>
    </row>
    <row r="33" spans="2:32" x14ac:dyDescent="0.25">
      <c r="B33" s="6"/>
      <c r="C33" s="60" t="s">
        <v>75</v>
      </c>
      <c r="D33" s="44">
        <v>32</v>
      </c>
      <c r="E33" s="56"/>
      <c r="F33" s="56"/>
      <c r="G33" s="33"/>
      <c r="H33" s="33"/>
      <c r="I33" s="33"/>
      <c r="J33" s="33"/>
      <c r="K33" s="33"/>
      <c r="L33" s="33"/>
      <c r="M33" s="33"/>
      <c r="N33" s="33"/>
      <c r="O33" s="33"/>
      <c r="P33" s="36"/>
      <c r="Q33" s="17"/>
      <c r="R33" s="31"/>
      <c r="S33" s="33">
        <v>8</v>
      </c>
      <c r="T33" s="48" t="str">
        <f t="shared" si="0"/>
        <v/>
      </c>
      <c r="U33" s="33"/>
      <c r="V33" s="66">
        <f t="shared" si="1"/>
        <v>0</v>
      </c>
      <c r="W33" s="98">
        <v>31</v>
      </c>
      <c r="X33" s="51"/>
      <c r="Y33" s="33"/>
      <c r="Z33" s="66">
        <f t="shared" si="3"/>
        <v>0</v>
      </c>
      <c r="AA33" s="33">
        <v>2</v>
      </c>
      <c r="AB33" s="51"/>
      <c r="AC33" s="33"/>
      <c r="AD33" s="29">
        <f t="shared" si="7"/>
        <v>0</v>
      </c>
      <c r="AE33" s="76">
        <f t="shared" si="6"/>
        <v>41</v>
      </c>
      <c r="AF33" s="78"/>
    </row>
    <row r="34" spans="2:32" x14ac:dyDescent="0.25">
      <c r="B34" s="6"/>
      <c r="C34" s="60" t="s">
        <v>128</v>
      </c>
      <c r="D34" s="44"/>
      <c r="E34" s="56"/>
      <c r="F34" s="56"/>
      <c r="G34" s="33"/>
      <c r="H34" s="33"/>
      <c r="I34" s="33"/>
      <c r="J34" s="33"/>
      <c r="K34" s="33"/>
      <c r="L34" s="33"/>
      <c r="M34" s="33"/>
      <c r="N34" s="33"/>
      <c r="O34" s="33"/>
      <c r="P34" s="36"/>
      <c r="Q34" s="17"/>
      <c r="R34" s="31"/>
      <c r="S34" s="98"/>
      <c r="T34" s="48"/>
      <c r="U34" s="33"/>
      <c r="V34" s="66"/>
      <c r="W34" s="98"/>
      <c r="X34" s="51"/>
      <c r="Y34" s="33"/>
      <c r="Z34" s="66">
        <f t="shared" si="3"/>
        <v>0</v>
      </c>
      <c r="AA34" s="33">
        <v>4</v>
      </c>
      <c r="AB34" s="51"/>
      <c r="AC34" s="33"/>
      <c r="AD34" s="29"/>
      <c r="AE34" s="76"/>
      <c r="AF34" s="78"/>
    </row>
    <row r="35" spans="2:32" x14ac:dyDescent="0.25">
      <c r="B35" s="6"/>
      <c r="C35" s="43" t="s">
        <v>17</v>
      </c>
      <c r="D35" s="56"/>
      <c r="E35" s="56"/>
      <c r="F35" s="56"/>
      <c r="G35" s="33">
        <v>9</v>
      </c>
      <c r="H35" s="33"/>
      <c r="I35" s="33">
        <v>49</v>
      </c>
      <c r="J35" s="33">
        <v>42</v>
      </c>
      <c r="K35" s="33"/>
      <c r="L35" s="33"/>
      <c r="M35" s="33"/>
      <c r="N35" s="33"/>
      <c r="O35" s="33">
        <v>13.5</v>
      </c>
      <c r="P35" s="36"/>
      <c r="Q35" s="17"/>
      <c r="R35" s="31"/>
      <c r="S35" s="33"/>
      <c r="T35" s="48" t="str">
        <f t="shared" si="0"/>
        <v/>
      </c>
      <c r="U35" s="33"/>
      <c r="V35" s="66">
        <f t="shared" si="1"/>
        <v>0</v>
      </c>
      <c r="W35" s="33"/>
      <c r="X35" s="51"/>
      <c r="Y35" s="33"/>
      <c r="Z35" s="66">
        <f t="shared" si="3"/>
        <v>0</v>
      </c>
      <c r="AA35" s="33"/>
      <c r="AB35" s="51"/>
      <c r="AC35" s="33"/>
      <c r="AD35" s="29">
        <f>R35+V35+Z35</f>
        <v>0</v>
      </c>
      <c r="AE35" s="76">
        <f t="shared" ref="AE35:AE41" si="8">G35+I35+J35+L35+M35+N35+O35+P35+Q35+S35+W35+AA35</f>
        <v>113.5</v>
      </c>
      <c r="AF35" s="78"/>
    </row>
    <row r="36" spans="2:32" x14ac:dyDescent="0.25">
      <c r="B36" s="6"/>
      <c r="C36" s="43" t="s">
        <v>127</v>
      </c>
      <c r="D36" s="56"/>
      <c r="E36" s="56"/>
      <c r="F36" s="56"/>
      <c r="G36" s="33"/>
      <c r="H36" s="33"/>
      <c r="I36" s="33"/>
      <c r="J36" s="33"/>
      <c r="K36" s="33">
        <v>1</v>
      </c>
      <c r="L36" s="33"/>
      <c r="M36" s="33"/>
      <c r="N36" s="33"/>
      <c r="O36" s="33"/>
      <c r="P36" s="36"/>
      <c r="Q36" s="17"/>
      <c r="R36" s="31"/>
      <c r="S36" s="33"/>
      <c r="T36" s="48"/>
      <c r="U36" s="33"/>
      <c r="V36" s="66"/>
      <c r="W36" s="33"/>
      <c r="X36" s="51"/>
      <c r="Y36" s="33"/>
      <c r="Z36" s="66">
        <f t="shared" si="3"/>
        <v>0</v>
      </c>
      <c r="AA36" s="33"/>
      <c r="AB36" s="51"/>
      <c r="AC36" s="33"/>
      <c r="AD36" s="29"/>
      <c r="AE36" s="76"/>
      <c r="AF36" s="78"/>
    </row>
    <row r="37" spans="2:32" x14ac:dyDescent="0.25">
      <c r="B37" s="60" t="s">
        <v>79</v>
      </c>
      <c r="C37" s="2"/>
      <c r="D37" s="56"/>
      <c r="E37" s="56"/>
      <c r="F37" s="56"/>
      <c r="G37" s="33"/>
      <c r="H37" s="33"/>
      <c r="I37" s="33"/>
      <c r="J37" s="33"/>
      <c r="K37" s="33"/>
      <c r="L37" s="33"/>
      <c r="M37" s="33"/>
      <c r="N37" s="33"/>
      <c r="O37" s="33"/>
      <c r="P37" s="36"/>
      <c r="Q37" s="17"/>
      <c r="R37" s="31"/>
      <c r="S37" s="33"/>
      <c r="T37" s="48" t="str">
        <f t="shared" si="0"/>
        <v/>
      </c>
      <c r="U37" s="33"/>
      <c r="V37" s="66">
        <f t="shared" si="1"/>
        <v>0</v>
      </c>
      <c r="W37" s="33"/>
      <c r="X37" s="48"/>
      <c r="Y37" s="33"/>
      <c r="Z37" s="66">
        <f t="shared" si="3"/>
        <v>0</v>
      </c>
      <c r="AA37" s="33"/>
      <c r="AB37" s="48"/>
      <c r="AC37" s="33"/>
      <c r="AD37" s="29"/>
      <c r="AE37" s="76">
        <f t="shared" si="8"/>
        <v>0</v>
      </c>
      <c r="AF37" s="79"/>
    </row>
    <row r="38" spans="2:32" x14ac:dyDescent="0.25">
      <c r="B38" s="6"/>
      <c r="C38" s="60" t="s">
        <v>17</v>
      </c>
      <c r="D38" s="56"/>
      <c r="E38" s="56"/>
      <c r="F38" s="56"/>
      <c r="G38" s="33"/>
      <c r="H38" s="33"/>
      <c r="I38" s="33">
        <v>12</v>
      </c>
      <c r="J38" s="33"/>
      <c r="K38" s="33">
        <v>17</v>
      </c>
      <c r="L38" s="33"/>
      <c r="M38" s="33"/>
      <c r="N38" s="33"/>
      <c r="O38" s="33">
        <v>4</v>
      </c>
      <c r="P38" s="36"/>
      <c r="Q38" s="17"/>
      <c r="R38" s="99">
        <f>D38</f>
        <v>0</v>
      </c>
      <c r="S38" s="33"/>
      <c r="T38" s="48" t="str">
        <f t="shared" si="0"/>
        <v/>
      </c>
      <c r="U38" s="33"/>
      <c r="V38" s="66">
        <f>E38</f>
        <v>0</v>
      </c>
      <c r="W38" s="33"/>
      <c r="X38" s="48"/>
      <c r="Y38" s="33"/>
      <c r="Z38" s="66">
        <f t="shared" si="3"/>
        <v>0</v>
      </c>
      <c r="AA38" s="33"/>
      <c r="AB38" s="48"/>
      <c r="AC38" s="33"/>
      <c r="AD38" s="29"/>
      <c r="AE38" s="76">
        <f t="shared" si="8"/>
        <v>16</v>
      </c>
      <c r="AF38" s="79"/>
    </row>
    <row r="39" spans="2:32" x14ac:dyDescent="0.25">
      <c r="B39" s="6"/>
      <c r="C39" s="60" t="s">
        <v>80</v>
      </c>
      <c r="D39" s="56">
        <v>67</v>
      </c>
      <c r="E39" s="56">
        <v>40</v>
      </c>
      <c r="F39" s="56">
        <v>20</v>
      </c>
      <c r="G39" s="33"/>
      <c r="H39" s="33"/>
      <c r="I39" s="33">
        <v>2.5</v>
      </c>
      <c r="J39" s="33"/>
      <c r="K39" s="33"/>
      <c r="L39" s="33"/>
      <c r="M39" s="33"/>
      <c r="N39" s="33"/>
      <c r="O39" s="33"/>
      <c r="P39" s="36">
        <v>35</v>
      </c>
      <c r="Q39" s="17"/>
      <c r="R39" s="99">
        <f t="shared" ref="R39:R57" si="9">D39</f>
        <v>67</v>
      </c>
      <c r="S39" s="33">
        <v>30</v>
      </c>
      <c r="T39" s="101">
        <f t="shared" si="0"/>
        <v>37</v>
      </c>
      <c r="U39" s="33"/>
      <c r="V39" s="66">
        <f t="shared" ref="V39:V57" si="10">E39</f>
        <v>40</v>
      </c>
      <c r="W39" s="33"/>
      <c r="X39" s="48"/>
      <c r="Y39" s="33"/>
      <c r="Z39" s="66">
        <f t="shared" si="3"/>
        <v>20</v>
      </c>
      <c r="AA39" s="33"/>
      <c r="AB39" s="48"/>
      <c r="AC39" s="33"/>
      <c r="AD39" s="29"/>
      <c r="AE39" s="76">
        <f t="shared" si="8"/>
        <v>67.5</v>
      </c>
      <c r="AF39" s="79"/>
    </row>
    <row r="40" spans="2:32" x14ac:dyDescent="0.25">
      <c r="B40" s="2"/>
      <c r="C40" s="60" t="s">
        <v>81</v>
      </c>
      <c r="D40" s="56"/>
      <c r="E40" s="56"/>
      <c r="F40" s="56"/>
      <c r="G40" s="33"/>
      <c r="H40" s="33"/>
      <c r="I40" s="33"/>
      <c r="J40" s="33"/>
      <c r="K40" s="33"/>
      <c r="L40" s="33"/>
      <c r="M40" s="33"/>
      <c r="N40" s="33"/>
      <c r="O40" s="33">
        <v>16</v>
      </c>
      <c r="P40" s="36"/>
      <c r="Q40" s="17"/>
      <c r="R40" s="99">
        <f t="shared" si="9"/>
        <v>0</v>
      </c>
      <c r="S40" s="33">
        <v>16</v>
      </c>
      <c r="T40" s="48" t="str">
        <f t="shared" si="0"/>
        <v/>
      </c>
      <c r="U40" s="33"/>
      <c r="V40" s="66">
        <f t="shared" si="10"/>
        <v>0</v>
      </c>
      <c r="W40" s="33"/>
      <c r="X40" s="34"/>
      <c r="Y40" s="33"/>
      <c r="Z40" s="66">
        <f t="shared" si="3"/>
        <v>0</v>
      </c>
      <c r="AA40" s="33"/>
      <c r="AB40" s="34"/>
      <c r="AC40" s="33"/>
      <c r="AD40" s="37"/>
      <c r="AE40" s="76">
        <f t="shared" si="8"/>
        <v>32</v>
      </c>
      <c r="AF40" s="79"/>
    </row>
    <row r="41" spans="2:32" x14ac:dyDescent="0.25">
      <c r="B41" s="6"/>
      <c r="C41" s="60" t="s">
        <v>106</v>
      </c>
      <c r="D41" s="56">
        <v>38</v>
      </c>
      <c r="E41" s="56">
        <v>12</v>
      </c>
      <c r="F41" s="56">
        <v>8</v>
      </c>
      <c r="G41" s="33"/>
      <c r="H41" s="33"/>
      <c r="I41" s="33"/>
      <c r="J41" s="33"/>
      <c r="K41" s="33"/>
      <c r="L41" s="33"/>
      <c r="M41" s="33"/>
      <c r="N41" s="33"/>
      <c r="O41" s="33"/>
      <c r="P41" s="36"/>
      <c r="Q41" s="17"/>
      <c r="R41" s="99">
        <f t="shared" si="9"/>
        <v>38</v>
      </c>
      <c r="S41" s="33">
        <v>3</v>
      </c>
      <c r="T41" s="48">
        <f t="shared" si="0"/>
        <v>35</v>
      </c>
      <c r="U41" s="33"/>
      <c r="V41" s="66">
        <f t="shared" si="10"/>
        <v>12</v>
      </c>
      <c r="W41" s="33"/>
      <c r="X41" s="34"/>
      <c r="Y41" s="33"/>
      <c r="Z41" s="66">
        <f t="shared" si="3"/>
        <v>8</v>
      </c>
      <c r="AA41" s="33"/>
      <c r="AB41" s="34"/>
      <c r="AC41" s="33"/>
      <c r="AD41" s="37"/>
      <c r="AE41" s="76">
        <f t="shared" si="8"/>
        <v>3</v>
      </c>
      <c r="AF41" s="79"/>
    </row>
    <row r="42" spans="2:32" ht="30" x14ac:dyDescent="0.25">
      <c r="B42" s="6"/>
      <c r="C42" s="84" t="s">
        <v>114</v>
      </c>
      <c r="D42" s="56"/>
      <c r="E42" s="56"/>
      <c r="F42" s="56"/>
      <c r="G42" s="33"/>
      <c r="H42" s="33"/>
      <c r="I42" s="33"/>
      <c r="J42" s="33"/>
      <c r="K42" s="33"/>
      <c r="L42" s="33"/>
      <c r="M42" s="33"/>
      <c r="N42" s="33"/>
      <c r="O42" s="33"/>
      <c r="P42" s="36"/>
      <c r="Q42" s="17"/>
      <c r="R42" s="99">
        <f t="shared" si="9"/>
        <v>0</v>
      </c>
      <c r="S42" s="33"/>
      <c r="T42" s="48"/>
      <c r="U42" s="33"/>
      <c r="V42" s="66">
        <f t="shared" si="10"/>
        <v>0</v>
      </c>
      <c r="W42" s="33"/>
      <c r="X42" s="34"/>
      <c r="Y42" s="33"/>
      <c r="Z42" s="66">
        <f t="shared" si="3"/>
        <v>0</v>
      </c>
      <c r="AA42" s="33"/>
      <c r="AB42" s="34"/>
      <c r="AC42" s="33"/>
      <c r="AD42" s="37"/>
      <c r="AE42" s="76"/>
      <c r="AF42" s="79"/>
    </row>
    <row r="43" spans="2:32" x14ac:dyDescent="0.25">
      <c r="B43" s="6"/>
      <c r="C43" s="85" t="s">
        <v>115</v>
      </c>
      <c r="D43" s="56">
        <v>76</v>
      </c>
      <c r="E43" s="56"/>
      <c r="F43" s="56">
        <v>24</v>
      </c>
      <c r="G43" s="33"/>
      <c r="H43" s="33"/>
      <c r="I43" s="33"/>
      <c r="J43" s="33"/>
      <c r="K43" s="33"/>
      <c r="L43" s="33"/>
      <c r="M43" s="33"/>
      <c r="N43" s="33"/>
      <c r="O43" s="33"/>
      <c r="P43" s="36"/>
      <c r="Q43" s="17"/>
      <c r="R43" s="99">
        <f t="shared" si="9"/>
        <v>76</v>
      </c>
      <c r="S43" s="33">
        <v>57</v>
      </c>
      <c r="T43" s="48">
        <f t="shared" si="0"/>
        <v>19</v>
      </c>
      <c r="U43" s="33"/>
      <c r="V43" s="66">
        <f t="shared" si="10"/>
        <v>0</v>
      </c>
      <c r="W43" s="33"/>
      <c r="X43" s="34"/>
      <c r="Y43" s="33"/>
      <c r="Z43" s="66">
        <f t="shared" si="3"/>
        <v>24</v>
      </c>
      <c r="AA43" s="33"/>
      <c r="AB43" s="34"/>
      <c r="AC43" s="33"/>
      <c r="AD43" s="37"/>
      <c r="AE43" s="76"/>
      <c r="AF43" s="79"/>
    </row>
    <row r="44" spans="2:32" x14ac:dyDescent="0.25">
      <c r="B44" s="6"/>
      <c r="C44" s="85" t="s">
        <v>116</v>
      </c>
      <c r="D44" s="56">
        <v>24</v>
      </c>
      <c r="E44" s="56">
        <v>8</v>
      </c>
      <c r="F44" s="56">
        <v>4</v>
      </c>
      <c r="G44" s="33"/>
      <c r="H44" s="33"/>
      <c r="I44" s="33"/>
      <c r="J44" s="33"/>
      <c r="K44" s="33"/>
      <c r="L44" s="33"/>
      <c r="M44" s="33"/>
      <c r="N44" s="33"/>
      <c r="O44" s="33"/>
      <c r="P44" s="36"/>
      <c r="Q44" s="17"/>
      <c r="R44" s="99">
        <f t="shared" si="9"/>
        <v>24</v>
      </c>
      <c r="S44" s="33"/>
      <c r="T44" s="48"/>
      <c r="U44" s="33"/>
      <c r="V44" s="66">
        <f t="shared" si="10"/>
        <v>8</v>
      </c>
      <c r="W44" s="33"/>
      <c r="X44" s="34"/>
      <c r="Y44" s="33"/>
      <c r="Z44" s="66">
        <f t="shared" si="3"/>
        <v>4</v>
      </c>
      <c r="AA44" s="33"/>
      <c r="AB44" s="34"/>
      <c r="AC44" s="33"/>
      <c r="AD44" s="37"/>
      <c r="AE44" s="76"/>
      <c r="AF44" s="79"/>
    </row>
    <row r="45" spans="2:32" x14ac:dyDescent="0.25">
      <c r="B45" s="6"/>
      <c r="C45" s="85" t="s">
        <v>117</v>
      </c>
      <c r="D45" s="56">
        <v>68</v>
      </c>
      <c r="E45" s="56">
        <v>24</v>
      </c>
      <c r="F45" s="56">
        <v>16</v>
      </c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99">
        <f t="shared" si="9"/>
        <v>68</v>
      </c>
      <c r="S45" s="33"/>
      <c r="T45" s="48"/>
      <c r="U45" s="33"/>
      <c r="V45" s="66">
        <f t="shared" si="10"/>
        <v>24</v>
      </c>
      <c r="W45" s="33"/>
      <c r="X45" s="34"/>
      <c r="Y45" s="33"/>
      <c r="Z45" s="66">
        <f t="shared" si="3"/>
        <v>16</v>
      </c>
      <c r="AA45" s="33"/>
      <c r="AB45" s="34"/>
      <c r="AC45" s="33"/>
      <c r="AD45" s="37"/>
      <c r="AE45" s="76"/>
      <c r="AF45" s="79"/>
    </row>
    <row r="46" spans="2:32" x14ac:dyDescent="0.25">
      <c r="B46" s="6"/>
      <c r="C46" s="82" t="s">
        <v>107</v>
      </c>
      <c r="D46" s="56"/>
      <c r="E46" s="56"/>
      <c r="F46" s="56"/>
      <c r="G46" s="33"/>
      <c r="H46" s="33"/>
      <c r="I46" s="33"/>
      <c r="J46" s="33"/>
      <c r="K46" s="33"/>
      <c r="L46" s="33"/>
      <c r="M46" s="33"/>
      <c r="N46" s="33"/>
      <c r="O46" s="33"/>
      <c r="P46" s="36"/>
      <c r="Q46" s="17"/>
      <c r="R46" s="99">
        <f t="shared" si="9"/>
        <v>0</v>
      </c>
      <c r="S46" s="33"/>
      <c r="T46" s="48"/>
      <c r="U46" s="33"/>
      <c r="V46" s="66">
        <f t="shared" si="10"/>
        <v>0</v>
      </c>
      <c r="W46" s="33"/>
      <c r="X46" s="34"/>
      <c r="Y46" s="33"/>
      <c r="Z46" s="66">
        <f t="shared" si="3"/>
        <v>0</v>
      </c>
      <c r="AA46" s="33"/>
      <c r="AB46" s="34"/>
      <c r="AC46" s="33"/>
      <c r="AD46" s="37"/>
      <c r="AE46" s="76"/>
      <c r="AF46" s="79"/>
    </row>
    <row r="47" spans="2:32" x14ac:dyDescent="0.25">
      <c r="B47" s="6"/>
      <c r="C47" s="86" t="s">
        <v>118</v>
      </c>
      <c r="D47" s="56">
        <v>1</v>
      </c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99">
        <f t="shared" si="9"/>
        <v>1</v>
      </c>
      <c r="S47" s="33"/>
      <c r="T47" s="48"/>
      <c r="U47" s="33"/>
      <c r="V47" s="66">
        <f t="shared" si="10"/>
        <v>0</v>
      </c>
      <c r="W47" s="33"/>
      <c r="X47" s="34"/>
      <c r="Y47" s="33"/>
      <c r="Z47" s="66">
        <f t="shared" si="3"/>
        <v>0</v>
      </c>
      <c r="AA47" s="33"/>
      <c r="AB47" s="34"/>
      <c r="AC47" s="33"/>
      <c r="AD47" s="37"/>
      <c r="AE47" s="76"/>
      <c r="AF47" s="79"/>
    </row>
    <row r="48" spans="2:32" x14ac:dyDescent="0.25">
      <c r="B48" s="6"/>
      <c r="C48" s="86" t="s">
        <v>119</v>
      </c>
      <c r="D48" s="56">
        <v>1</v>
      </c>
      <c r="E48" s="56"/>
      <c r="F48" s="56"/>
      <c r="G48" s="33"/>
      <c r="H48" s="33"/>
      <c r="I48" s="33"/>
      <c r="J48" s="33"/>
      <c r="K48" s="33"/>
      <c r="L48" s="33"/>
      <c r="M48" s="33"/>
      <c r="N48" s="33"/>
      <c r="O48" s="33"/>
      <c r="P48" s="36"/>
      <c r="Q48" s="17"/>
      <c r="R48" s="99">
        <f t="shared" si="9"/>
        <v>1</v>
      </c>
      <c r="S48" s="33"/>
      <c r="T48" s="48"/>
      <c r="U48" s="33"/>
      <c r="V48" s="66">
        <f t="shared" si="10"/>
        <v>0</v>
      </c>
      <c r="W48" s="33"/>
      <c r="X48" s="34"/>
      <c r="Y48" s="33"/>
      <c r="Z48" s="66">
        <f t="shared" si="3"/>
        <v>0</v>
      </c>
      <c r="AA48" s="33"/>
      <c r="AB48" s="34"/>
      <c r="AC48" s="33"/>
      <c r="AD48" s="37"/>
      <c r="AE48" s="76"/>
      <c r="AF48" s="79"/>
    </row>
    <row r="49" spans="1:32" x14ac:dyDescent="0.25">
      <c r="B49" s="6"/>
      <c r="C49" s="86" t="s">
        <v>120</v>
      </c>
      <c r="D49" s="56">
        <v>34</v>
      </c>
      <c r="E49" s="56">
        <v>8</v>
      </c>
      <c r="F49" s="56">
        <v>8</v>
      </c>
      <c r="G49" s="33"/>
      <c r="H49" s="33"/>
      <c r="I49" s="33"/>
      <c r="J49" s="33"/>
      <c r="K49" s="33"/>
      <c r="L49" s="33"/>
      <c r="M49" s="33"/>
      <c r="N49" s="33"/>
      <c r="O49" s="33"/>
      <c r="P49" s="36"/>
      <c r="Q49" s="17"/>
      <c r="R49" s="99">
        <f t="shared" si="9"/>
        <v>34</v>
      </c>
      <c r="S49" s="33"/>
      <c r="T49" s="48"/>
      <c r="U49" s="33"/>
      <c r="V49" s="66">
        <f t="shared" si="10"/>
        <v>8</v>
      </c>
      <c r="W49" s="33"/>
      <c r="X49" s="34"/>
      <c r="Y49" s="33"/>
      <c r="Z49" s="66">
        <f t="shared" si="3"/>
        <v>8</v>
      </c>
      <c r="AA49" s="33"/>
      <c r="AB49" s="34"/>
      <c r="AC49" s="33"/>
      <c r="AD49" s="37"/>
      <c r="AE49" s="76"/>
      <c r="AF49" s="79"/>
    </row>
    <row r="50" spans="1:32" x14ac:dyDescent="0.25">
      <c r="B50" s="6"/>
      <c r="C50" s="86" t="s">
        <v>121</v>
      </c>
      <c r="D50" s="56">
        <v>67</v>
      </c>
      <c r="E50" s="56">
        <v>40</v>
      </c>
      <c r="F50" s="56">
        <v>20</v>
      </c>
      <c r="G50" s="33"/>
      <c r="H50" s="33"/>
      <c r="I50" s="33"/>
      <c r="J50" s="33"/>
      <c r="K50" s="33"/>
      <c r="L50" s="33"/>
      <c r="M50" s="33"/>
      <c r="N50" s="33"/>
      <c r="O50" s="33"/>
      <c r="P50" s="36"/>
      <c r="Q50" s="17"/>
      <c r="R50" s="99">
        <f t="shared" si="9"/>
        <v>67</v>
      </c>
      <c r="S50" s="33"/>
      <c r="T50" s="48"/>
      <c r="U50" s="33"/>
      <c r="V50" s="66">
        <f t="shared" si="10"/>
        <v>40</v>
      </c>
      <c r="W50" s="33"/>
      <c r="X50" s="34"/>
      <c r="Y50" s="33"/>
      <c r="Z50" s="66">
        <f t="shared" si="3"/>
        <v>20</v>
      </c>
      <c r="AA50" s="33"/>
      <c r="AB50" s="34"/>
      <c r="AC50" s="33"/>
      <c r="AD50" s="37"/>
      <c r="AE50" s="76"/>
      <c r="AF50" s="79"/>
    </row>
    <row r="51" spans="1:32" x14ac:dyDescent="0.25">
      <c r="B51" s="6"/>
      <c r="C51" s="86" t="s">
        <v>122</v>
      </c>
      <c r="D51" s="56">
        <v>8</v>
      </c>
      <c r="E51" s="56">
        <v>4</v>
      </c>
      <c r="F51" s="56">
        <v>2</v>
      </c>
      <c r="G51" s="33"/>
      <c r="H51" s="33"/>
      <c r="I51" s="33"/>
      <c r="J51" s="33"/>
      <c r="K51" s="33"/>
      <c r="L51" s="33"/>
      <c r="M51" s="33"/>
      <c r="N51" s="33"/>
      <c r="O51" s="33"/>
      <c r="P51" s="36"/>
      <c r="Q51" s="17"/>
      <c r="R51" s="99">
        <f t="shared" si="9"/>
        <v>8</v>
      </c>
      <c r="S51" s="33"/>
      <c r="T51" s="48"/>
      <c r="U51" s="33"/>
      <c r="V51" s="66">
        <f t="shared" si="10"/>
        <v>4</v>
      </c>
      <c r="W51" s="33"/>
      <c r="X51" s="34"/>
      <c r="Y51" s="33"/>
      <c r="Z51" s="66">
        <f t="shared" si="3"/>
        <v>2</v>
      </c>
      <c r="AA51" s="33"/>
      <c r="AB51" s="34"/>
      <c r="AC51" s="33"/>
      <c r="AD51" s="37"/>
      <c r="AE51" s="76"/>
      <c r="AF51" s="79"/>
    </row>
    <row r="52" spans="1:32" x14ac:dyDescent="0.25">
      <c r="A52" s="80"/>
      <c r="B52" s="81"/>
      <c r="C52" s="83" t="s">
        <v>108</v>
      </c>
      <c r="D52" s="56"/>
      <c r="E52" s="56"/>
      <c r="F52" s="56"/>
      <c r="G52" s="33"/>
      <c r="H52" s="33"/>
      <c r="I52" s="33"/>
      <c r="J52" s="33"/>
      <c r="K52" s="33"/>
      <c r="L52" s="33"/>
      <c r="M52" s="33"/>
      <c r="N52" s="33"/>
      <c r="O52" s="33"/>
      <c r="P52" s="36"/>
      <c r="Q52" s="17"/>
      <c r="R52" s="99">
        <f t="shared" si="9"/>
        <v>0</v>
      </c>
      <c r="S52" s="33"/>
      <c r="T52" s="48"/>
      <c r="U52" s="33"/>
      <c r="V52" s="66">
        <f t="shared" si="10"/>
        <v>0</v>
      </c>
      <c r="W52" s="33"/>
      <c r="X52" s="34"/>
      <c r="Y52" s="33"/>
      <c r="Z52" s="66">
        <f t="shared" si="3"/>
        <v>0</v>
      </c>
      <c r="AA52" s="33"/>
      <c r="AB52" s="34"/>
      <c r="AC52" s="33"/>
      <c r="AD52" s="37"/>
      <c r="AE52" s="76"/>
      <c r="AF52" s="79"/>
    </row>
    <row r="53" spans="1:32" x14ac:dyDescent="0.25">
      <c r="A53" s="80"/>
      <c r="B53" s="81"/>
      <c r="C53" s="83" t="s">
        <v>109</v>
      </c>
      <c r="D53" s="56">
        <v>24</v>
      </c>
      <c r="E53" s="56">
        <v>8</v>
      </c>
      <c r="F53" s="56">
        <v>2</v>
      </c>
      <c r="G53" s="33"/>
      <c r="H53" s="33"/>
      <c r="I53" s="33"/>
      <c r="J53" s="33"/>
      <c r="K53" s="33"/>
      <c r="L53" s="33"/>
      <c r="M53" s="33"/>
      <c r="N53" s="33"/>
      <c r="O53" s="33"/>
      <c r="P53" s="36"/>
      <c r="Q53" s="17"/>
      <c r="R53" s="99">
        <f t="shared" si="9"/>
        <v>24</v>
      </c>
      <c r="S53" s="33"/>
      <c r="T53" s="48"/>
      <c r="U53" s="33"/>
      <c r="V53" s="66">
        <f t="shared" si="10"/>
        <v>8</v>
      </c>
      <c r="W53" s="33"/>
      <c r="X53" s="34"/>
      <c r="Y53" s="33"/>
      <c r="Z53" s="66">
        <f t="shared" si="3"/>
        <v>2</v>
      </c>
      <c r="AA53" s="33"/>
      <c r="AB53" s="34"/>
      <c r="AC53" s="33"/>
      <c r="AD53" s="37"/>
      <c r="AE53" s="76"/>
      <c r="AF53" s="79"/>
    </row>
    <row r="54" spans="1:32" x14ac:dyDescent="0.25">
      <c r="A54" s="80"/>
      <c r="B54" s="81"/>
      <c r="C54" s="83" t="s">
        <v>110</v>
      </c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99">
        <f t="shared" si="9"/>
        <v>0</v>
      </c>
      <c r="S54" s="33"/>
      <c r="T54" s="48"/>
      <c r="U54" s="33"/>
      <c r="V54" s="66">
        <f t="shared" si="10"/>
        <v>0</v>
      </c>
      <c r="W54" s="33"/>
      <c r="X54" s="34"/>
      <c r="Y54" s="33"/>
      <c r="Z54" s="66">
        <f t="shared" si="3"/>
        <v>0</v>
      </c>
      <c r="AA54" s="33"/>
      <c r="AB54" s="34"/>
      <c r="AC54" s="33"/>
      <c r="AD54" s="37"/>
      <c r="AE54" s="76"/>
      <c r="AF54" s="79"/>
    </row>
    <row r="55" spans="1:32" x14ac:dyDescent="0.25">
      <c r="A55" s="80"/>
      <c r="B55" s="81"/>
      <c r="C55" s="83" t="s">
        <v>111</v>
      </c>
      <c r="D55" s="56">
        <v>4</v>
      </c>
      <c r="E55" s="56">
        <v>4</v>
      </c>
      <c r="F55" s="56">
        <v>1</v>
      </c>
      <c r="G55" s="33"/>
      <c r="H55" s="33"/>
      <c r="I55" s="33"/>
      <c r="J55" s="33"/>
      <c r="K55" s="33"/>
      <c r="L55" s="33"/>
      <c r="M55" s="33"/>
      <c r="N55" s="33"/>
      <c r="O55" s="33"/>
      <c r="P55" s="36"/>
      <c r="Q55" s="17"/>
      <c r="R55" s="99">
        <f t="shared" si="9"/>
        <v>4</v>
      </c>
      <c r="S55" s="33"/>
      <c r="T55" s="48"/>
      <c r="U55" s="33"/>
      <c r="V55" s="66">
        <f t="shared" si="10"/>
        <v>4</v>
      </c>
      <c r="W55" s="33"/>
      <c r="X55" s="34"/>
      <c r="Y55" s="33"/>
      <c r="Z55" s="66">
        <f t="shared" si="3"/>
        <v>1</v>
      </c>
      <c r="AA55" s="33"/>
      <c r="AB55" s="34"/>
      <c r="AC55" s="33"/>
      <c r="AD55" s="37"/>
      <c r="AE55" s="76"/>
      <c r="AF55" s="79"/>
    </row>
    <row r="56" spans="1:32" x14ac:dyDescent="0.25">
      <c r="A56" s="80"/>
      <c r="B56" s="81"/>
      <c r="C56" s="83" t="s">
        <v>112</v>
      </c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/>
      <c r="P56" s="36"/>
      <c r="Q56" s="17"/>
      <c r="R56" s="99">
        <f t="shared" si="9"/>
        <v>0</v>
      </c>
      <c r="S56" s="33"/>
      <c r="T56" s="48"/>
      <c r="U56" s="33"/>
      <c r="V56" s="66">
        <f t="shared" si="10"/>
        <v>0</v>
      </c>
      <c r="W56" s="33"/>
      <c r="X56" s="34"/>
      <c r="Y56" s="33"/>
      <c r="Z56" s="66">
        <f t="shared" si="3"/>
        <v>0</v>
      </c>
      <c r="AA56" s="33"/>
      <c r="AB56" s="34"/>
      <c r="AC56" s="33"/>
      <c r="AD56" s="37"/>
      <c r="AE56" s="76"/>
      <c r="AF56" s="79"/>
    </row>
    <row r="57" spans="1:32" ht="30" x14ac:dyDescent="0.25">
      <c r="A57" s="80"/>
      <c r="B57" s="81"/>
      <c r="C57" s="83" t="s">
        <v>113</v>
      </c>
      <c r="D57" s="56"/>
      <c r="E57" s="56"/>
      <c r="F57" s="56"/>
      <c r="G57" s="33"/>
      <c r="H57" s="33"/>
      <c r="I57" s="33"/>
      <c r="J57" s="33"/>
      <c r="K57" s="33"/>
      <c r="L57" s="33"/>
      <c r="M57" s="33"/>
      <c r="N57" s="33"/>
      <c r="O57" s="33"/>
      <c r="P57" s="36"/>
      <c r="Q57" s="17"/>
      <c r="R57" s="99">
        <f t="shared" si="9"/>
        <v>0</v>
      </c>
      <c r="S57" s="33"/>
      <c r="T57" s="48"/>
      <c r="U57" s="33"/>
      <c r="V57" s="66">
        <f t="shared" si="10"/>
        <v>0</v>
      </c>
      <c r="W57" s="33"/>
      <c r="X57" s="34"/>
      <c r="Y57" s="33"/>
      <c r="Z57" s="66">
        <f t="shared" si="3"/>
        <v>0</v>
      </c>
      <c r="AA57" s="33"/>
      <c r="AB57" s="34"/>
      <c r="AC57" s="33"/>
      <c r="AD57" s="37"/>
      <c r="AE57" s="76"/>
      <c r="AF57" s="79"/>
    </row>
    <row r="58" spans="1:32" x14ac:dyDescent="0.25">
      <c r="B58" s="6"/>
      <c r="C58" s="60"/>
      <c r="D58" s="56"/>
      <c r="E58" s="56"/>
      <c r="F58" s="56"/>
      <c r="G58" s="33"/>
      <c r="H58" s="33"/>
      <c r="I58" s="33"/>
      <c r="J58" s="33"/>
      <c r="K58" s="33"/>
      <c r="L58" s="33"/>
      <c r="M58" s="33"/>
      <c r="N58" s="33"/>
      <c r="O58" s="33"/>
      <c r="P58" s="36"/>
      <c r="Q58" s="17"/>
      <c r="R58" s="31"/>
      <c r="S58" s="33"/>
      <c r="T58" s="48"/>
      <c r="U58" s="33"/>
      <c r="V58" s="66"/>
      <c r="W58" s="33"/>
      <c r="X58" s="34"/>
      <c r="Y58" s="33"/>
      <c r="Z58" s="66">
        <f t="shared" si="3"/>
        <v>0</v>
      </c>
      <c r="AA58" s="33"/>
      <c r="AB58" s="34"/>
      <c r="AC58" s="33"/>
      <c r="AD58" s="37"/>
      <c r="AE58" s="76"/>
      <c r="AF58" s="79"/>
    </row>
    <row r="59" spans="1:32" x14ac:dyDescent="0.25">
      <c r="B59" s="6" t="s">
        <v>45</v>
      </c>
      <c r="C59" s="24"/>
      <c r="D59" s="18"/>
      <c r="E59" s="56"/>
      <c r="F59" s="56"/>
      <c r="G59" s="33"/>
      <c r="H59" s="33"/>
      <c r="I59" s="33"/>
      <c r="J59" s="33"/>
      <c r="K59" s="33"/>
      <c r="L59" s="33"/>
      <c r="M59" s="33"/>
      <c r="N59" s="33"/>
      <c r="O59" s="33"/>
      <c r="P59" s="36"/>
      <c r="Q59" s="17"/>
      <c r="R59" s="31"/>
      <c r="S59" s="33"/>
      <c r="T59" s="48" t="str">
        <f t="shared" si="0"/>
        <v/>
      </c>
      <c r="U59" s="33"/>
      <c r="V59" s="66">
        <f t="shared" si="1"/>
        <v>0</v>
      </c>
      <c r="W59" s="33"/>
      <c r="X59" s="34"/>
      <c r="Y59" s="33"/>
      <c r="Z59" s="66">
        <f t="shared" si="3"/>
        <v>0</v>
      </c>
      <c r="AA59" s="33"/>
      <c r="AB59" s="51"/>
      <c r="AC59" s="33"/>
      <c r="AD59" s="37"/>
      <c r="AE59" s="76">
        <f t="shared" si="6"/>
        <v>0</v>
      </c>
      <c r="AF59" s="79"/>
    </row>
    <row r="60" spans="1:32" x14ac:dyDescent="0.25">
      <c r="B60" s="6"/>
      <c r="C60" s="60" t="s">
        <v>46</v>
      </c>
      <c r="D60" s="18"/>
      <c r="E60" s="56"/>
      <c r="F60" s="56"/>
      <c r="G60" s="33"/>
      <c r="H60" s="33"/>
      <c r="I60" s="33"/>
      <c r="J60" s="33"/>
      <c r="K60" s="33"/>
      <c r="L60" s="33"/>
      <c r="M60" s="33"/>
      <c r="N60" s="33"/>
      <c r="O60" s="33">
        <v>5</v>
      </c>
      <c r="P60" s="36"/>
      <c r="Q60" s="17"/>
      <c r="R60" s="31"/>
      <c r="S60" s="33"/>
      <c r="T60" s="48" t="str">
        <f t="shared" si="0"/>
        <v/>
      </c>
      <c r="U60" s="33"/>
      <c r="V60" s="66">
        <f t="shared" si="1"/>
        <v>0</v>
      </c>
      <c r="W60" s="33"/>
      <c r="X60" s="48" t="str">
        <f t="shared" ref="X60:X80" si="11">IF(W60&gt;0,V60-W60,"")</f>
        <v/>
      </c>
      <c r="Y60" s="33"/>
      <c r="Z60" s="66">
        <f t="shared" si="3"/>
        <v>0</v>
      </c>
      <c r="AA60" s="33"/>
      <c r="AB60" s="48" t="str">
        <f t="shared" ref="AB60:AB80" si="12">IF(AA60&gt;0,Z60-AA60,"")</f>
        <v/>
      </c>
      <c r="AC60" s="33"/>
      <c r="AD60" s="29">
        <f t="shared" ref="AD60:AD65" si="13">R60+V60+Z60</f>
        <v>0</v>
      </c>
      <c r="AE60" s="76">
        <f t="shared" si="6"/>
        <v>5</v>
      </c>
      <c r="AF60" s="79"/>
    </row>
    <row r="61" spans="1:32" x14ac:dyDescent="0.25">
      <c r="B61" s="6"/>
      <c r="C61" s="60" t="s">
        <v>48</v>
      </c>
      <c r="D61" s="18"/>
      <c r="E61" s="56"/>
      <c r="F61" s="56"/>
      <c r="G61" s="33"/>
      <c r="H61" s="33"/>
      <c r="I61" s="33"/>
      <c r="J61" s="33"/>
      <c r="K61" s="33"/>
      <c r="L61" s="33"/>
      <c r="M61" s="33"/>
      <c r="N61" s="33"/>
      <c r="O61" s="33"/>
      <c r="P61" s="36"/>
      <c r="Q61" s="17"/>
      <c r="R61" s="31"/>
      <c r="S61" s="33"/>
      <c r="T61" s="48" t="str">
        <f t="shared" si="0"/>
        <v/>
      </c>
      <c r="U61" s="33"/>
      <c r="V61" s="66">
        <f t="shared" si="1"/>
        <v>0</v>
      </c>
      <c r="W61" s="33">
        <v>3</v>
      </c>
      <c r="X61" s="48"/>
      <c r="Y61" s="33"/>
      <c r="Z61" s="66">
        <f t="shared" si="3"/>
        <v>0</v>
      </c>
      <c r="AA61" s="33">
        <v>13</v>
      </c>
      <c r="AB61" s="48"/>
      <c r="AC61" s="33"/>
      <c r="AD61" s="29">
        <f t="shared" si="13"/>
        <v>0</v>
      </c>
      <c r="AE61" s="76">
        <f t="shared" si="6"/>
        <v>16</v>
      </c>
      <c r="AF61" s="79"/>
    </row>
    <row r="62" spans="1:32" x14ac:dyDescent="0.25">
      <c r="B62" s="6"/>
      <c r="C62" s="60" t="s">
        <v>78</v>
      </c>
      <c r="D62" s="18"/>
      <c r="E62" s="56"/>
      <c r="F62" s="56"/>
      <c r="G62" s="33"/>
      <c r="H62" s="33"/>
      <c r="I62" s="33"/>
      <c r="J62" s="33"/>
      <c r="K62" s="33"/>
      <c r="L62" s="33"/>
      <c r="M62" s="33"/>
      <c r="N62" s="33"/>
      <c r="O62" s="33"/>
      <c r="P62" s="36"/>
      <c r="Q62" s="17"/>
      <c r="R62" s="31"/>
      <c r="S62" s="33"/>
      <c r="T62" s="48" t="str">
        <f t="shared" si="0"/>
        <v/>
      </c>
      <c r="U62" s="33"/>
      <c r="V62" s="66">
        <f t="shared" si="1"/>
        <v>0</v>
      </c>
      <c r="W62" s="33"/>
      <c r="X62" s="48"/>
      <c r="Y62" s="33"/>
      <c r="Z62" s="66">
        <f t="shared" si="3"/>
        <v>0</v>
      </c>
      <c r="AA62" s="33">
        <v>22</v>
      </c>
      <c r="AB62" s="48"/>
      <c r="AC62" s="33"/>
      <c r="AD62" s="29">
        <f t="shared" si="13"/>
        <v>0</v>
      </c>
      <c r="AE62" s="76">
        <f t="shared" si="6"/>
        <v>22</v>
      </c>
      <c r="AF62" s="79"/>
    </row>
    <row r="63" spans="1:32" x14ac:dyDescent="0.25">
      <c r="B63" s="6"/>
      <c r="C63" s="60" t="s">
        <v>23</v>
      </c>
      <c r="D63" s="57"/>
      <c r="E63" s="57"/>
      <c r="F63" s="57"/>
      <c r="G63" s="1"/>
      <c r="H63" s="1"/>
      <c r="I63" s="1"/>
      <c r="J63" s="1"/>
      <c r="K63" s="1"/>
      <c r="L63" s="1"/>
      <c r="M63" s="45"/>
      <c r="N63" s="45"/>
      <c r="O63" s="25"/>
      <c r="P63" s="26"/>
      <c r="Q63" s="17"/>
      <c r="R63" s="3"/>
      <c r="S63" s="27"/>
      <c r="T63" s="48" t="str">
        <f t="shared" si="0"/>
        <v/>
      </c>
      <c r="V63" s="66">
        <f t="shared" si="1"/>
        <v>0</v>
      </c>
      <c r="W63" s="27"/>
      <c r="X63" s="48"/>
      <c r="Z63" s="66">
        <f t="shared" si="3"/>
        <v>0</v>
      </c>
      <c r="AA63" s="27"/>
      <c r="AB63" s="48"/>
      <c r="AC63" s="30"/>
      <c r="AD63" s="29">
        <f t="shared" si="13"/>
        <v>0</v>
      </c>
      <c r="AE63" s="76">
        <f t="shared" si="6"/>
        <v>0</v>
      </c>
      <c r="AF63" s="78"/>
    </row>
    <row r="64" spans="1:32" x14ac:dyDescent="0.25">
      <c r="B64" s="6"/>
      <c r="C64" s="60" t="s">
        <v>61</v>
      </c>
      <c r="D64" s="57"/>
      <c r="E64" s="57"/>
      <c r="F64" s="57"/>
      <c r="G64" s="1"/>
      <c r="H64" s="1"/>
      <c r="I64" s="1">
        <v>1</v>
      </c>
      <c r="J64" s="1"/>
      <c r="K64" s="1"/>
      <c r="L64" s="1"/>
      <c r="M64" s="58"/>
      <c r="N64" s="45"/>
      <c r="O64" s="25"/>
      <c r="P64" s="26"/>
      <c r="Q64" s="17"/>
      <c r="R64" s="3"/>
      <c r="S64" s="27"/>
      <c r="T64" s="48" t="str">
        <f t="shared" si="0"/>
        <v/>
      </c>
      <c r="V64" s="66">
        <f t="shared" si="1"/>
        <v>0</v>
      </c>
      <c r="W64" s="27"/>
      <c r="X64" s="48"/>
      <c r="Z64" s="66">
        <f t="shared" si="3"/>
        <v>0</v>
      </c>
      <c r="AA64" s="27"/>
      <c r="AB64" s="48"/>
      <c r="AC64" s="30"/>
      <c r="AD64" s="29">
        <f t="shared" si="13"/>
        <v>0</v>
      </c>
      <c r="AE64" s="76">
        <f t="shared" si="6"/>
        <v>1</v>
      </c>
      <c r="AF64" s="78"/>
    </row>
    <row r="65" spans="2:32" x14ac:dyDescent="0.25">
      <c r="B65" s="6"/>
      <c r="C65" s="60" t="s">
        <v>62</v>
      </c>
      <c r="D65" s="57"/>
      <c r="E65" s="57"/>
      <c r="F65" s="57"/>
      <c r="G65" s="1"/>
      <c r="H65" s="1"/>
      <c r="I65" s="1"/>
      <c r="J65" s="1"/>
      <c r="K65" s="1"/>
      <c r="L65" s="1"/>
      <c r="M65" s="58"/>
      <c r="N65" s="45"/>
      <c r="O65" s="25"/>
      <c r="P65" s="26"/>
      <c r="Q65" s="17"/>
      <c r="R65" s="3"/>
      <c r="S65" s="27"/>
      <c r="T65" s="48" t="str">
        <f t="shared" si="0"/>
        <v/>
      </c>
      <c r="V65" s="66">
        <f t="shared" si="1"/>
        <v>0</v>
      </c>
      <c r="W65" s="27">
        <v>10</v>
      </c>
      <c r="X65" s="48"/>
      <c r="Z65" s="66">
        <f t="shared" si="3"/>
        <v>0</v>
      </c>
      <c r="AA65" s="27">
        <v>5</v>
      </c>
      <c r="AB65" s="48"/>
      <c r="AC65" s="30"/>
      <c r="AD65" s="29">
        <f t="shared" si="13"/>
        <v>0</v>
      </c>
      <c r="AE65" s="76">
        <f t="shared" si="6"/>
        <v>15</v>
      </c>
      <c r="AF65" s="78"/>
    </row>
    <row r="66" spans="2:32" x14ac:dyDescent="0.25">
      <c r="B66" s="6"/>
      <c r="C66" s="60" t="s">
        <v>63</v>
      </c>
      <c r="D66" s="57"/>
      <c r="E66" s="93"/>
      <c r="F66" s="93"/>
      <c r="G66" s="94"/>
      <c r="H66" s="94"/>
      <c r="I66" s="94"/>
      <c r="J66" s="94">
        <v>1</v>
      </c>
      <c r="K66" s="94"/>
      <c r="L66" s="94"/>
      <c r="M66" s="95"/>
      <c r="N66" s="46"/>
      <c r="O66" s="31"/>
      <c r="P66" s="32"/>
      <c r="Q66" s="17"/>
      <c r="R66" s="96"/>
      <c r="S66" s="33"/>
      <c r="T66" s="48"/>
      <c r="V66" s="66"/>
      <c r="W66" s="33"/>
      <c r="X66" s="48"/>
      <c r="Z66" s="66">
        <f t="shared" si="3"/>
        <v>0</v>
      </c>
      <c r="AA66" s="33"/>
      <c r="AB66" s="48"/>
      <c r="AC66" s="30"/>
      <c r="AD66" s="29"/>
      <c r="AE66" s="76"/>
      <c r="AF66" s="78"/>
    </row>
    <row r="67" spans="2:32" x14ac:dyDescent="0.25">
      <c r="B67" s="6"/>
      <c r="C67" s="60" t="s">
        <v>64</v>
      </c>
      <c r="D67" s="57"/>
      <c r="E67" s="93"/>
      <c r="F67" s="93"/>
      <c r="G67" s="94"/>
      <c r="H67" s="94"/>
      <c r="I67" s="94"/>
      <c r="J67" s="94">
        <v>6</v>
      </c>
      <c r="K67" s="94"/>
      <c r="L67" s="94"/>
      <c r="M67" s="95"/>
      <c r="N67" s="46"/>
      <c r="O67" s="31"/>
      <c r="P67" s="32"/>
      <c r="Q67" s="17"/>
      <c r="R67" s="96"/>
      <c r="S67" s="33"/>
      <c r="T67" s="48"/>
      <c r="V67" s="66"/>
      <c r="W67" s="33"/>
      <c r="X67" s="48"/>
      <c r="Z67" s="66">
        <f t="shared" si="3"/>
        <v>0</v>
      </c>
      <c r="AA67" s="33"/>
      <c r="AB67" s="48"/>
      <c r="AC67" s="30"/>
      <c r="AD67" s="29"/>
      <c r="AE67" s="76"/>
      <c r="AF67" s="78"/>
    </row>
    <row r="68" spans="2:32" x14ac:dyDescent="0.25">
      <c r="B68" s="6"/>
      <c r="C68" s="59"/>
      <c r="D68" s="18"/>
      <c r="E68" s="56"/>
      <c r="F68" s="56"/>
      <c r="G68" s="33"/>
      <c r="H68" s="33"/>
      <c r="I68" s="33"/>
      <c r="J68" s="33"/>
      <c r="K68" s="33"/>
      <c r="L68" s="33"/>
      <c r="M68" s="33"/>
      <c r="N68" s="33"/>
      <c r="O68" s="33"/>
      <c r="P68" s="36"/>
      <c r="Q68" s="17"/>
      <c r="R68" s="31"/>
      <c r="S68" s="33"/>
      <c r="T68" s="48" t="str">
        <f t="shared" si="0"/>
        <v/>
      </c>
      <c r="U68" s="33"/>
      <c r="V68" s="66">
        <f t="shared" si="1"/>
        <v>0</v>
      </c>
      <c r="W68" s="33"/>
      <c r="X68" s="48"/>
      <c r="Y68" s="33"/>
      <c r="Z68" s="66">
        <f t="shared" si="3"/>
        <v>0</v>
      </c>
      <c r="AA68" s="33"/>
      <c r="AB68" s="48"/>
      <c r="AC68" s="33"/>
      <c r="AD68" s="29"/>
      <c r="AE68" s="76">
        <f t="shared" si="6"/>
        <v>0</v>
      </c>
      <c r="AF68" s="79"/>
    </row>
    <row r="69" spans="2:32" x14ac:dyDescent="0.25">
      <c r="B69" s="6" t="s">
        <v>13</v>
      </c>
      <c r="C69" s="24"/>
      <c r="D69" s="56"/>
      <c r="E69" s="56"/>
      <c r="F69" s="56"/>
      <c r="G69" s="33"/>
      <c r="H69" s="33"/>
      <c r="I69" s="33"/>
      <c r="J69" s="33"/>
      <c r="K69" s="33"/>
      <c r="L69" s="33"/>
      <c r="M69" s="33"/>
      <c r="N69" s="33"/>
      <c r="O69" s="33"/>
      <c r="P69" s="36"/>
      <c r="Q69" s="17"/>
      <c r="R69" s="31"/>
      <c r="S69" s="33"/>
      <c r="T69" s="48" t="str">
        <f t="shared" si="0"/>
        <v/>
      </c>
      <c r="U69" s="33"/>
      <c r="V69" s="66">
        <f t="shared" si="1"/>
        <v>0</v>
      </c>
      <c r="W69" s="33"/>
      <c r="X69" s="48" t="str">
        <f t="shared" si="11"/>
        <v/>
      </c>
      <c r="Y69" s="33"/>
      <c r="Z69" s="66">
        <f t="shared" si="3"/>
        <v>0</v>
      </c>
      <c r="AA69" s="33"/>
      <c r="AB69" s="48" t="str">
        <f t="shared" si="12"/>
        <v/>
      </c>
      <c r="AC69" s="33"/>
      <c r="AD69" s="29">
        <f t="shared" ref="AD69:AD80" si="14">R69+V69+Z69</f>
        <v>0</v>
      </c>
      <c r="AE69" s="76">
        <f t="shared" si="6"/>
        <v>0</v>
      </c>
      <c r="AF69" s="79"/>
    </row>
    <row r="70" spans="2:32" x14ac:dyDescent="0.25">
      <c r="B70" s="6"/>
      <c r="C70" s="60" t="s">
        <v>129</v>
      </c>
      <c r="D70" s="18"/>
      <c r="E70" s="56"/>
      <c r="F70" s="56"/>
      <c r="G70" s="33"/>
      <c r="H70" s="33"/>
      <c r="I70" s="33">
        <v>31</v>
      </c>
      <c r="J70" s="33"/>
      <c r="K70" s="33">
        <v>1</v>
      </c>
      <c r="L70" s="33"/>
      <c r="M70" s="33"/>
      <c r="N70" s="33"/>
      <c r="O70" s="33"/>
      <c r="P70" s="36"/>
      <c r="Q70" s="17"/>
      <c r="R70" s="31"/>
      <c r="S70" s="33"/>
      <c r="T70" s="48" t="str">
        <f>IF(R70&gt;0,IF(S70&gt;0,R70-S70,""),"")</f>
        <v/>
      </c>
      <c r="U70" s="33"/>
      <c r="V70" s="66">
        <f>E70</f>
        <v>0</v>
      </c>
      <c r="W70" s="33"/>
      <c r="X70" s="48"/>
      <c r="Y70" s="33"/>
      <c r="Z70" s="66">
        <f t="shared" si="3"/>
        <v>0</v>
      </c>
      <c r="AA70" s="33"/>
      <c r="AB70" s="48"/>
      <c r="AC70" s="33"/>
      <c r="AD70" s="37"/>
      <c r="AE70" s="76">
        <f>G70+I70+J70+L70+M70+N70+O70+P70+Q70+S70+W70+AA70</f>
        <v>31</v>
      </c>
      <c r="AF70" s="79"/>
    </row>
    <row r="71" spans="2:32" x14ac:dyDescent="0.25">
      <c r="B71" s="6"/>
      <c r="C71" s="60" t="s">
        <v>19</v>
      </c>
      <c r="D71" s="56"/>
      <c r="E71" s="56"/>
      <c r="F71" s="56"/>
      <c r="G71" s="33"/>
      <c r="H71" s="33"/>
      <c r="I71" s="33"/>
      <c r="J71" s="33"/>
      <c r="K71" s="33"/>
      <c r="L71" s="33"/>
      <c r="M71" s="33"/>
      <c r="N71" s="33"/>
      <c r="O71" s="33"/>
      <c r="P71" s="36"/>
      <c r="Q71" s="17"/>
      <c r="R71" s="31"/>
      <c r="S71" s="55">
        <v>6</v>
      </c>
      <c r="T71" s="48" t="str">
        <f t="shared" si="0"/>
        <v/>
      </c>
      <c r="U71" s="33"/>
      <c r="V71" s="66">
        <f t="shared" si="1"/>
        <v>0</v>
      </c>
      <c r="W71" s="33"/>
      <c r="X71" s="48" t="str">
        <f t="shared" si="11"/>
        <v/>
      </c>
      <c r="Y71" s="33"/>
      <c r="Z71" s="66">
        <f t="shared" si="3"/>
        <v>0</v>
      </c>
      <c r="AA71" s="33"/>
      <c r="AB71" s="48" t="str">
        <f t="shared" si="12"/>
        <v/>
      </c>
      <c r="AC71" s="33"/>
      <c r="AD71" s="29">
        <f t="shared" si="14"/>
        <v>0</v>
      </c>
      <c r="AE71" s="76">
        <f t="shared" si="6"/>
        <v>6</v>
      </c>
      <c r="AF71" s="79"/>
    </row>
    <row r="72" spans="2:32" x14ac:dyDescent="0.25">
      <c r="B72" s="6"/>
      <c r="C72" s="60" t="s">
        <v>15</v>
      </c>
      <c r="D72" s="56"/>
      <c r="E72" s="56"/>
      <c r="F72" s="56"/>
      <c r="G72" s="33"/>
      <c r="H72" s="33"/>
      <c r="I72" s="33"/>
      <c r="J72" s="33"/>
      <c r="K72" s="33"/>
      <c r="L72" s="33"/>
      <c r="M72" s="33"/>
      <c r="N72" s="33"/>
      <c r="O72" s="33"/>
      <c r="P72" s="36"/>
      <c r="Q72" s="17"/>
      <c r="R72" s="31"/>
      <c r="S72" s="33"/>
      <c r="T72" s="48" t="str">
        <f>IF(R72&gt;0,IF(S72&gt;0,R72-S72,""),"")</f>
        <v/>
      </c>
      <c r="U72" s="33"/>
      <c r="V72" s="66">
        <f>E72</f>
        <v>0</v>
      </c>
      <c r="W72" s="33">
        <v>21</v>
      </c>
      <c r="X72" s="48" t="str">
        <f t="shared" ref="X72" si="15">IF(V72&gt;0,IF(W72&gt;0,V72-W72,""),"")</f>
        <v/>
      </c>
      <c r="Y72" s="33"/>
      <c r="Z72" s="66">
        <f t="shared" ref="Z72:Z119" si="16">F72</f>
        <v>0</v>
      </c>
      <c r="AA72" s="33">
        <v>248</v>
      </c>
      <c r="AB72" s="48" t="str">
        <f>IF(Z72&gt;0,IF(AA72&gt;0,Z72-AA72,""),"")</f>
        <v/>
      </c>
      <c r="AC72" s="33"/>
      <c r="AD72" s="29">
        <f>R72+V72+Z72</f>
        <v>0</v>
      </c>
      <c r="AE72" s="76">
        <f>G72+I72+J72+L72+M72+N72+O72+P72+Q72+S72+W72+AA72</f>
        <v>269</v>
      </c>
      <c r="AF72" s="79"/>
    </row>
    <row r="73" spans="2:32" x14ac:dyDescent="0.25">
      <c r="B73" s="6"/>
      <c r="C73" s="60" t="s">
        <v>130</v>
      </c>
      <c r="D73" s="18"/>
      <c r="E73" s="56"/>
      <c r="F73" s="56"/>
      <c r="G73" s="33"/>
      <c r="H73" s="33"/>
      <c r="I73" s="33"/>
      <c r="J73" s="33">
        <v>10.5</v>
      </c>
      <c r="K73" s="33"/>
      <c r="L73" s="33">
        <v>11</v>
      </c>
      <c r="M73" s="33"/>
      <c r="N73" s="33"/>
      <c r="O73" s="33"/>
      <c r="P73" s="36"/>
      <c r="Q73" s="17"/>
      <c r="R73" s="31"/>
      <c r="S73" s="33"/>
      <c r="T73" s="48" t="str">
        <f>IF(R73&gt;0,IF(S73&gt;0,R73-S73,""),"")</f>
        <v/>
      </c>
      <c r="U73" s="33"/>
      <c r="V73" s="66">
        <f>E73</f>
        <v>0</v>
      </c>
      <c r="W73" s="33">
        <v>8</v>
      </c>
      <c r="X73" s="48"/>
      <c r="Y73" s="33"/>
      <c r="Z73" s="66">
        <f t="shared" si="16"/>
        <v>0</v>
      </c>
      <c r="AA73" s="33"/>
      <c r="AB73" s="48"/>
      <c r="AC73" s="33"/>
      <c r="AD73" s="29"/>
      <c r="AE73" s="76">
        <f>G73+I73+J73+L73+M73+N73+O73+P73+Q73+S73+W73+AA73</f>
        <v>29.5</v>
      </c>
      <c r="AF73" s="79"/>
    </row>
    <row r="74" spans="2:32" x14ac:dyDescent="0.25">
      <c r="B74" s="6"/>
      <c r="C74" s="60" t="s">
        <v>23</v>
      </c>
      <c r="D74" s="18"/>
      <c r="E74" s="56"/>
      <c r="F74" s="56"/>
      <c r="G74" s="33"/>
      <c r="H74" s="33"/>
      <c r="I74" s="33"/>
      <c r="J74" s="33"/>
      <c r="K74" s="33"/>
      <c r="L74" s="33"/>
      <c r="M74" s="33"/>
      <c r="N74" s="33"/>
      <c r="O74" s="33"/>
      <c r="P74" s="36"/>
      <c r="Q74" s="17"/>
      <c r="R74" s="31"/>
      <c r="S74" s="33"/>
      <c r="T74" s="48" t="str">
        <f>IF(R74&gt;0,IF(S74&gt;0,R74-S74,""),"")</f>
        <v/>
      </c>
      <c r="U74" s="33"/>
      <c r="V74" s="66">
        <f>E74</f>
        <v>0</v>
      </c>
      <c r="W74" s="33">
        <v>13</v>
      </c>
      <c r="X74" s="48"/>
      <c r="Y74" s="33"/>
      <c r="Z74" s="66">
        <f t="shared" si="16"/>
        <v>0</v>
      </c>
      <c r="AA74" s="33"/>
      <c r="AB74" s="48"/>
      <c r="AC74" s="33"/>
      <c r="AD74" s="29"/>
      <c r="AE74" s="76">
        <f>G74+I74+J74+L74+M74+N74+O74+P74+Q74+S74+W74+AA74</f>
        <v>13</v>
      </c>
      <c r="AF74" s="79"/>
    </row>
    <row r="75" spans="2:32" x14ac:dyDescent="0.25">
      <c r="B75" s="6"/>
      <c r="C75" s="60" t="s">
        <v>59</v>
      </c>
      <c r="D75" s="56"/>
      <c r="E75" s="56"/>
      <c r="F75" s="56"/>
      <c r="G75" s="33"/>
      <c r="H75" s="33"/>
      <c r="I75" s="33">
        <v>1</v>
      </c>
      <c r="J75" s="33"/>
      <c r="K75" s="33"/>
      <c r="L75" s="33"/>
      <c r="M75" s="33"/>
      <c r="N75" s="33"/>
      <c r="O75" s="33"/>
      <c r="P75" s="36"/>
      <c r="Q75" s="17"/>
      <c r="R75" s="31"/>
      <c r="S75" s="33"/>
      <c r="T75" s="48" t="str">
        <f t="shared" si="0"/>
        <v/>
      </c>
      <c r="U75" s="33"/>
      <c r="V75" s="66">
        <f t="shared" si="1"/>
        <v>0</v>
      </c>
      <c r="W75" s="33"/>
      <c r="X75" s="48" t="str">
        <f t="shared" si="11"/>
        <v/>
      </c>
      <c r="Y75" s="33"/>
      <c r="Z75" s="66">
        <f t="shared" si="16"/>
        <v>0</v>
      </c>
      <c r="AA75" s="33">
        <v>4</v>
      </c>
      <c r="AB75" s="48">
        <f t="shared" si="12"/>
        <v>-4</v>
      </c>
      <c r="AC75" s="33"/>
      <c r="AD75" s="29">
        <f t="shared" si="14"/>
        <v>0</v>
      </c>
      <c r="AE75" s="76">
        <f t="shared" si="6"/>
        <v>5</v>
      </c>
      <c r="AF75" s="79"/>
    </row>
    <row r="76" spans="2:32" x14ac:dyDescent="0.25">
      <c r="B76" s="6"/>
      <c r="C76" s="60" t="s">
        <v>131</v>
      </c>
      <c r="D76" s="56"/>
      <c r="E76" s="56"/>
      <c r="F76" s="56"/>
      <c r="G76" s="33"/>
      <c r="H76" s="33"/>
      <c r="I76" s="33"/>
      <c r="J76" s="33"/>
      <c r="K76" s="33"/>
      <c r="L76" s="33"/>
      <c r="M76" s="33"/>
      <c r="N76" s="27"/>
      <c r="O76" s="27"/>
      <c r="P76" s="27"/>
      <c r="Q76" s="17"/>
      <c r="R76" s="31"/>
      <c r="S76" s="33">
        <v>15</v>
      </c>
      <c r="T76" s="48" t="str">
        <f>IF(R76&gt;0,IF(S76&gt;0,R76-S76,""),"")</f>
        <v/>
      </c>
      <c r="U76" s="33"/>
      <c r="V76" s="66">
        <f>E76</f>
        <v>0</v>
      </c>
      <c r="W76" s="33"/>
      <c r="X76" s="48"/>
      <c r="Y76" s="33"/>
      <c r="Z76" s="66">
        <f t="shared" si="16"/>
        <v>0</v>
      </c>
      <c r="AA76" s="33"/>
      <c r="AB76" s="48"/>
      <c r="AC76" s="33"/>
      <c r="AD76" s="29"/>
      <c r="AE76" s="76">
        <f>G76+I76+J76+L76+M76+N76+O76+P76+Q76+S76+W76+AA76</f>
        <v>15</v>
      </c>
      <c r="AF76" s="79"/>
    </row>
    <row r="77" spans="2:32" x14ac:dyDescent="0.25">
      <c r="B77" s="6"/>
      <c r="C77" s="60" t="s">
        <v>132</v>
      </c>
      <c r="D77" s="56"/>
      <c r="E77" s="56"/>
      <c r="F77" s="56"/>
      <c r="G77" s="33"/>
      <c r="H77" s="33"/>
      <c r="I77" s="33">
        <f>26+8</f>
        <v>34</v>
      </c>
      <c r="J77" s="33"/>
      <c r="K77" s="33"/>
      <c r="L77" s="33"/>
      <c r="M77" s="33"/>
      <c r="N77" s="27"/>
      <c r="O77" s="27"/>
      <c r="P77" s="27"/>
      <c r="Q77" s="17"/>
      <c r="R77" s="31"/>
      <c r="S77" s="55"/>
      <c r="T77" s="48" t="str">
        <f>IF(R77&gt;0,IF(S77&gt;0,R77-S77,""),"")</f>
        <v/>
      </c>
      <c r="U77" s="33"/>
      <c r="V77" s="66">
        <f>E77</f>
        <v>0</v>
      </c>
      <c r="W77" s="33">
        <v>30</v>
      </c>
      <c r="X77" s="48"/>
      <c r="Y77" s="33"/>
      <c r="Z77" s="66">
        <f t="shared" si="16"/>
        <v>0</v>
      </c>
      <c r="AA77" s="33"/>
      <c r="AB77" s="48"/>
      <c r="AC77" s="33"/>
      <c r="AD77" s="29"/>
      <c r="AE77" s="76">
        <f>G77+I77+J77+L77+M77+N77+O77+P77+Q77+S77+W77+AA77</f>
        <v>64</v>
      </c>
      <c r="AF77" s="79"/>
    </row>
    <row r="78" spans="2:32" x14ac:dyDescent="0.25">
      <c r="B78" s="6"/>
      <c r="C78" s="60" t="s">
        <v>133</v>
      </c>
      <c r="D78" s="56"/>
      <c r="E78" s="56"/>
      <c r="F78" s="56"/>
      <c r="G78" s="33"/>
      <c r="H78" s="33"/>
      <c r="I78" s="33"/>
      <c r="J78" s="33"/>
      <c r="K78" s="33"/>
      <c r="L78" s="33">
        <v>15</v>
      </c>
      <c r="M78" s="33"/>
      <c r="N78" s="33"/>
      <c r="O78" s="33">
        <v>11</v>
      </c>
      <c r="P78" s="36"/>
      <c r="Q78" s="17"/>
      <c r="R78" s="31"/>
      <c r="S78" s="33"/>
      <c r="T78" s="48" t="str">
        <f t="shared" si="0"/>
        <v/>
      </c>
      <c r="U78" s="33"/>
      <c r="V78" s="66">
        <f t="shared" si="1"/>
        <v>0</v>
      </c>
      <c r="W78" s="33"/>
      <c r="X78" s="48" t="str">
        <f t="shared" si="11"/>
        <v/>
      </c>
      <c r="Y78" s="33"/>
      <c r="Z78" s="66">
        <f t="shared" si="16"/>
        <v>0</v>
      </c>
      <c r="AA78" s="33"/>
      <c r="AB78" s="48" t="str">
        <f t="shared" si="12"/>
        <v/>
      </c>
      <c r="AC78" s="33"/>
      <c r="AD78" s="29">
        <f t="shared" si="14"/>
        <v>0</v>
      </c>
      <c r="AE78" s="76">
        <f t="shared" si="6"/>
        <v>26</v>
      </c>
      <c r="AF78" s="79"/>
    </row>
    <row r="79" spans="2:32" x14ac:dyDescent="0.25">
      <c r="B79" s="6"/>
      <c r="C79" s="60" t="s">
        <v>12</v>
      </c>
      <c r="D79" s="56"/>
      <c r="E79" s="56"/>
      <c r="F79" s="56"/>
      <c r="G79" s="33"/>
      <c r="H79" s="33"/>
      <c r="I79" s="33"/>
      <c r="J79" s="33"/>
      <c r="K79" s="33"/>
      <c r="L79" s="33"/>
      <c r="M79" s="33"/>
      <c r="N79" s="33"/>
      <c r="O79" s="33"/>
      <c r="P79" s="36"/>
      <c r="Q79" s="17"/>
      <c r="R79" s="31"/>
      <c r="S79" s="33"/>
      <c r="T79" s="48" t="str">
        <f t="shared" si="0"/>
        <v/>
      </c>
      <c r="U79" s="33"/>
      <c r="V79" s="66">
        <f t="shared" si="1"/>
        <v>0</v>
      </c>
      <c r="W79" s="33">
        <f>41+187.5</f>
        <v>228.5</v>
      </c>
      <c r="X79" s="48">
        <f t="shared" si="11"/>
        <v>-228.5</v>
      </c>
      <c r="Y79" s="33"/>
      <c r="Z79" s="66">
        <f t="shared" si="16"/>
        <v>0</v>
      </c>
      <c r="AA79" s="33">
        <v>184</v>
      </c>
      <c r="AB79" s="48" t="str">
        <f t="shared" ref="AB79" si="17">IF(Z79&gt;0,IF(AA79&gt;0,Z79-AA79,""),"")</f>
        <v/>
      </c>
      <c r="AC79" s="33"/>
      <c r="AD79" s="29">
        <f t="shared" si="14"/>
        <v>0</v>
      </c>
      <c r="AE79" s="76">
        <f t="shared" si="6"/>
        <v>412.5</v>
      </c>
      <c r="AF79" s="79"/>
    </row>
    <row r="80" spans="2:32" x14ac:dyDescent="0.25">
      <c r="B80" s="6"/>
      <c r="C80" s="60" t="s">
        <v>63</v>
      </c>
      <c r="D80" s="56"/>
      <c r="E80" s="56"/>
      <c r="F80" s="56"/>
      <c r="G80" s="33"/>
      <c r="H80" s="33"/>
      <c r="I80" s="33"/>
      <c r="J80" s="33"/>
      <c r="K80" s="33"/>
      <c r="L80" s="33"/>
      <c r="M80" s="33"/>
      <c r="N80" s="33"/>
      <c r="O80" s="33"/>
      <c r="P80" s="36"/>
      <c r="Q80" s="17"/>
      <c r="R80" s="31"/>
      <c r="S80" s="33"/>
      <c r="T80" s="48" t="str">
        <f t="shared" si="0"/>
        <v/>
      </c>
      <c r="U80" s="33"/>
      <c r="V80" s="66">
        <f t="shared" si="1"/>
        <v>0</v>
      </c>
      <c r="W80" s="33">
        <v>13</v>
      </c>
      <c r="X80" s="48">
        <f t="shared" si="11"/>
        <v>-13</v>
      </c>
      <c r="Y80" s="33"/>
      <c r="Z80" s="66">
        <f t="shared" si="16"/>
        <v>0</v>
      </c>
      <c r="AA80" s="33"/>
      <c r="AB80" s="48" t="str">
        <f t="shared" si="12"/>
        <v/>
      </c>
      <c r="AC80" s="33"/>
      <c r="AD80" s="29">
        <f t="shared" si="14"/>
        <v>0</v>
      </c>
      <c r="AE80" s="76">
        <f t="shared" si="6"/>
        <v>13</v>
      </c>
      <c r="AF80" s="79"/>
    </row>
    <row r="81" spans="2:32" x14ac:dyDescent="0.25">
      <c r="B81" s="6"/>
      <c r="C81" s="60" t="s">
        <v>134</v>
      </c>
      <c r="D81" s="18"/>
      <c r="E81" s="56"/>
      <c r="F81" s="56"/>
      <c r="G81" s="33"/>
      <c r="H81" s="33"/>
      <c r="I81" s="33"/>
      <c r="J81" s="33"/>
      <c r="K81" s="33"/>
      <c r="L81" s="33"/>
      <c r="M81" s="33"/>
      <c r="N81" s="33"/>
      <c r="O81" s="33"/>
      <c r="P81" s="36"/>
      <c r="Q81" s="17"/>
      <c r="R81" s="31"/>
      <c r="S81" s="33"/>
      <c r="T81" s="48" t="str">
        <f t="shared" si="0"/>
        <v/>
      </c>
      <c r="U81" s="33"/>
      <c r="V81" s="66">
        <f t="shared" si="1"/>
        <v>0</v>
      </c>
      <c r="W81" s="33">
        <v>11</v>
      </c>
      <c r="X81" s="48"/>
      <c r="Y81" s="33"/>
      <c r="Z81" s="66">
        <f t="shared" si="16"/>
        <v>0</v>
      </c>
      <c r="AA81" s="33">
        <v>16</v>
      </c>
      <c r="AB81" s="48" t="str">
        <f t="shared" ref="AB81" si="18">IF(Z81&gt;0,IF(AA81&gt;0,Z81-AA81,""),"")</f>
        <v/>
      </c>
      <c r="AC81" s="33"/>
      <c r="AD81" s="37"/>
      <c r="AE81" s="76">
        <f t="shared" si="6"/>
        <v>27</v>
      </c>
      <c r="AF81" s="79"/>
    </row>
    <row r="82" spans="2:32" x14ac:dyDescent="0.25">
      <c r="B82" s="6"/>
      <c r="C82" s="60" t="s">
        <v>135</v>
      </c>
      <c r="D82" s="56"/>
      <c r="E82" s="56"/>
      <c r="F82" s="56"/>
      <c r="G82" s="33"/>
      <c r="H82" s="33"/>
      <c r="I82" s="33"/>
      <c r="J82" s="33"/>
      <c r="K82" s="33">
        <v>18.5</v>
      </c>
      <c r="L82" s="33"/>
      <c r="M82" s="33"/>
      <c r="N82" s="33"/>
      <c r="O82" s="33"/>
      <c r="P82" s="36"/>
      <c r="Q82" s="17"/>
      <c r="R82" s="31"/>
      <c r="S82" s="33"/>
      <c r="T82" s="48" t="str">
        <f t="shared" si="0"/>
        <v/>
      </c>
      <c r="U82" s="33"/>
      <c r="V82" s="66">
        <f t="shared" si="1"/>
        <v>0</v>
      </c>
      <c r="W82" s="33"/>
      <c r="X82" s="48"/>
      <c r="Y82" s="33"/>
      <c r="Z82" s="66">
        <f t="shared" si="16"/>
        <v>0</v>
      </c>
      <c r="AA82" s="33"/>
      <c r="AB82" s="48"/>
      <c r="AC82" s="33"/>
      <c r="AD82" s="29"/>
      <c r="AE82" s="76">
        <f t="shared" si="6"/>
        <v>0</v>
      </c>
      <c r="AF82" s="79"/>
    </row>
    <row r="83" spans="2:32" x14ac:dyDescent="0.25">
      <c r="B83" s="6"/>
      <c r="C83" s="60" t="s">
        <v>50</v>
      </c>
      <c r="D83" s="56"/>
      <c r="E83" s="56"/>
      <c r="F83" s="56"/>
      <c r="G83" s="33"/>
      <c r="H83" s="33"/>
      <c r="I83" s="33">
        <v>1</v>
      </c>
      <c r="J83" s="33"/>
      <c r="K83" s="33"/>
      <c r="L83" s="33"/>
      <c r="M83" s="33"/>
      <c r="N83" s="33"/>
      <c r="O83" s="33"/>
      <c r="P83" s="36"/>
      <c r="Q83" s="17"/>
      <c r="R83" s="31"/>
      <c r="S83" s="33"/>
      <c r="T83" s="48" t="str">
        <f t="shared" si="0"/>
        <v/>
      </c>
      <c r="U83" s="33"/>
      <c r="V83" s="66">
        <f t="shared" si="1"/>
        <v>0</v>
      </c>
      <c r="W83" s="33"/>
      <c r="X83" s="48"/>
      <c r="Y83" s="33"/>
      <c r="Z83" s="66">
        <f t="shared" si="16"/>
        <v>0</v>
      </c>
      <c r="AA83" s="33"/>
      <c r="AB83" s="48"/>
      <c r="AC83" s="33"/>
      <c r="AD83" s="29"/>
      <c r="AE83" s="76">
        <f t="shared" si="6"/>
        <v>1</v>
      </c>
      <c r="AF83" s="79"/>
    </row>
    <row r="84" spans="2:32" x14ac:dyDescent="0.25">
      <c r="B84" s="2" t="s">
        <v>52</v>
      </c>
      <c r="C84" s="24"/>
      <c r="D84" s="56"/>
      <c r="E84" s="56"/>
      <c r="F84" s="56"/>
      <c r="G84" s="33"/>
      <c r="H84" s="33"/>
      <c r="I84" s="33"/>
      <c r="J84" s="33"/>
      <c r="K84" s="33"/>
      <c r="L84" s="33"/>
      <c r="M84" s="33"/>
      <c r="N84" s="33"/>
      <c r="O84" s="33"/>
      <c r="P84" s="36"/>
      <c r="Q84" s="17"/>
      <c r="R84" s="31"/>
      <c r="S84" s="33"/>
      <c r="T84" s="48" t="str">
        <f t="shared" si="0"/>
        <v/>
      </c>
      <c r="U84" s="33"/>
      <c r="V84" s="66">
        <f t="shared" si="1"/>
        <v>0</v>
      </c>
      <c r="W84" s="33"/>
      <c r="X84" s="34"/>
      <c r="Y84" s="33"/>
      <c r="Z84" s="66">
        <f t="shared" si="16"/>
        <v>0</v>
      </c>
      <c r="AA84" s="33"/>
      <c r="AB84" s="34"/>
      <c r="AC84" s="33"/>
      <c r="AD84" s="37"/>
      <c r="AE84" s="76">
        <f t="shared" si="6"/>
        <v>0</v>
      </c>
      <c r="AF84" s="79"/>
    </row>
    <row r="85" spans="2:32" x14ac:dyDescent="0.25">
      <c r="B85" s="6"/>
      <c r="C85" s="24" t="s">
        <v>46</v>
      </c>
      <c r="D85" s="56"/>
      <c r="E85" s="56"/>
      <c r="F85" s="56"/>
      <c r="G85" s="33"/>
      <c r="H85" s="33"/>
      <c r="I85" s="33"/>
      <c r="J85" s="33"/>
      <c r="K85" s="33"/>
      <c r="L85" s="33"/>
      <c r="M85" s="33"/>
      <c r="N85" s="33"/>
      <c r="O85" s="33">
        <v>22</v>
      </c>
      <c r="P85" s="36">
        <v>6</v>
      </c>
      <c r="Q85" s="17"/>
      <c r="R85" s="31"/>
      <c r="S85" s="33"/>
      <c r="T85" s="48" t="str">
        <f t="shared" si="0"/>
        <v/>
      </c>
      <c r="U85" s="33"/>
      <c r="V85" s="66">
        <f t="shared" si="1"/>
        <v>0</v>
      </c>
      <c r="W85" s="33"/>
      <c r="X85" s="34"/>
      <c r="Y85" s="33"/>
      <c r="Z85" s="66">
        <f t="shared" si="16"/>
        <v>0</v>
      </c>
      <c r="AA85" s="33"/>
      <c r="AB85" s="34"/>
      <c r="AC85" s="33"/>
      <c r="AD85" s="37"/>
      <c r="AE85" s="76">
        <f t="shared" si="6"/>
        <v>28</v>
      </c>
      <c r="AF85" s="79"/>
    </row>
    <row r="86" spans="2:32" x14ac:dyDescent="0.25">
      <c r="B86" s="6"/>
      <c r="C86" s="24" t="s">
        <v>23</v>
      </c>
      <c r="D86" s="56"/>
      <c r="E86" s="56"/>
      <c r="F86" s="56"/>
      <c r="G86" s="33"/>
      <c r="H86" s="33"/>
      <c r="I86" s="33">
        <v>1</v>
      </c>
      <c r="J86" s="33"/>
      <c r="K86" s="33"/>
      <c r="L86" s="33">
        <v>92</v>
      </c>
      <c r="M86" s="33"/>
      <c r="N86" s="33"/>
      <c r="O86" s="33"/>
      <c r="P86" s="36"/>
      <c r="Q86" s="17"/>
      <c r="R86" s="31"/>
      <c r="S86" s="33">
        <v>2</v>
      </c>
      <c r="T86" s="48" t="str">
        <f t="shared" si="0"/>
        <v/>
      </c>
      <c r="U86" s="33"/>
      <c r="V86" s="66">
        <f t="shared" si="1"/>
        <v>0</v>
      </c>
      <c r="W86" s="33"/>
      <c r="X86" s="34"/>
      <c r="Y86" s="33"/>
      <c r="Z86" s="66">
        <f t="shared" si="16"/>
        <v>0</v>
      </c>
      <c r="AA86" s="33"/>
      <c r="AB86" s="34"/>
      <c r="AC86" s="33"/>
      <c r="AD86" s="37"/>
      <c r="AE86" s="76">
        <f t="shared" si="6"/>
        <v>95</v>
      </c>
      <c r="AF86" s="79"/>
    </row>
    <row r="87" spans="2:32" x14ac:dyDescent="0.25">
      <c r="B87" s="6"/>
      <c r="C87" s="24" t="s">
        <v>47</v>
      </c>
      <c r="D87" s="56"/>
      <c r="E87" s="56"/>
      <c r="F87" s="56"/>
      <c r="G87" s="33"/>
      <c r="H87" s="33"/>
      <c r="I87" s="33"/>
      <c r="J87" s="33"/>
      <c r="K87" s="33"/>
      <c r="L87" s="33"/>
      <c r="M87" s="33"/>
      <c r="N87" s="33"/>
      <c r="O87" s="33"/>
      <c r="P87" s="36"/>
      <c r="Q87" s="17"/>
      <c r="R87" s="31"/>
      <c r="S87" s="33">
        <v>3</v>
      </c>
      <c r="T87" s="48" t="str">
        <f t="shared" si="0"/>
        <v/>
      </c>
      <c r="U87" s="33"/>
      <c r="V87" s="66">
        <f t="shared" si="1"/>
        <v>0</v>
      </c>
      <c r="W87" s="33"/>
      <c r="X87" s="34"/>
      <c r="Y87" s="33"/>
      <c r="Z87" s="66">
        <f t="shared" si="16"/>
        <v>0</v>
      </c>
      <c r="AA87" s="33"/>
      <c r="AB87" s="34"/>
      <c r="AC87" s="33"/>
      <c r="AD87" s="37"/>
      <c r="AE87" s="76">
        <f t="shared" si="6"/>
        <v>3</v>
      </c>
      <c r="AF87" s="79"/>
    </row>
    <row r="88" spans="2:32" x14ac:dyDescent="0.25">
      <c r="B88" s="6"/>
      <c r="C88" s="24" t="s">
        <v>26</v>
      </c>
      <c r="D88" s="56"/>
      <c r="E88" s="56"/>
      <c r="F88" s="56"/>
      <c r="G88" s="33"/>
      <c r="H88" s="33"/>
      <c r="I88" s="33">
        <v>3</v>
      </c>
      <c r="J88" s="33"/>
      <c r="K88" s="33"/>
      <c r="L88" s="33"/>
      <c r="M88" s="33"/>
      <c r="N88" s="33"/>
      <c r="O88" s="33"/>
      <c r="P88" s="36"/>
      <c r="Q88" s="17"/>
      <c r="R88" s="31"/>
      <c r="S88" s="33"/>
      <c r="T88" s="48" t="str">
        <f t="shared" si="0"/>
        <v/>
      </c>
      <c r="U88" s="33"/>
      <c r="V88" s="66">
        <f t="shared" si="1"/>
        <v>0</v>
      </c>
      <c r="W88" s="33">
        <v>24</v>
      </c>
      <c r="X88" s="34"/>
      <c r="Y88" s="33"/>
      <c r="Z88" s="66">
        <f t="shared" si="16"/>
        <v>0</v>
      </c>
      <c r="AA88" s="33"/>
      <c r="AB88" s="34"/>
      <c r="AC88" s="33"/>
      <c r="AD88" s="37"/>
      <c r="AE88" s="76">
        <f t="shared" si="6"/>
        <v>27</v>
      </c>
      <c r="AF88" s="79"/>
    </row>
    <row r="89" spans="2:32" x14ac:dyDescent="0.25">
      <c r="B89" s="6"/>
      <c r="C89" s="24" t="s">
        <v>48</v>
      </c>
      <c r="D89" s="56"/>
      <c r="E89" s="56"/>
      <c r="F89" s="56"/>
      <c r="G89" s="33"/>
      <c r="H89" s="33"/>
      <c r="I89" s="33"/>
      <c r="J89" s="33"/>
      <c r="K89" s="33"/>
      <c r="L89" s="33"/>
      <c r="M89" s="33"/>
      <c r="N89" s="33"/>
      <c r="O89" s="33"/>
      <c r="P89" s="36"/>
      <c r="Q89" s="17"/>
      <c r="R89" s="31"/>
      <c r="S89" s="33">
        <v>44</v>
      </c>
      <c r="T89" s="48" t="str">
        <f t="shared" ref="T89:T119" si="19">IF(R89&gt;0,IF(S89&gt;0,R89-S89,""),"")</f>
        <v/>
      </c>
      <c r="U89" s="33"/>
      <c r="V89" s="66">
        <f t="shared" si="1"/>
        <v>0</v>
      </c>
      <c r="W89" s="33">
        <v>6</v>
      </c>
      <c r="X89" s="34"/>
      <c r="Y89" s="33"/>
      <c r="Z89" s="66">
        <f t="shared" si="16"/>
        <v>0</v>
      </c>
      <c r="AA89" s="33"/>
      <c r="AB89" s="34"/>
      <c r="AC89" s="33"/>
      <c r="AD89" s="37"/>
      <c r="AE89" s="76">
        <f t="shared" si="6"/>
        <v>50</v>
      </c>
      <c r="AF89" s="79"/>
    </row>
    <row r="90" spans="2:32" x14ac:dyDescent="0.25">
      <c r="B90" s="6"/>
      <c r="C90" s="24" t="s">
        <v>49</v>
      </c>
      <c r="D90" s="56"/>
      <c r="E90" s="56"/>
      <c r="F90" s="56"/>
      <c r="G90" s="33"/>
      <c r="H90" s="33"/>
      <c r="I90" s="33"/>
      <c r="J90" s="33"/>
      <c r="K90" s="33"/>
      <c r="L90" s="33"/>
      <c r="M90" s="33"/>
      <c r="N90" s="33"/>
      <c r="O90" s="33"/>
      <c r="P90" s="36"/>
      <c r="Q90" s="17"/>
      <c r="R90" s="31"/>
      <c r="S90" s="33"/>
      <c r="T90" s="48" t="str">
        <f t="shared" si="19"/>
        <v/>
      </c>
      <c r="U90" s="33"/>
      <c r="V90" s="66">
        <f t="shared" si="1"/>
        <v>0</v>
      </c>
      <c r="W90" s="33">
        <v>1</v>
      </c>
      <c r="X90" s="34"/>
      <c r="Y90" s="33"/>
      <c r="Z90" s="66">
        <f t="shared" si="16"/>
        <v>0</v>
      </c>
      <c r="AA90" s="33"/>
      <c r="AB90" s="34"/>
      <c r="AC90" s="33"/>
      <c r="AD90" s="37"/>
      <c r="AE90" s="76">
        <f t="shared" si="6"/>
        <v>1</v>
      </c>
      <c r="AF90" s="79"/>
    </row>
    <row r="91" spans="2:32" x14ac:dyDescent="0.25">
      <c r="B91" s="6"/>
      <c r="C91" s="24" t="s">
        <v>50</v>
      </c>
      <c r="D91" s="56"/>
      <c r="E91" s="56"/>
      <c r="F91" s="56"/>
      <c r="G91" s="33"/>
      <c r="H91" s="33"/>
      <c r="I91" s="33"/>
      <c r="J91" s="33"/>
      <c r="K91" s="33"/>
      <c r="L91" s="33">
        <v>140</v>
      </c>
      <c r="M91" s="33"/>
      <c r="N91" s="33"/>
      <c r="O91" s="33">
        <v>4</v>
      </c>
      <c r="P91" s="36"/>
      <c r="Q91" s="17"/>
      <c r="R91" s="31"/>
      <c r="S91" s="33"/>
      <c r="T91" s="48" t="str">
        <f t="shared" si="19"/>
        <v/>
      </c>
      <c r="U91" s="33"/>
      <c r="V91" s="66">
        <f t="shared" ref="V91:V119" si="20">E91</f>
        <v>0</v>
      </c>
      <c r="W91" s="33"/>
      <c r="X91" s="34"/>
      <c r="Y91" s="33"/>
      <c r="Z91" s="66">
        <f t="shared" si="16"/>
        <v>0</v>
      </c>
      <c r="AA91" s="33">
        <v>2</v>
      </c>
      <c r="AB91" s="34"/>
      <c r="AC91" s="33"/>
      <c r="AD91" s="37"/>
      <c r="AE91" s="76">
        <f t="shared" si="6"/>
        <v>146</v>
      </c>
      <c r="AF91" s="79"/>
    </row>
    <row r="92" spans="2:32" x14ac:dyDescent="0.25">
      <c r="B92" s="6"/>
      <c r="C92" s="24" t="s">
        <v>51</v>
      </c>
      <c r="D92" s="56"/>
      <c r="E92" s="56"/>
      <c r="F92" s="56"/>
      <c r="G92" s="33"/>
      <c r="H92" s="33"/>
      <c r="I92" s="33"/>
      <c r="J92" s="33"/>
      <c r="K92" s="33"/>
      <c r="L92" s="33"/>
      <c r="M92" s="33"/>
      <c r="N92" s="33"/>
      <c r="O92" s="33"/>
      <c r="P92" s="36"/>
      <c r="Q92" s="17"/>
      <c r="R92" s="31"/>
      <c r="S92" s="33"/>
      <c r="T92" s="48" t="str">
        <f t="shared" si="19"/>
        <v/>
      </c>
      <c r="U92" s="33"/>
      <c r="V92" s="66">
        <f t="shared" si="20"/>
        <v>0</v>
      </c>
      <c r="W92" s="33"/>
      <c r="X92" s="34"/>
      <c r="Y92" s="33"/>
      <c r="Z92" s="66">
        <f t="shared" si="16"/>
        <v>0</v>
      </c>
      <c r="AA92" s="33"/>
      <c r="AB92" s="34"/>
      <c r="AC92" s="33"/>
      <c r="AD92" s="37"/>
      <c r="AE92" s="76">
        <f t="shared" ref="AE92:AE119" si="21">G92+I92+J92+L92+M92+N92+O92+P92+Q92+S92+W92+AA92</f>
        <v>0</v>
      </c>
      <c r="AF92" s="79"/>
    </row>
    <row r="93" spans="2:32" x14ac:dyDescent="0.25">
      <c r="B93" s="6"/>
      <c r="C93" s="60" t="s">
        <v>46</v>
      </c>
      <c r="D93" s="56"/>
      <c r="E93" s="56"/>
      <c r="F93" s="56"/>
      <c r="G93" s="33"/>
      <c r="H93" s="33"/>
      <c r="I93" s="33"/>
      <c r="J93" s="33"/>
      <c r="K93" s="33"/>
      <c r="L93" s="33"/>
      <c r="M93" s="33"/>
      <c r="N93" s="33"/>
      <c r="O93" s="33">
        <v>6</v>
      </c>
      <c r="P93" s="36">
        <v>7</v>
      </c>
      <c r="Q93" s="17"/>
      <c r="R93" s="31"/>
      <c r="S93" s="33"/>
      <c r="T93" s="48" t="str">
        <f t="shared" si="19"/>
        <v/>
      </c>
      <c r="U93" s="33"/>
      <c r="V93" s="66">
        <f t="shared" si="20"/>
        <v>0</v>
      </c>
      <c r="W93" s="33"/>
      <c r="X93" s="34"/>
      <c r="Y93" s="33"/>
      <c r="Z93" s="66">
        <f t="shared" si="16"/>
        <v>0</v>
      </c>
      <c r="AA93" s="33"/>
      <c r="AB93" s="34"/>
      <c r="AC93" s="33"/>
      <c r="AD93" s="37"/>
      <c r="AE93" s="76">
        <f t="shared" si="21"/>
        <v>13</v>
      </c>
      <c r="AF93" s="79"/>
    </row>
    <row r="94" spans="2:32" x14ac:dyDescent="0.25">
      <c r="B94" s="6"/>
      <c r="C94" s="60" t="s">
        <v>48</v>
      </c>
      <c r="D94" s="56"/>
      <c r="E94" s="56"/>
      <c r="F94" s="56"/>
      <c r="G94" s="33"/>
      <c r="H94" s="33"/>
      <c r="I94" s="33"/>
      <c r="J94" s="33"/>
      <c r="K94" s="33"/>
      <c r="L94" s="33"/>
      <c r="M94" s="33"/>
      <c r="N94" s="33"/>
      <c r="O94" s="33"/>
      <c r="P94" s="36"/>
      <c r="Q94" s="17"/>
      <c r="R94" s="31"/>
      <c r="S94" s="33"/>
      <c r="T94" s="48" t="str">
        <f t="shared" si="19"/>
        <v/>
      </c>
      <c r="U94" s="33"/>
      <c r="V94" s="66">
        <f t="shared" si="20"/>
        <v>0</v>
      </c>
      <c r="W94" s="33"/>
      <c r="X94" s="34"/>
      <c r="Y94" s="33"/>
      <c r="Z94" s="66">
        <f t="shared" si="16"/>
        <v>0</v>
      </c>
      <c r="AA94" s="33">
        <v>1</v>
      </c>
      <c r="AB94" s="34"/>
      <c r="AC94" s="33"/>
      <c r="AD94" s="37"/>
      <c r="AE94" s="76">
        <f t="shared" si="21"/>
        <v>1</v>
      </c>
      <c r="AF94" s="79"/>
    </row>
    <row r="95" spans="2:32" x14ac:dyDescent="0.25">
      <c r="B95" s="6"/>
      <c r="C95" s="60" t="s">
        <v>23</v>
      </c>
      <c r="D95" s="56"/>
      <c r="E95" s="56"/>
      <c r="F95" s="56"/>
      <c r="G95" s="33"/>
      <c r="H95" s="33"/>
      <c r="I95" s="33"/>
      <c r="J95" s="33"/>
      <c r="K95" s="33"/>
      <c r="L95" s="33">
        <v>40</v>
      </c>
      <c r="M95" s="33"/>
      <c r="N95" s="33"/>
      <c r="O95" s="33"/>
      <c r="P95" s="36"/>
      <c r="Q95" s="17"/>
      <c r="R95" s="31"/>
      <c r="S95" s="33"/>
      <c r="T95" s="48" t="str">
        <f t="shared" si="19"/>
        <v/>
      </c>
      <c r="U95" s="33"/>
      <c r="V95" s="66">
        <f t="shared" si="20"/>
        <v>0</v>
      </c>
      <c r="W95" s="33"/>
      <c r="X95" s="34"/>
      <c r="Y95" s="33"/>
      <c r="Z95" s="66">
        <f t="shared" si="16"/>
        <v>0</v>
      </c>
      <c r="AA95" s="33"/>
      <c r="AB95" s="34"/>
      <c r="AC95" s="33"/>
      <c r="AD95" s="37"/>
      <c r="AE95" s="76">
        <f t="shared" si="21"/>
        <v>40</v>
      </c>
      <c r="AF95" s="79"/>
    </row>
    <row r="96" spans="2:32" x14ac:dyDescent="0.25">
      <c r="B96" s="6"/>
      <c r="C96" s="60" t="s">
        <v>84</v>
      </c>
      <c r="D96" s="56"/>
      <c r="E96" s="56"/>
      <c r="F96" s="56"/>
      <c r="G96" s="33"/>
      <c r="H96" s="33"/>
      <c r="I96" s="33">
        <v>1</v>
      </c>
      <c r="J96" s="33"/>
      <c r="K96" s="33"/>
      <c r="L96" s="33"/>
      <c r="M96" s="33"/>
      <c r="N96" s="33"/>
      <c r="O96" s="33"/>
      <c r="P96" s="36"/>
      <c r="Q96" s="17"/>
      <c r="R96" s="31"/>
      <c r="S96" s="33"/>
      <c r="T96" s="48" t="str">
        <f t="shared" si="19"/>
        <v/>
      </c>
      <c r="U96" s="33"/>
      <c r="V96" s="66">
        <f t="shared" si="20"/>
        <v>0</v>
      </c>
      <c r="W96" s="33"/>
      <c r="X96" s="34"/>
      <c r="Y96" s="33"/>
      <c r="Z96" s="66">
        <f t="shared" si="16"/>
        <v>0</v>
      </c>
      <c r="AA96" s="33"/>
      <c r="AB96" s="34"/>
      <c r="AC96" s="33"/>
      <c r="AD96" s="37"/>
      <c r="AE96" s="76">
        <f t="shared" si="21"/>
        <v>1</v>
      </c>
      <c r="AF96" s="79"/>
    </row>
    <row r="97" spans="2:32" x14ac:dyDescent="0.25">
      <c r="B97" s="6"/>
      <c r="C97" s="60" t="s">
        <v>62</v>
      </c>
      <c r="D97" s="56"/>
      <c r="E97" s="56"/>
      <c r="F97" s="56"/>
      <c r="G97" s="33"/>
      <c r="H97" s="33"/>
      <c r="I97" s="33"/>
      <c r="J97" s="33"/>
      <c r="K97" s="33"/>
      <c r="L97" s="33"/>
      <c r="M97" s="33"/>
      <c r="N97" s="33"/>
      <c r="O97" s="33">
        <v>19</v>
      </c>
      <c r="P97" s="36"/>
      <c r="Q97" s="17"/>
      <c r="R97" s="31"/>
      <c r="S97" s="33"/>
      <c r="T97" s="48" t="str">
        <f t="shared" si="19"/>
        <v/>
      </c>
      <c r="U97" s="33"/>
      <c r="V97" s="66">
        <f t="shared" si="20"/>
        <v>0</v>
      </c>
      <c r="W97" s="33"/>
      <c r="X97" s="34"/>
      <c r="Y97" s="33"/>
      <c r="Z97" s="66">
        <f t="shared" si="16"/>
        <v>0</v>
      </c>
      <c r="AA97" s="33">
        <v>13</v>
      </c>
      <c r="AB97" s="34"/>
      <c r="AC97" s="33"/>
      <c r="AD97" s="37"/>
      <c r="AE97" s="76">
        <f t="shared" si="21"/>
        <v>32</v>
      </c>
      <c r="AF97" s="79"/>
    </row>
    <row r="98" spans="2:32" x14ac:dyDescent="0.25">
      <c r="B98" s="6"/>
      <c r="C98" s="60" t="s">
        <v>49</v>
      </c>
      <c r="D98" s="56"/>
      <c r="E98" s="56"/>
      <c r="F98" s="56"/>
      <c r="G98" s="33"/>
      <c r="H98" s="33"/>
      <c r="I98" s="33"/>
      <c r="J98" s="33"/>
      <c r="K98" s="33">
        <v>6</v>
      </c>
      <c r="L98" s="33"/>
      <c r="M98" s="33"/>
      <c r="N98" s="33"/>
      <c r="O98" s="33"/>
      <c r="P98" s="36"/>
      <c r="Q98" s="17"/>
      <c r="R98" s="31"/>
      <c r="S98" s="33"/>
      <c r="T98" s="48" t="str">
        <f t="shared" si="19"/>
        <v/>
      </c>
      <c r="U98" s="33"/>
      <c r="V98" s="66">
        <f t="shared" si="20"/>
        <v>0</v>
      </c>
      <c r="W98" s="33"/>
      <c r="X98" s="34"/>
      <c r="Y98" s="33"/>
      <c r="Z98" s="66">
        <f t="shared" si="16"/>
        <v>0</v>
      </c>
      <c r="AA98" s="33"/>
      <c r="AB98" s="34"/>
      <c r="AC98" s="33"/>
      <c r="AD98" s="37"/>
      <c r="AE98" s="76">
        <f t="shared" si="21"/>
        <v>0</v>
      </c>
      <c r="AF98" s="79"/>
    </row>
    <row r="99" spans="2:32" x14ac:dyDescent="0.25">
      <c r="B99" s="6"/>
      <c r="C99" s="60" t="s">
        <v>85</v>
      </c>
      <c r="D99" s="56"/>
      <c r="E99" s="56"/>
      <c r="F99" s="56"/>
      <c r="G99" s="33"/>
      <c r="H99" s="33"/>
      <c r="I99" s="33"/>
      <c r="J99" s="33"/>
      <c r="K99" s="33">
        <v>7</v>
      </c>
      <c r="L99" s="33"/>
      <c r="M99" s="33"/>
      <c r="N99" s="33"/>
      <c r="O99" s="33"/>
      <c r="P99" s="36"/>
      <c r="Q99" s="17"/>
      <c r="R99" s="31"/>
      <c r="S99" s="33"/>
      <c r="T99" s="48" t="str">
        <f t="shared" si="19"/>
        <v/>
      </c>
      <c r="U99" s="33"/>
      <c r="V99" s="66">
        <f t="shared" si="20"/>
        <v>0</v>
      </c>
      <c r="W99" s="33"/>
      <c r="X99" s="51"/>
      <c r="Y99" s="33"/>
      <c r="Z99" s="66">
        <f t="shared" si="16"/>
        <v>0</v>
      </c>
      <c r="AA99" s="33"/>
      <c r="AB99" s="51"/>
      <c r="AC99" s="33"/>
      <c r="AD99" s="37"/>
      <c r="AE99" s="76">
        <f t="shared" si="21"/>
        <v>0</v>
      </c>
      <c r="AF99" s="78"/>
    </row>
    <row r="100" spans="2:32" x14ac:dyDescent="0.25">
      <c r="B100" s="6"/>
      <c r="C100" s="60" t="s">
        <v>50</v>
      </c>
      <c r="D100" s="56"/>
      <c r="E100" s="56"/>
      <c r="F100" s="56"/>
      <c r="G100" s="33"/>
      <c r="H100" s="33"/>
      <c r="I100" s="33"/>
      <c r="J100" s="33"/>
      <c r="K100" s="33"/>
      <c r="L100" s="33">
        <v>148</v>
      </c>
      <c r="M100" s="33"/>
      <c r="N100" s="33"/>
      <c r="O100" s="33"/>
      <c r="P100" s="36"/>
      <c r="Q100" s="17"/>
      <c r="R100" s="31"/>
      <c r="S100" s="33"/>
      <c r="T100" s="48" t="str">
        <f t="shared" si="19"/>
        <v/>
      </c>
      <c r="U100" s="33"/>
      <c r="V100" s="66">
        <f t="shared" si="20"/>
        <v>0</v>
      </c>
      <c r="W100" s="33"/>
      <c r="X100" s="51"/>
      <c r="Y100" s="33"/>
      <c r="Z100" s="66">
        <f t="shared" si="16"/>
        <v>0</v>
      </c>
      <c r="AA100" s="33">
        <v>5</v>
      </c>
      <c r="AB100" s="51"/>
      <c r="AC100" s="33"/>
      <c r="AD100" s="37"/>
      <c r="AE100" s="76">
        <f t="shared" si="21"/>
        <v>153</v>
      </c>
      <c r="AF100" s="78"/>
    </row>
    <row r="101" spans="2:32" x14ac:dyDescent="0.25">
      <c r="B101" s="60" t="s">
        <v>83</v>
      </c>
      <c r="C101" s="24"/>
      <c r="D101" s="56"/>
      <c r="E101" s="56"/>
      <c r="F101" s="56"/>
      <c r="G101" s="33"/>
      <c r="H101" s="33"/>
      <c r="I101" s="33"/>
      <c r="J101" s="33"/>
      <c r="K101" s="33"/>
      <c r="L101" s="33"/>
      <c r="M101" s="33"/>
      <c r="N101" s="33"/>
      <c r="O101" s="33"/>
      <c r="P101" s="36"/>
      <c r="Q101" s="17"/>
      <c r="R101" s="31"/>
      <c r="S101" s="33"/>
      <c r="T101" s="48" t="str">
        <f t="shared" si="19"/>
        <v/>
      </c>
      <c r="U101" s="33"/>
      <c r="V101" s="66">
        <f t="shared" si="20"/>
        <v>0</v>
      </c>
      <c r="W101" s="33"/>
      <c r="X101" s="34"/>
      <c r="Y101" s="33"/>
      <c r="Z101" s="66">
        <f t="shared" si="16"/>
        <v>0</v>
      </c>
      <c r="AA101" s="33"/>
      <c r="AB101" s="34"/>
      <c r="AC101" s="33"/>
      <c r="AD101" s="37"/>
      <c r="AE101" s="76">
        <f t="shared" si="21"/>
        <v>0</v>
      </c>
      <c r="AF101" s="79"/>
    </row>
    <row r="102" spans="2:32" x14ac:dyDescent="0.25">
      <c r="B102" s="60" t="s">
        <v>87</v>
      </c>
      <c r="C102" s="60"/>
      <c r="D102" s="56"/>
      <c r="E102" s="56"/>
      <c r="F102" s="56"/>
      <c r="G102" s="33"/>
      <c r="H102" s="33"/>
      <c r="I102" s="33"/>
      <c r="J102" s="33"/>
      <c r="K102" s="33"/>
      <c r="L102" s="33"/>
      <c r="M102" s="33"/>
      <c r="N102" s="33"/>
      <c r="O102" s="33"/>
      <c r="P102" s="36"/>
      <c r="Q102" s="17"/>
      <c r="R102" s="31"/>
      <c r="S102" s="33"/>
      <c r="T102" s="48" t="str">
        <f t="shared" si="19"/>
        <v/>
      </c>
      <c r="U102" s="33"/>
      <c r="V102" s="66">
        <f t="shared" si="20"/>
        <v>0</v>
      </c>
      <c r="W102" s="33"/>
      <c r="X102" s="51"/>
      <c r="Y102" s="33"/>
      <c r="Z102" s="66">
        <f t="shared" si="16"/>
        <v>0</v>
      </c>
      <c r="AA102" s="33"/>
      <c r="AB102" s="51"/>
      <c r="AC102" s="33"/>
      <c r="AD102" s="37"/>
      <c r="AE102" s="76">
        <f t="shared" si="21"/>
        <v>0</v>
      </c>
      <c r="AF102" s="78"/>
    </row>
    <row r="103" spans="2:32" x14ac:dyDescent="0.25">
      <c r="B103" s="6"/>
      <c r="C103" s="60" t="s">
        <v>26</v>
      </c>
      <c r="D103" s="56"/>
      <c r="E103" s="56"/>
      <c r="F103" s="56"/>
      <c r="G103" s="33">
        <v>5</v>
      </c>
      <c r="H103" s="33"/>
      <c r="I103" s="33">
        <v>57</v>
      </c>
      <c r="J103" s="33"/>
      <c r="K103" s="33"/>
      <c r="L103" s="33"/>
      <c r="M103" s="33"/>
      <c r="N103" s="33"/>
      <c r="O103" s="33">
        <v>23</v>
      </c>
      <c r="P103" s="36"/>
      <c r="Q103" s="17"/>
      <c r="R103" s="31"/>
      <c r="S103" s="33"/>
      <c r="T103" s="48" t="str">
        <f t="shared" si="19"/>
        <v/>
      </c>
      <c r="U103" s="33"/>
      <c r="V103" s="66">
        <f t="shared" si="20"/>
        <v>0</v>
      </c>
      <c r="W103" s="33"/>
      <c r="X103" s="51"/>
      <c r="Y103" s="33"/>
      <c r="Z103" s="66">
        <f t="shared" si="16"/>
        <v>0</v>
      </c>
      <c r="AA103" s="33"/>
      <c r="AB103" s="51"/>
      <c r="AC103" s="33"/>
      <c r="AD103" s="37"/>
      <c r="AE103" s="76">
        <f t="shared" si="21"/>
        <v>85</v>
      </c>
      <c r="AF103" s="78"/>
    </row>
    <row r="104" spans="2:32" x14ac:dyDescent="0.25">
      <c r="B104" s="6"/>
      <c r="C104" s="60" t="s">
        <v>78</v>
      </c>
      <c r="D104" s="56"/>
      <c r="E104" s="56"/>
      <c r="F104" s="56"/>
      <c r="G104" s="33"/>
      <c r="H104" s="33"/>
      <c r="I104" s="33"/>
      <c r="J104" s="33"/>
      <c r="K104" s="33"/>
      <c r="L104" s="33"/>
      <c r="M104" s="33"/>
      <c r="N104" s="33"/>
      <c r="O104" s="33">
        <v>7</v>
      </c>
      <c r="P104" s="36"/>
      <c r="Q104" s="17"/>
      <c r="R104" s="31"/>
      <c r="S104" s="33"/>
      <c r="T104" s="48" t="str">
        <f t="shared" si="19"/>
        <v/>
      </c>
      <c r="U104" s="33"/>
      <c r="V104" s="66">
        <f t="shared" si="20"/>
        <v>0</v>
      </c>
      <c r="W104" s="33">
        <v>15</v>
      </c>
      <c r="X104" s="51"/>
      <c r="Y104" s="33"/>
      <c r="Z104" s="66">
        <f t="shared" si="16"/>
        <v>0</v>
      </c>
      <c r="AA104" s="33"/>
      <c r="AB104" s="51"/>
      <c r="AC104" s="33"/>
      <c r="AD104" s="37"/>
      <c r="AE104" s="76">
        <f t="shared" si="21"/>
        <v>22</v>
      </c>
      <c r="AF104" s="78"/>
    </row>
    <row r="105" spans="2:32" x14ac:dyDescent="0.25">
      <c r="B105" s="6"/>
      <c r="C105" s="60" t="s">
        <v>47</v>
      </c>
      <c r="D105" s="56"/>
      <c r="E105" s="56"/>
      <c r="F105" s="56"/>
      <c r="G105" s="33"/>
      <c r="H105" s="33"/>
      <c r="I105" s="33"/>
      <c r="J105" s="33"/>
      <c r="K105" s="33"/>
      <c r="L105" s="33">
        <v>63</v>
      </c>
      <c r="M105" s="33"/>
      <c r="N105" s="33"/>
      <c r="O105" s="33"/>
      <c r="P105" s="36"/>
      <c r="Q105" s="17"/>
      <c r="R105" s="31"/>
      <c r="S105" s="33"/>
      <c r="T105" s="48" t="str">
        <f t="shared" si="19"/>
        <v/>
      </c>
      <c r="U105" s="33"/>
      <c r="V105" s="66">
        <f t="shared" si="20"/>
        <v>0</v>
      </c>
      <c r="W105" s="33"/>
      <c r="X105" s="51"/>
      <c r="Y105" s="33"/>
      <c r="Z105" s="66">
        <f t="shared" si="16"/>
        <v>0</v>
      </c>
      <c r="AA105" s="33">
        <v>10</v>
      </c>
      <c r="AB105" s="51"/>
      <c r="AC105" s="33"/>
      <c r="AD105" s="37"/>
      <c r="AE105" s="76">
        <f t="shared" si="21"/>
        <v>73</v>
      </c>
      <c r="AF105" s="78"/>
    </row>
    <row r="106" spans="2:32" x14ac:dyDescent="0.25">
      <c r="B106" s="6"/>
      <c r="C106" s="60" t="s">
        <v>84</v>
      </c>
      <c r="D106" s="56"/>
      <c r="E106" s="56"/>
      <c r="F106" s="56"/>
      <c r="G106" s="33"/>
      <c r="H106" s="33">
        <v>40</v>
      </c>
      <c r="I106" s="33"/>
      <c r="J106" s="33"/>
      <c r="K106" s="33"/>
      <c r="L106" s="33"/>
      <c r="M106" s="33"/>
      <c r="N106" s="33"/>
      <c r="O106" s="33"/>
      <c r="P106" s="36"/>
      <c r="Q106" s="17"/>
      <c r="R106" s="31"/>
      <c r="S106" s="33"/>
      <c r="T106" s="48" t="str">
        <f t="shared" si="19"/>
        <v/>
      </c>
      <c r="U106" s="33"/>
      <c r="V106" s="66">
        <f t="shared" si="20"/>
        <v>0</v>
      </c>
      <c r="W106" s="33"/>
      <c r="X106" s="51"/>
      <c r="Y106" s="33"/>
      <c r="Z106" s="66">
        <f t="shared" si="16"/>
        <v>0</v>
      </c>
      <c r="AA106" s="33"/>
      <c r="AB106" s="51"/>
      <c r="AC106" s="33"/>
      <c r="AD106" s="37"/>
      <c r="AE106" s="76">
        <f t="shared" si="21"/>
        <v>0</v>
      </c>
      <c r="AF106" s="78"/>
    </row>
    <row r="107" spans="2:32" x14ac:dyDescent="0.25">
      <c r="B107" s="6"/>
      <c r="C107" s="60" t="s">
        <v>61</v>
      </c>
      <c r="D107" s="56"/>
      <c r="E107" s="56"/>
      <c r="F107" s="56"/>
      <c r="G107" s="33"/>
      <c r="H107" s="33"/>
      <c r="I107" s="33">
        <v>30</v>
      </c>
      <c r="J107" s="33"/>
      <c r="K107" s="33"/>
      <c r="L107" s="33"/>
      <c r="M107" s="33"/>
      <c r="N107" s="33"/>
      <c r="O107" s="33"/>
      <c r="P107" s="36"/>
      <c r="Q107" s="17"/>
      <c r="R107" s="31"/>
      <c r="S107" s="33">
        <v>3</v>
      </c>
      <c r="T107" s="48" t="str">
        <f t="shared" si="19"/>
        <v/>
      </c>
      <c r="U107" s="33"/>
      <c r="V107" s="66">
        <f t="shared" si="20"/>
        <v>0</v>
      </c>
      <c r="W107" s="33"/>
      <c r="X107" s="51"/>
      <c r="Y107" s="33"/>
      <c r="Z107" s="66">
        <f t="shared" si="16"/>
        <v>0</v>
      </c>
      <c r="AA107" s="33">
        <v>2</v>
      </c>
      <c r="AB107" s="51"/>
      <c r="AC107" s="33"/>
      <c r="AD107" s="37"/>
      <c r="AE107" s="76">
        <f t="shared" si="21"/>
        <v>35</v>
      </c>
      <c r="AF107" s="78"/>
    </row>
    <row r="108" spans="2:32" x14ac:dyDescent="0.25">
      <c r="B108" s="6"/>
      <c r="C108" s="60" t="s">
        <v>62</v>
      </c>
      <c r="D108" s="56"/>
      <c r="E108" s="56"/>
      <c r="F108" s="56"/>
      <c r="G108" s="33">
        <v>2.7</v>
      </c>
      <c r="H108" s="33"/>
      <c r="I108" s="33">
        <v>27</v>
      </c>
      <c r="J108" s="33"/>
      <c r="K108" s="33"/>
      <c r="L108" s="33">
        <v>26.5</v>
      </c>
      <c r="M108" s="33"/>
      <c r="N108" s="33"/>
      <c r="O108" s="33">
        <v>35</v>
      </c>
      <c r="P108" s="36"/>
      <c r="Q108" s="17"/>
      <c r="R108" s="31"/>
      <c r="S108" s="33"/>
      <c r="T108" s="48" t="str">
        <f t="shared" si="19"/>
        <v/>
      </c>
      <c r="U108" s="33"/>
      <c r="V108" s="66">
        <f t="shared" si="20"/>
        <v>0</v>
      </c>
      <c r="W108" s="33">
        <v>5</v>
      </c>
      <c r="X108" s="51"/>
      <c r="Y108" s="33"/>
      <c r="Z108" s="66">
        <f t="shared" si="16"/>
        <v>0</v>
      </c>
      <c r="AA108" s="33"/>
      <c r="AB108" s="51"/>
      <c r="AC108" s="33"/>
      <c r="AD108" s="37"/>
      <c r="AE108" s="76">
        <f t="shared" si="21"/>
        <v>96.2</v>
      </c>
      <c r="AF108" s="78"/>
    </row>
    <row r="109" spans="2:32" x14ac:dyDescent="0.25">
      <c r="B109" s="6"/>
      <c r="C109" s="60" t="s">
        <v>86</v>
      </c>
      <c r="D109" s="56"/>
      <c r="E109" s="56"/>
      <c r="F109" s="56"/>
      <c r="G109" s="33"/>
      <c r="H109" s="33"/>
      <c r="I109" s="33"/>
      <c r="J109" s="33"/>
      <c r="K109" s="33"/>
      <c r="L109" s="33"/>
      <c r="M109" s="33"/>
      <c r="N109" s="33"/>
      <c r="O109" s="33"/>
      <c r="P109" s="36"/>
      <c r="Q109" s="17"/>
      <c r="R109" s="31"/>
      <c r="S109" s="33"/>
      <c r="T109" s="48" t="str">
        <f t="shared" si="19"/>
        <v/>
      </c>
      <c r="U109" s="33"/>
      <c r="V109" s="66">
        <f t="shared" si="20"/>
        <v>0</v>
      </c>
      <c r="W109" s="33"/>
      <c r="X109" s="51"/>
      <c r="Y109" s="33"/>
      <c r="Z109" s="66">
        <f t="shared" si="16"/>
        <v>0</v>
      </c>
      <c r="AA109" s="33"/>
      <c r="AB109" s="51"/>
      <c r="AC109" s="33"/>
      <c r="AD109" s="37"/>
      <c r="AE109" s="76">
        <f t="shared" si="21"/>
        <v>0</v>
      </c>
      <c r="AF109" s="78"/>
    </row>
    <row r="110" spans="2:32" x14ac:dyDescent="0.25">
      <c r="B110" s="60" t="s">
        <v>89</v>
      </c>
      <c r="C110" s="60"/>
      <c r="D110" s="56"/>
      <c r="E110" s="56"/>
      <c r="F110" s="56"/>
      <c r="G110" s="33"/>
      <c r="H110" s="33"/>
      <c r="I110" s="33"/>
      <c r="J110" s="33"/>
      <c r="K110" s="33"/>
      <c r="L110" s="33"/>
      <c r="M110" s="33"/>
      <c r="N110" s="33"/>
      <c r="O110" s="33"/>
      <c r="P110" s="36"/>
      <c r="Q110" s="17"/>
      <c r="R110" s="31"/>
      <c r="S110" s="33"/>
      <c r="T110" s="48" t="str">
        <f t="shared" si="19"/>
        <v/>
      </c>
      <c r="U110" s="33"/>
      <c r="V110" s="66">
        <f t="shared" si="20"/>
        <v>0</v>
      </c>
      <c r="W110" s="33"/>
      <c r="X110" s="51"/>
      <c r="Y110" s="33"/>
      <c r="Z110" s="66">
        <f t="shared" si="16"/>
        <v>0</v>
      </c>
      <c r="AA110" s="33"/>
      <c r="AB110" s="51"/>
      <c r="AC110" s="33"/>
      <c r="AD110" s="37"/>
      <c r="AE110" s="76">
        <f t="shared" si="21"/>
        <v>0</v>
      </c>
      <c r="AF110" s="78"/>
    </row>
    <row r="111" spans="2:32" x14ac:dyDescent="0.25">
      <c r="B111" s="6"/>
      <c r="C111" s="60" t="s">
        <v>90</v>
      </c>
      <c r="D111" s="56"/>
      <c r="E111" s="56"/>
      <c r="F111" s="56"/>
      <c r="G111" s="33"/>
      <c r="H111" s="33"/>
      <c r="I111" s="33"/>
      <c r="J111" s="33"/>
      <c r="K111" s="33"/>
      <c r="L111" s="63">
        <v>29</v>
      </c>
      <c r="M111" s="33"/>
      <c r="N111" s="33"/>
      <c r="O111" s="33"/>
      <c r="P111" s="36"/>
      <c r="Q111" s="17"/>
      <c r="R111" s="31"/>
      <c r="S111" s="33"/>
      <c r="T111" s="48" t="str">
        <f t="shared" si="19"/>
        <v/>
      </c>
      <c r="U111" s="33"/>
      <c r="V111" s="66">
        <f t="shared" si="20"/>
        <v>0</v>
      </c>
      <c r="W111" s="33"/>
      <c r="X111" s="51"/>
      <c r="Y111" s="33"/>
      <c r="Z111" s="66">
        <f t="shared" si="16"/>
        <v>0</v>
      </c>
      <c r="AA111" s="33"/>
      <c r="AB111" s="51"/>
      <c r="AC111" s="33"/>
      <c r="AD111" s="37"/>
      <c r="AE111" s="76">
        <f t="shared" si="21"/>
        <v>29</v>
      </c>
      <c r="AF111" s="78"/>
    </row>
    <row r="112" spans="2:32" x14ac:dyDescent="0.25">
      <c r="B112" s="6"/>
      <c r="C112" s="60" t="s">
        <v>91</v>
      </c>
      <c r="D112" s="56"/>
      <c r="E112" s="56"/>
      <c r="F112" s="56"/>
      <c r="G112" s="33"/>
      <c r="H112" s="33"/>
      <c r="I112" s="33"/>
      <c r="J112" s="33"/>
      <c r="K112" s="33"/>
      <c r="L112" s="63">
        <v>11</v>
      </c>
      <c r="M112" s="33"/>
      <c r="N112" s="33"/>
      <c r="O112" s="33"/>
      <c r="P112" s="36"/>
      <c r="Q112" s="17"/>
      <c r="R112" s="31"/>
      <c r="S112" s="33"/>
      <c r="T112" s="48" t="str">
        <f t="shared" si="19"/>
        <v/>
      </c>
      <c r="U112" s="33"/>
      <c r="V112" s="66">
        <f t="shared" si="20"/>
        <v>0</v>
      </c>
      <c r="W112" s="33"/>
      <c r="X112" s="51"/>
      <c r="Y112" s="33"/>
      <c r="Z112" s="66">
        <f t="shared" si="16"/>
        <v>0</v>
      </c>
      <c r="AA112" s="33"/>
      <c r="AB112" s="51"/>
      <c r="AC112" s="33"/>
      <c r="AD112" s="37"/>
      <c r="AE112" s="76">
        <f t="shared" si="21"/>
        <v>11</v>
      </c>
      <c r="AF112" s="78"/>
    </row>
    <row r="113" spans="2:32" x14ac:dyDescent="0.25">
      <c r="B113" s="6"/>
      <c r="C113" s="60" t="s">
        <v>92</v>
      </c>
      <c r="D113" s="56"/>
      <c r="E113" s="56"/>
      <c r="F113" s="56"/>
      <c r="G113" s="33"/>
      <c r="H113" s="33"/>
      <c r="I113" s="33"/>
      <c r="J113" s="33"/>
      <c r="K113" s="33"/>
      <c r="L113" s="63">
        <v>16</v>
      </c>
      <c r="M113" s="33"/>
      <c r="N113" s="33"/>
      <c r="O113" s="33"/>
      <c r="P113" s="36"/>
      <c r="Q113" s="17"/>
      <c r="R113" s="31"/>
      <c r="S113" s="33"/>
      <c r="T113" s="48" t="str">
        <f t="shared" si="19"/>
        <v/>
      </c>
      <c r="U113" s="33"/>
      <c r="V113" s="66">
        <f t="shared" si="20"/>
        <v>0</v>
      </c>
      <c r="W113" s="33"/>
      <c r="X113" s="51"/>
      <c r="Y113" s="33"/>
      <c r="Z113" s="66">
        <f t="shared" si="16"/>
        <v>0</v>
      </c>
      <c r="AA113" s="33"/>
      <c r="AB113" s="51"/>
      <c r="AC113" s="33"/>
      <c r="AD113" s="37"/>
      <c r="AE113" s="76">
        <f t="shared" si="21"/>
        <v>16</v>
      </c>
      <c r="AF113" s="78"/>
    </row>
    <row r="114" spans="2:32" x14ac:dyDescent="0.25">
      <c r="B114" s="6"/>
      <c r="C114" s="60" t="s">
        <v>93</v>
      </c>
      <c r="D114" s="56"/>
      <c r="E114" s="56"/>
      <c r="F114" s="56"/>
      <c r="G114" s="33"/>
      <c r="H114" s="33"/>
      <c r="I114" s="33"/>
      <c r="J114" s="33"/>
      <c r="K114" s="33"/>
      <c r="L114" s="63">
        <v>11</v>
      </c>
      <c r="M114" s="33"/>
      <c r="N114" s="33"/>
      <c r="O114" s="33"/>
      <c r="P114" s="36"/>
      <c r="Q114" s="17"/>
      <c r="R114" s="31"/>
      <c r="S114" s="33"/>
      <c r="T114" s="48" t="str">
        <f t="shared" si="19"/>
        <v/>
      </c>
      <c r="U114" s="33"/>
      <c r="V114" s="66">
        <f t="shared" si="20"/>
        <v>0</v>
      </c>
      <c r="W114" s="33"/>
      <c r="X114" s="51"/>
      <c r="Y114" s="33"/>
      <c r="Z114" s="66">
        <f t="shared" si="16"/>
        <v>0</v>
      </c>
      <c r="AA114" s="33"/>
      <c r="AB114" s="51"/>
      <c r="AC114" s="33"/>
      <c r="AD114" s="37"/>
      <c r="AE114" s="76">
        <f t="shared" si="21"/>
        <v>11</v>
      </c>
      <c r="AF114" s="78"/>
    </row>
    <row r="115" spans="2:32" x14ac:dyDescent="0.25">
      <c r="B115" s="6"/>
      <c r="C115" s="60" t="s">
        <v>94</v>
      </c>
      <c r="D115" s="56"/>
      <c r="E115" s="56"/>
      <c r="F115" s="56"/>
      <c r="G115" s="33"/>
      <c r="H115" s="33"/>
      <c r="I115" s="33"/>
      <c r="J115" s="33"/>
      <c r="K115" s="33"/>
      <c r="L115" s="63">
        <v>36</v>
      </c>
      <c r="M115" s="33"/>
      <c r="N115" s="33"/>
      <c r="O115" s="33"/>
      <c r="P115" s="36"/>
      <c r="Q115" s="17"/>
      <c r="R115" s="31"/>
      <c r="S115" s="33"/>
      <c r="T115" s="48" t="str">
        <f t="shared" si="19"/>
        <v/>
      </c>
      <c r="U115" s="33"/>
      <c r="V115" s="66">
        <f t="shared" si="20"/>
        <v>0</v>
      </c>
      <c r="W115" s="33"/>
      <c r="X115" s="51"/>
      <c r="Y115" s="33"/>
      <c r="Z115" s="66">
        <f t="shared" si="16"/>
        <v>0</v>
      </c>
      <c r="AA115" s="33"/>
      <c r="AB115" s="51"/>
      <c r="AC115" s="33"/>
      <c r="AD115" s="37"/>
      <c r="AE115" s="76">
        <f t="shared" si="21"/>
        <v>36</v>
      </c>
      <c r="AF115" s="78"/>
    </row>
    <row r="116" spans="2:32" x14ac:dyDescent="0.25">
      <c r="B116" s="6"/>
      <c r="C116" s="24"/>
      <c r="D116" s="56"/>
      <c r="E116" s="56"/>
      <c r="F116" s="56"/>
      <c r="G116" s="33"/>
      <c r="H116" s="33"/>
      <c r="I116" s="33"/>
      <c r="J116" s="33"/>
      <c r="K116" s="33"/>
      <c r="L116" s="33"/>
      <c r="M116" s="33"/>
      <c r="N116" s="33"/>
      <c r="O116" s="33"/>
      <c r="P116" s="36"/>
      <c r="Q116" s="17"/>
      <c r="R116" s="31"/>
      <c r="S116" s="33"/>
      <c r="T116" s="48" t="str">
        <f t="shared" si="19"/>
        <v/>
      </c>
      <c r="U116" s="33"/>
      <c r="V116" s="66">
        <f t="shared" si="20"/>
        <v>0</v>
      </c>
      <c r="W116" s="33"/>
      <c r="X116" s="51"/>
      <c r="Y116" s="33"/>
      <c r="Z116" s="66">
        <f t="shared" si="16"/>
        <v>0</v>
      </c>
      <c r="AA116" s="33"/>
      <c r="AB116" s="51"/>
      <c r="AC116" s="33"/>
      <c r="AD116" s="37"/>
      <c r="AE116" s="76">
        <f t="shared" si="21"/>
        <v>0</v>
      </c>
      <c r="AF116" s="78"/>
    </row>
    <row r="117" spans="2:32" x14ac:dyDescent="0.25">
      <c r="B117" s="6"/>
      <c r="C117" s="24"/>
      <c r="D117" s="56"/>
      <c r="E117" s="56"/>
      <c r="F117" s="56"/>
      <c r="G117" s="33"/>
      <c r="H117" s="33"/>
      <c r="I117" s="33"/>
      <c r="J117" s="33"/>
      <c r="K117" s="33"/>
      <c r="L117" s="33"/>
      <c r="M117" s="33"/>
      <c r="N117" s="33"/>
      <c r="O117" s="33"/>
      <c r="P117" s="36"/>
      <c r="Q117" s="17"/>
      <c r="R117" s="31"/>
      <c r="S117" s="33"/>
      <c r="T117" s="48" t="str">
        <f t="shared" si="19"/>
        <v/>
      </c>
      <c r="U117" s="33"/>
      <c r="V117" s="66">
        <f t="shared" si="20"/>
        <v>0</v>
      </c>
      <c r="W117" s="33"/>
      <c r="X117" s="51"/>
      <c r="Y117" s="33"/>
      <c r="Z117" s="66">
        <f t="shared" si="16"/>
        <v>0</v>
      </c>
      <c r="AA117" s="33"/>
      <c r="AB117" s="51"/>
      <c r="AC117" s="33"/>
      <c r="AD117" s="37"/>
      <c r="AE117" s="76">
        <f t="shared" si="21"/>
        <v>0</v>
      </c>
      <c r="AF117" s="78"/>
    </row>
    <row r="118" spans="2:32" x14ac:dyDescent="0.25">
      <c r="B118" s="6"/>
      <c r="C118" s="24"/>
      <c r="D118" s="56"/>
      <c r="E118" s="56"/>
      <c r="F118" s="56"/>
      <c r="G118" s="33"/>
      <c r="H118" s="33"/>
      <c r="I118" s="33"/>
      <c r="J118" s="33"/>
      <c r="K118" s="33"/>
      <c r="L118" s="33"/>
      <c r="M118" s="33"/>
      <c r="N118" s="33"/>
      <c r="O118" s="33"/>
      <c r="P118" s="36"/>
      <c r="Q118" s="17"/>
      <c r="R118" s="31"/>
      <c r="S118" s="33"/>
      <c r="T118" s="48" t="str">
        <f t="shared" si="19"/>
        <v/>
      </c>
      <c r="U118" s="33"/>
      <c r="V118" s="66">
        <f t="shared" si="20"/>
        <v>0</v>
      </c>
      <c r="W118" s="33"/>
      <c r="X118" s="51"/>
      <c r="Y118" s="33"/>
      <c r="Z118" s="66">
        <f t="shared" si="16"/>
        <v>0</v>
      </c>
      <c r="AA118" s="33"/>
      <c r="AB118" s="51"/>
      <c r="AC118" s="33"/>
      <c r="AD118" s="37"/>
      <c r="AE118" s="76">
        <f t="shared" si="21"/>
        <v>0</v>
      </c>
      <c r="AF118" s="78"/>
    </row>
    <row r="119" spans="2:32" x14ac:dyDescent="0.25">
      <c r="B119" s="6"/>
      <c r="C119" s="24"/>
      <c r="D119" s="56"/>
      <c r="E119" s="56"/>
      <c r="F119" s="56"/>
      <c r="G119" s="33"/>
      <c r="H119" s="33"/>
      <c r="I119" s="33"/>
      <c r="J119" s="33"/>
      <c r="K119" s="33"/>
      <c r="L119" s="33"/>
      <c r="M119" s="33"/>
      <c r="N119" s="33"/>
      <c r="O119" s="33"/>
      <c r="P119" s="36"/>
      <c r="Q119" s="17"/>
      <c r="R119" s="31"/>
      <c r="S119" s="33"/>
      <c r="T119" s="48" t="str">
        <f t="shared" si="19"/>
        <v/>
      </c>
      <c r="U119" s="33"/>
      <c r="V119" s="66">
        <f t="shared" si="20"/>
        <v>0</v>
      </c>
      <c r="W119" s="33"/>
      <c r="X119" s="51"/>
      <c r="Y119" s="33"/>
      <c r="Z119" s="66">
        <f t="shared" si="16"/>
        <v>0</v>
      </c>
      <c r="AA119" s="33"/>
      <c r="AB119" s="51"/>
      <c r="AC119" s="33"/>
      <c r="AD119" s="37"/>
      <c r="AE119" s="76">
        <f t="shared" si="21"/>
        <v>0</v>
      </c>
      <c r="AF119" s="78"/>
    </row>
    <row r="120" spans="2:32" ht="15.75" thickBot="1" x14ac:dyDescent="0.3">
      <c r="B120" s="38" t="s">
        <v>11</v>
      </c>
      <c r="C120" s="39"/>
      <c r="D120" s="40">
        <f t="shared" ref="D120:P120" si="22">SUM(D7:D119)</f>
        <v>1132</v>
      </c>
      <c r="E120" s="40">
        <f t="shared" si="22"/>
        <v>314</v>
      </c>
      <c r="F120" s="40">
        <f t="shared" si="22"/>
        <v>105</v>
      </c>
      <c r="G120" s="40">
        <f t="shared" si="22"/>
        <v>16.7</v>
      </c>
      <c r="H120" s="40">
        <f t="shared" si="22"/>
        <v>40</v>
      </c>
      <c r="I120" s="40">
        <f t="shared" si="22"/>
        <v>286.5</v>
      </c>
      <c r="J120" s="40">
        <f t="shared" si="22"/>
        <v>59.5</v>
      </c>
      <c r="K120" s="40">
        <f t="shared" si="22"/>
        <v>66.5</v>
      </c>
      <c r="L120" s="40">
        <f t="shared" si="22"/>
        <v>638.5</v>
      </c>
      <c r="M120" s="40">
        <f t="shared" si="22"/>
        <v>125</v>
      </c>
      <c r="N120" s="40">
        <f t="shared" si="22"/>
        <v>22</v>
      </c>
      <c r="O120" s="40">
        <f t="shared" si="22"/>
        <v>191.5</v>
      </c>
      <c r="P120" s="41">
        <f t="shared" si="22"/>
        <v>67</v>
      </c>
      <c r="Q120" s="17"/>
      <c r="R120" s="40">
        <f>SUM(R7:R119)</f>
        <v>982</v>
      </c>
      <c r="S120" s="40">
        <f>SUM(S7:S119)</f>
        <v>668.5</v>
      </c>
      <c r="T120" s="40">
        <f>SUM(T7:T119)</f>
        <v>-7.5</v>
      </c>
      <c r="U120" s="40"/>
      <c r="V120" s="40">
        <f>SUM(V7:V119)</f>
        <v>314</v>
      </c>
      <c r="W120" s="40">
        <f>SUM(W7:W119)</f>
        <v>749</v>
      </c>
      <c r="X120" s="52">
        <f>SUM(X7:X119)</f>
        <v>-463</v>
      </c>
      <c r="Y120" s="40"/>
      <c r="Z120" s="40">
        <f>SUM(Z7:Z119)</f>
        <v>105</v>
      </c>
      <c r="AA120" s="40">
        <f>SUM(AA7:AA119)</f>
        <v>596</v>
      </c>
      <c r="AB120" s="52">
        <f>SUM(AB7:AB119)</f>
        <v>-4</v>
      </c>
      <c r="AC120" s="40"/>
      <c r="AD120" s="42">
        <f>SUM(AD7:AD119)</f>
        <v>736</v>
      </c>
      <c r="AE120" s="77">
        <f>SUM(AE7:AE119)</f>
        <v>3352.2</v>
      </c>
      <c r="AF120" s="78"/>
    </row>
    <row r="121" spans="2:32" ht="15.75" thickTop="1" x14ac:dyDescent="0.25"/>
    <row r="122" spans="2:32" x14ac:dyDescent="0.25">
      <c r="R122" s="106" t="s">
        <v>136</v>
      </c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</row>
    <row r="123" spans="2:32" ht="4.5" customHeight="1" x14ac:dyDescent="0.25"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D123" s="73"/>
      <c r="AE123" s="73"/>
    </row>
    <row r="124" spans="2:32" x14ac:dyDescent="0.25">
      <c r="R124" s="105" t="s">
        <v>102</v>
      </c>
      <c r="S124" s="105"/>
      <c r="T124" s="105"/>
      <c r="V124" s="105" t="s">
        <v>103</v>
      </c>
      <c r="W124" s="105"/>
      <c r="X124" s="105"/>
      <c r="Z124" s="105" t="s">
        <v>104</v>
      </c>
      <c r="AA124" s="105"/>
      <c r="AB124" s="105"/>
      <c r="AD124" s="105" t="s">
        <v>137</v>
      </c>
      <c r="AE124" s="105"/>
      <c r="AF124" s="105"/>
    </row>
    <row r="125" spans="2:32" x14ac:dyDescent="0.25">
      <c r="R125" s="68" t="s">
        <v>9</v>
      </c>
      <c r="S125" s="68" t="s">
        <v>5</v>
      </c>
      <c r="T125" s="69" t="s">
        <v>101</v>
      </c>
      <c r="V125" s="68" t="s">
        <v>9</v>
      </c>
      <c r="W125" s="68" t="s">
        <v>5</v>
      </c>
      <c r="X125" s="69" t="s">
        <v>101</v>
      </c>
      <c r="Z125" s="68" t="s">
        <v>9</v>
      </c>
      <c r="AA125" s="68" t="s">
        <v>5</v>
      </c>
      <c r="AB125" s="69" t="s">
        <v>101</v>
      </c>
      <c r="AD125" s="68" t="s">
        <v>9</v>
      </c>
      <c r="AE125" s="68" t="s">
        <v>5</v>
      </c>
      <c r="AF125" s="69" t="s">
        <v>101</v>
      </c>
    </row>
    <row r="126" spans="2:32" x14ac:dyDescent="0.25">
      <c r="R126" s="27">
        <f>SUMIFS(R7:R119,R7:R119,"&gt;0",S7:S119,"&gt;0")</f>
        <v>519</v>
      </c>
      <c r="S126" s="27">
        <f>SUMIFS(S7:S119,R7:R119,"&gt;0",S7:S119,"&gt;0")</f>
        <v>526.5</v>
      </c>
      <c r="T126" s="70">
        <f>R126-S126</f>
        <v>-7.5</v>
      </c>
      <c r="V126" s="27">
        <f>SUMIFS(V7:V119,V7:V119,"&gt;0",W7:W119,"&gt;0")</f>
        <v>94</v>
      </c>
      <c r="W126" s="27">
        <f>SUMIFS(W7:W119,V7:V119,"&gt;0",W7:W119,"&gt;0")</f>
        <v>315.5</v>
      </c>
      <c r="X126" s="70">
        <f>V126-W126</f>
        <v>-221.5</v>
      </c>
      <c r="Z126" s="27">
        <f>SUMIFS(Z7:Z119,Z7:Z119,"&gt;0",AA7:AA119,"&gt;0")</f>
        <v>0</v>
      </c>
      <c r="AA126" s="27">
        <f>SUMIFS(AA7:AA119,Z7:Z119,"&gt;0",AA7:AA119,"&gt;0")</f>
        <v>0</v>
      </c>
      <c r="AB126" s="70">
        <f>Z126-AA126</f>
        <v>0</v>
      </c>
      <c r="AD126" s="27">
        <f>SUMIFS(AD7:AD119,AD7:AD119,"&gt;0",AE7:AE119,"&gt;0")</f>
        <v>456</v>
      </c>
      <c r="AE126" s="27">
        <f>SUMIFS(AE7:AE119,AD7:AD119,"&gt;0",AE7:AE119,"&gt;0")</f>
        <v>1015</v>
      </c>
      <c r="AF126" s="70">
        <f>AD126-AE126</f>
        <v>-559</v>
      </c>
    </row>
    <row r="127" spans="2:32" x14ac:dyDescent="0.25">
      <c r="T127" s="87">
        <f>T126/R126</f>
        <v>-1.4450867052023121E-2</v>
      </c>
      <c r="X127" s="87">
        <f>X126/V126</f>
        <v>-2.3563829787234041</v>
      </c>
      <c r="AB127" s="87">
        <f>IF(Z126=0,1,AB126/Z126)</f>
        <v>1</v>
      </c>
      <c r="AF127" s="87">
        <f>AF126/AD126</f>
        <v>-1.2258771929824561</v>
      </c>
    </row>
  </sheetData>
  <mergeCells count="14">
    <mergeCell ref="Z5:AB5"/>
    <mergeCell ref="O5:O6"/>
    <mergeCell ref="B2:AF2"/>
    <mergeCell ref="B3:AF3"/>
    <mergeCell ref="D5:F5"/>
    <mergeCell ref="G5:L5"/>
    <mergeCell ref="P5:P6"/>
    <mergeCell ref="R5:T5"/>
    <mergeCell ref="V5:X5"/>
    <mergeCell ref="R124:T124"/>
    <mergeCell ref="V124:X124"/>
    <mergeCell ref="Z124:AB124"/>
    <mergeCell ref="R122:AF122"/>
    <mergeCell ref="AD124:AF124"/>
  </mergeCells>
  <conditionalFormatting sqref="C8:C36">
    <cfRule type="duplicateValues" dxfId="1" priority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F117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60" sqref="A60:XFD60"/>
    </sheetView>
  </sheetViews>
  <sheetFormatPr defaultRowHeight="15" x14ac:dyDescent="0.25"/>
  <cols>
    <col min="1" max="1" width="9.140625" style="5"/>
    <col min="2" max="2" width="10.425781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28515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1" width="9.7109375" style="12" customWidth="1"/>
    <col min="32" max="32" width="2.28515625" style="10" customWidth="1"/>
    <col min="33" max="16384" width="9.140625" style="5"/>
  </cols>
  <sheetData>
    <row r="2" spans="2:32" ht="26.25" x14ac:dyDescent="0.25">
      <c r="B2" s="110" t="s">
        <v>6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</row>
    <row r="3" spans="2:32" x14ac:dyDescent="0.25">
      <c r="B3" s="111" t="s">
        <v>14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</row>
    <row r="5" spans="2:32" x14ac:dyDescent="0.25">
      <c r="B5" s="13" t="s">
        <v>2</v>
      </c>
      <c r="C5" s="14" t="s">
        <v>1</v>
      </c>
      <c r="D5" s="112" t="s">
        <v>9</v>
      </c>
      <c r="E5" s="113"/>
      <c r="F5" s="114"/>
      <c r="G5" s="107" t="s">
        <v>17</v>
      </c>
      <c r="H5" s="107"/>
      <c r="I5" s="107"/>
      <c r="J5" s="107"/>
      <c r="K5" s="107"/>
      <c r="L5" s="107"/>
      <c r="M5" s="44" t="s">
        <v>53</v>
      </c>
      <c r="N5" s="44" t="s">
        <v>55</v>
      </c>
      <c r="O5" s="108" t="s">
        <v>19</v>
      </c>
      <c r="P5" s="115" t="s">
        <v>20</v>
      </c>
      <c r="Q5" s="17"/>
      <c r="R5" s="114" t="s">
        <v>7</v>
      </c>
      <c r="S5" s="107"/>
      <c r="T5" s="107"/>
      <c r="V5" s="107" t="s">
        <v>58</v>
      </c>
      <c r="W5" s="107"/>
      <c r="X5" s="107"/>
      <c r="Z5" s="107" t="s">
        <v>10</v>
      </c>
      <c r="AA5" s="107"/>
      <c r="AB5" s="107"/>
      <c r="AD5" s="19" t="s">
        <v>4</v>
      </c>
      <c r="AE5" s="19" t="s">
        <v>4</v>
      </c>
    </row>
    <row r="6" spans="2:32" x14ac:dyDescent="0.25">
      <c r="B6" s="15"/>
      <c r="C6" s="20"/>
      <c r="D6" s="21" t="s">
        <v>0</v>
      </c>
      <c r="E6" s="21" t="s">
        <v>12</v>
      </c>
      <c r="F6" s="21" t="s">
        <v>15</v>
      </c>
      <c r="G6" s="21" t="s">
        <v>18</v>
      </c>
      <c r="H6" s="21" t="s">
        <v>88</v>
      </c>
      <c r="I6" s="21" t="s">
        <v>21</v>
      </c>
      <c r="J6" s="21" t="s">
        <v>22</v>
      </c>
      <c r="K6" s="21" t="s">
        <v>60</v>
      </c>
      <c r="L6" s="21" t="s">
        <v>23</v>
      </c>
      <c r="M6" s="21" t="s">
        <v>54</v>
      </c>
      <c r="N6" s="21" t="s">
        <v>56</v>
      </c>
      <c r="O6" s="109"/>
      <c r="P6" s="116"/>
      <c r="Q6" s="17"/>
      <c r="R6" s="16" t="s">
        <v>3</v>
      </c>
      <c r="S6" s="18" t="s">
        <v>5</v>
      </c>
      <c r="T6" s="18" t="s">
        <v>57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22" t="s">
        <v>27</v>
      </c>
    </row>
    <row r="7" spans="2:32" x14ac:dyDescent="0.25">
      <c r="B7" s="23" t="s">
        <v>16</v>
      </c>
      <c r="C7" s="24"/>
      <c r="D7" s="16"/>
      <c r="E7" s="16"/>
      <c r="F7" s="16"/>
      <c r="G7" s="25"/>
      <c r="H7" s="25"/>
      <c r="I7" s="25"/>
      <c r="J7" s="25"/>
      <c r="K7" s="25">
        <v>1</v>
      </c>
      <c r="L7" s="25"/>
      <c r="M7" s="25"/>
      <c r="N7" s="25"/>
      <c r="O7" s="25"/>
      <c r="P7" s="26"/>
      <c r="Q7" s="17"/>
      <c r="R7" s="25"/>
      <c r="S7" s="27"/>
      <c r="T7" s="28"/>
      <c r="V7" s="27"/>
      <c r="W7" s="27"/>
      <c r="X7" s="50"/>
      <c r="Z7" s="27"/>
      <c r="AA7" s="27"/>
      <c r="AB7" s="50"/>
      <c r="AD7" s="29"/>
      <c r="AE7" s="91">
        <v>1</v>
      </c>
    </row>
    <row r="8" spans="2:32" x14ac:dyDescent="0.25">
      <c r="B8" s="6"/>
      <c r="C8" s="7" t="s">
        <v>25</v>
      </c>
      <c r="D8" s="57">
        <v>4</v>
      </c>
      <c r="E8" s="57">
        <v>8</v>
      </c>
      <c r="F8" s="57"/>
      <c r="G8" s="1"/>
      <c r="H8" s="1"/>
      <c r="I8" s="1"/>
      <c r="J8" s="1"/>
      <c r="K8" s="1"/>
      <c r="L8" s="1"/>
      <c r="M8" s="45">
        <v>9</v>
      </c>
      <c r="N8" s="45"/>
      <c r="O8" s="25">
        <v>2</v>
      </c>
      <c r="P8" s="26"/>
      <c r="Q8" s="17"/>
      <c r="R8" s="3">
        <f>D8</f>
        <v>4</v>
      </c>
      <c r="S8" s="27"/>
      <c r="T8" s="48" t="str">
        <f t="shared" ref="T8:T29" si="0">IF(R8&gt;0,IF(S8&gt;0,R8-S8,""),"")</f>
        <v/>
      </c>
      <c r="V8" s="3">
        <f>E8</f>
        <v>8</v>
      </c>
      <c r="W8" s="27"/>
      <c r="X8" s="48" t="str">
        <f>IF(V8&gt;0,IF(W8&gt;0,V8-W8,""),"")</f>
        <v/>
      </c>
      <c r="Z8" s="3"/>
      <c r="AA8" s="27"/>
      <c r="AB8" s="48" t="str">
        <f>IF(Z8&gt;0,IF(AA8&gt;0,Z8-AA8,""),"")</f>
        <v/>
      </c>
      <c r="AC8" s="30"/>
      <c r="AD8" s="29">
        <f>R8+V8+Z8</f>
        <v>12</v>
      </c>
      <c r="AE8" s="92">
        <f>G8+H8+I8+J8+K8+L8+M8+N8+O8+P8+Q8+S8+W8+AA8</f>
        <v>11</v>
      </c>
    </row>
    <row r="9" spans="2:32" x14ac:dyDescent="0.25">
      <c r="B9" s="6"/>
      <c r="C9" s="7" t="s">
        <v>28</v>
      </c>
      <c r="D9" s="57">
        <v>44</v>
      </c>
      <c r="E9" s="57">
        <v>8</v>
      </c>
      <c r="F9" s="57"/>
      <c r="G9" s="1"/>
      <c r="H9" s="1"/>
      <c r="I9" s="1">
        <v>5</v>
      </c>
      <c r="J9" s="1"/>
      <c r="K9" s="1">
        <v>15</v>
      </c>
      <c r="L9" s="1"/>
      <c r="M9" s="58">
        <v>39</v>
      </c>
      <c r="N9" s="45"/>
      <c r="O9" s="25"/>
      <c r="P9" s="26"/>
      <c r="Q9" s="17"/>
      <c r="R9" s="90">
        <f t="shared" ref="R9:R74" si="1">D9</f>
        <v>44</v>
      </c>
      <c r="S9" s="27">
        <v>58</v>
      </c>
      <c r="T9" s="54">
        <f t="shared" si="0"/>
        <v>-14</v>
      </c>
      <c r="V9" s="90">
        <f t="shared" ref="V9:V74" si="2">E9</f>
        <v>8</v>
      </c>
      <c r="W9" s="27"/>
      <c r="X9" s="48" t="str">
        <f t="shared" ref="X9:X29" si="3">IF(V9&gt;0,IF(W9&gt;0,V9-W9,""),"")</f>
        <v/>
      </c>
      <c r="Z9" s="90"/>
      <c r="AA9" s="27"/>
      <c r="AB9" s="48" t="str">
        <f t="shared" ref="AB9:AB29" si="4">IF(Z9&gt;0,IF(AA9&gt;0,Z9-AA9,""),"")</f>
        <v/>
      </c>
      <c r="AC9" s="30"/>
      <c r="AD9" s="29">
        <f t="shared" ref="AD9:AD30" si="5">R9+V9+Z9</f>
        <v>52</v>
      </c>
      <c r="AE9" s="92">
        <f t="shared" ref="AE9:AE74" si="6">G9+H9+I9+J9+K9+L9+M9+N9+O9+P9+Q9+S9+W9+AA9</f>
        <v>117</v>
      </c>
    </row>
    <row r="10" spans="2:32" ht="25.5" x14ac:dyDescent="0.25">
      <c r="B10" s="6"/>
      <c r="C10" s="7" t="s">
        <v>29</v>
      </c>
      <c r="D10" s="57">
        <v>30</v>
      </c>
      <c r="E10" s="57">
        <v>20</v>
      </c>
      <c r="F10" s="57"/>
      <c r="G10" s="1"/>
      <c r="H10" s="1"/>
      <c r="I10" s="1">
        <v>7</v>
      </c>
      <c r="J10" s="1"/>
      <c r="K10" s="1"/>
      <c r="L10" s="1"/>
      <c r="M10" s="58">
        <v>16</v>
      </c>
      <c r="N10" s="45"/>
      <c r="O10" s="25">
        <v>0.5</v>
      </c>
      <c r="P10" s="26"/>
      <c r="Q10" s="17"/>
      <c r="R10" s="90">
        <f t="shared" si="1"/>
        <v>30</v>
      </c>
      <c r="S10" s="27"/>
      <c r="T10" s="48" t="str">
        <f t="shared" si="0"/>
        <v/>
      </c>
      <c r="V10" s="90">
        <f t="shared" si="2"/>
        <v>20</v>
      </c>
      <c r="W10" s="27"/>
      <c r="X10" s="48" t="str">
        <f t="shared" si="3"/>
        <v/>
      </c>
      <c r="Z10" s="90"/>
      <c r="AA10" s="27"/>
      <c r="AB10" s="48" t="str">
        <f t="shared" si="4"/>
        <v/>
      </c>
      <c r="AC10" s="30"/>
      <c r="AD10" s="29">
        <f t="shared" si="5"/>
        <v>50</v>
      </c>
      <c r="AE10" s="92">
        <f t="shared" si="6"/>
        <v>23.5</v>
      </c>
    </row>
    <row r="11" spans="2:32" ht="38.25" x14ac:dyDescent="0.25">
      <c r="B11" s="6"/>
      <c r="C11" s="59" t="s">
        <v>30</v>
      </c>
      <c r="D11" s="57">
        <v>56</v>
      </c>
      <c r="E11" s="57">
        <v>20</v>
      </c>
      <c r="F11" s="57"/>
      <c r="G11" s="1"/>
      <c r="H11" s="1"/>
      <c r="I11" s="1"/>
      <c r="J11" s="1"/>
      <c r="K11" s="1"/>
      <c r="L11" s="1"/>
      <c r="M11" s="45"/>
      <c r="N11" s="45"/>
      <c r="O11" s="25"/>
      <c r="P11" s="26"/>
      <c r="Q11" s="17"/>
      <c r="R11" s="90">
        <f t="shared" si="1"/>
        <v>56</v>
      </c>
      <c r="S11" s="27"/>
      <c r="T11" s="48" t="str">
        <f t="shared" si="0"/>
        <v/>
      </c>
      <c r="V11" s="90">
        <f t="shared" si="2"/>
        <v>20</v>
      </c>
      <c r="W11" s="27"/>
      <c r="X11" s="48" t="str">
        <f t="shared" si="3"/>
        <v/>
      </c>
      <c r="Z11" s="90"/>
      <c r="AA11" s="27"/>
      <c r="AB11" s="48" t="str">
        <f t="shared" si="4"/>
        <v/>
      </c>
      <c r="AC11" s="30"/>
      <c r="AD11" s="29">
        <f t="shared" si="5"/>
        <v>76</v>
      </c>
      <c r="AE11" s="92">
        <f t="shared" si="6"/>
        <v>0</v>
      </c>
    </row>
    <row r="12" spans="2:32" x14ac:dyDescent="0.25">
      <c r="B12" s="6"/>
      <c r="C12" s="8" t="s">
        <v>31</v>
      </c>
      <c r="D12" s="57"/>
      <c r="E12" s="57"/>
      <c r="F12" s="57"/>
      <c r="G12" s="1"/>
      <c r="H12" s="1"/>
      <c r="I12" s="1"/>
      <c r="J12" s="1"/>
      <c r="K12" s="1"/>
      <c r="L12" s="1"/>
      <c r="M12" s="45"/>
      <c r="N12" s="45"/>
      <c r="O12" s="25"/>
      <c r="P12" s="26"/>
      <c r="Q12" s="17"/>
      <c r="R12" s="90">
        <f t="shared" si="1"/>
        <v>0</v>
      </c>
      <c r="S12" s="27"/>
      <c r="T12" s="48" t="str">
        <f t="shared" si="0"/>
        <v/>
      </c>
      <c r="V12" s="90">
        <f t="shared" si="2"/>
        <v>0</v>
      </c>
      <c r="W12" s="27"/>
      <c r="X12" s="48" t="str">
        <f t="shared" si="3"/>
        <v/>
      </c>
      <c r="Z12" s="90"/>
      <c r="AA12" s="27"/>
      <c r="AB12" s="48" t="str">
        <f t="shared" si="4"/>
        <v/>
      </c>
      <c r="AC12" s="30"/>
      <c r="AD12" s="29">
        <f t="shared" si="5"/>
        <v>0</v>
      </c>
      <c r="AE12" s="92">
        <f t="shared" si="6"/>
        <v>0</v>
      </c>
    </row>
    <row r="13" spans="2:32" ht="25.5" x14ac:dyDescent="0.25">
      <c r="B13" s="6"/>
      <c r="C13" s="47" t="s">
        <v>32</v>
      </c>
      <c r="D13" s="57">
        <v>4</v>
      </c>
      <c r="E13" s="57"/>
      <c r="F13" s="57"/>
      <c r="G13" s="1"/>
      <c r="H13" s="1"/>
      <c r="I13" s="1"/>
      <c r="J13" s="1"/>
      <c r="K13" s="1"/>
      <c r="L13" s="1"/>
      <c r="M13" s="45"/>
      <c r="N13" s="45"/>
      <c r="O13" s="25"/>
      <c r="P13" s="26"/>
      <c r="Q13" s="17"/>
      <c r="R13" s="90">
        <f t="shared" si="1"/>
        <v>4</v>
      </c>
      <c r="S13" s="27">
        <v>8</v>
      </c>
      <c r="T13" s="54">
        <f t="shared" si="0"/>
        <v>-4</v>
      </c>
      <c r="V13" s="90">
        <f t="shared" si="2"/>
        <v>0</v>
      </c>
      <c r="W13" s="27"/>
      <c r="X13" s="48" t="str">
        <f t="shared" si="3"/>
        <v/>
      </c>
      <c r="Z13" s="90"/>
      <c r="AA13" s="27"/>
      <c r="AB13" s="48" t="str">
        <f t="shared" si="4"/>
        <v/>
      </c>
      <c r="AC13" s="30"/>
      <c r="AD13" s="29">
        <f t="shared" si="5"/>
        <v>4</v>
      </c>
      <c r="AE13" s="92">
        <f t="shared" si="6"/>
        <v>8</v>
      </c>
    </row>
    <row r="14" spans="2:32" x14ac:dyDescent="0.25">
      <c r="B14" s="6"/>
      <c r="C14" s="47" t="s">
        <v>33</v>
      </c>
      <c r="D14" s="57">
        <v>12</v>
      </c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90">
        <f t="shared" si="1"/>
        <v>12</v>
      </c>
      <c r="S14" s="27">
        <v>4</v>
      </c>
      <c r="T14" s="48">
        <f t="shared" si="0"/>
        <v>8</v>
      </c>
      <c r="V14" s="90">
        <f t="shared" si="2"/>
        <v>0</v>
      </c>
      <c r="W14" s="27"/>
      <c r="X14" s="48" t="str">
        <f t="shared" si="3"/>
        <v/>
      </c>
      <c r="Z14" s="90"/>
      <c r="AA14" s="27"/>
      <c r="AB14" s="48" t="str">
        <f t="shared" si="4"/>
        <v/>
      </c>
      <c r="AC14" s="30"/>
      <c r="AD14" s="29">
        <f t="shared" si="5"/>
        <v>12</v>
      </c>
      <c r="AE14" s="92">
        <f t="shared" si="6"/>
        <v>4</v>
      </c>
    </row>
    <row r="15" spans="2:32" x14ac:dyDescent="0.25">
      <c r="B15" s="6"/>
      <c r="C15" s="47" t="s">
        <v>34</v>
      </c>
      <c r="D15" s="57">
        <v>16</v>
      </c>
      <c r="E15" s="57"/>
      <c r="F15" s="57"/>
      <c r="G15" s="1"/>
      <c r="H15" s="1"/>
      <c r="I15" s="1"/>
      <c r="J15" s="1"/>
      <c r="K15" s="1"/>
      <c r="L15" s="1"/>
      <c r="M15" s="45"/>
      <c r="N15" s="45"/>
      <c r="O15" s="25"/>
      <c r="P15" s="26"/>
      <c r="Q15" s="17"/>
      <c r="R15" s="90">
        <f t="shared" si="1"/>
        <v>16</v>
      </c>
      <c r="S15" s="27"/>
      <c r="T15" s="48" t="str">
        <f t="shared" si="0"/>
        <v/>
      </c>
      <c r="V15" s="90">
        <f t="shared" si="2"/>
        <v>0</v>
      </c>
      <c r="W15" s="27"/>
      <c r="X15" s="48" t="str">
        <f t="shared" si="3"/>
        <v/>
      </c>
      <c r="Z15" s="90"/>
      <c r="AA15" s="27"/>
      <c r="AB15" s="48" t="str">
        <f t="shared" si="4"/>
        <v/>
      </c>
      <c r="AC15" s="30"/>
      <c r="AD15" s="29">
        <f t="shared" si="5"/>
        <v>16</v>
      </c>
      <c r="AE15" s="92">
        <f t="shared" si="6"/>
        <v>0</v>
      </c>
    </row>
    <row r="16" spans="2:32" x14ac:dyDescent="0.25">
      <c r="B16" s="6"/>
      <c r="C16" s="47" t="s">
        <v>35</v>
      </c>
      <c r="D16" s="57">
        <v>4</v>
      </c>
      <c r="E16" s="57"/>
      <c r="F16" s="57"/>
      <c r="G16" s="1"/>
      <c r="H16" s="1"/>
      <c r="I16" s="1"/>
      <c r="J16" s="1"/>
      <c r="K16" s="1"/>
      <c r="L16" s="1"/>
      <c r="M16" s="45"/>
      <c r="N16" s="45"/>
      <c r="O16" s="25"/>
      <c r="P16" s="26"/>
      <c r="Q16" s="17"/>
      <c r="R16" s="90">
        <f t="shared" si="1"/>
        <v>4</v>
      </c>
      <c r="S16" s="27">
        <v>2</v>
      </c>
      <c r="T16" s="48">
        <f t="shared" si="0"/>
        <v>2</v>
      </c>
      <c r="V16" s="90">
        <f t="shared" si="2"/>
        <v>0</v>
      </c>
      <c r="W16" s="27"/>
      <c r="X16" s="48" t="str">
        <f t="shared" si="3"/>
        <v/>
      </c>
      <c r="Z16" s="90"/>
      <c r="AA16" s="27"/>
      <c r="AB16" s="48" t="str">
        <f t="shared" si="4"/>
        <v/>
      </c>
      <c r="AC16" s="30"/>
      <c r="AD16" s="29">
        <f t="shared" si="5"/>
        <v>4</v>
      </c>
      <c r="AE16" s="92">
        <f t="shared" si="6"/>
        <v>2</v>
      </c>
    </row>
    <row r="17" spans="2:32" x14ac:dyDescent="0.25">
      <c r="B17" s="6"/>
      <c r="C17" s="71" t="s">
        <v>36</v>
      </c>
      <c r="D17" s="57">
        <v>32</v>
      </c>
      <c r="E17" s="57"/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90">
        <f t="shared" si="1"/>
        <v>32</v>
      </c>
      <c r="S17" s="27"/>
      <c r="T17" s="48" t="str">
        <f t="shared" si="0"/>
        <v/>
      </c>
      <c r="V17" s="90">
        <f t="shared" si="2"/>
        <v>0</v>
      </c>
      <c r="W17" s="27"/>
      <c r="X17" s="48" t="str">
        <f t="shared" si="3"/>
        <v/>
      </c>
      <c r="Z17" s="90"/>
      <c r="AA17" s="27"/>
      <c r="AB17" s="48" t="str">
        <f t="shared" si="4"/>
        <v/>
      </c>
      <c r="AC17" s="30"/>
      <c r="AD17" s="29">
        <f t="shared" si="5"/>
        <v>32</v>
      </c>
      <c r="AE17" s="92">
        <f t="shared" si="6"/>
        <v>0</v>
      </c>
    </row>
    <row r="18" spans="2:32" x14ac:dyDescent="0.25">
      <c r="B18" s="6"/>
      <c r="C18" s="47" t="s">
        <v>37</v>
      </c>
      <c r="D18" s="57">
        <v>62</v>
      </c>
      <c r="E18" s="57">
        <v>40</v>
      </c>
      <c r="F18" s="57"/>
      <c r="G18" s="1"/>
      <c r="H18" s="1"/>
      <c r="I18" s="1"/>
      <c r="J18" s="1"/>
      <c r="K18" s="1"/>
      <c r="L18" s="1"/>
      <c r="M18" s="45"/>
      <c r="N18" s="45"/>
      <c r="O18" s="25"/>
      <c r="P18" s="26"/>
      <c r="Q18" s="17"/>
      <c r="R18" s="90">
        <f t="shared" si="1"/>
        <v>62</v>
      </c>
      <c r="S18" s="27">
        <v>10.5</v>
      </c>
      <c r="T18" s="48">
        <f t="shared" si="0"/>
        <v>51.5</v>
      </c>
      <c r="V18" s="90">
        <f t="shared" si="2"/>
        <v>40</v>
      </c>
      <c r="W18" s="27"/>
      <c r="X18" s="48" t="str">
        <f t="shared" si="3"/>
        <v/>
      </c>
      <c r="Z18" s="90"/>
      <c r="AA18" s="27"/>
      <c r="AB18" s="48" t="str">
        <f t="shared" si="4"/>
        <v/>
      </c>
      <c r="AC18" s="30"/>
      <c r="AD18" s="29">
        <f t="shared" si="5"/>
        <v>102</v>
      </c>
      <c r="AE18" s="92">
        <f t="shared" si="6"/>
        <v>10.5</v>
      </c>
    </row>
    <row r="19" spans="2:32" x14ac:dyDescent="0.25">
      <c r="B19" s="6"/>
      <c r="C19" s="47" t="s">
        <v>38</v>
      </c>
      <c r="D19" s="57">
        <v>50</v>
      </c>
      <c r="E19" s="57">
        <v>6</v>
      </c>
      <c r="F19" s="57"/>
      <c r="G19" s="1"/>
      <c r="H19" s="1"/>
      <c r="I19" s="1"/>
      <c r="J19" s="1"/>
      <c r="K19" s="1"/>
      <c r="L19" s="1"/>
      <c r="M19" s="45"/>
      <c r="N19" s="45"/>
      <c r="O19" s="25">
        <v>5</v>
      </c>
      <c r="P19" s="26"/>
      <c r="Q19" s="17"/>
      <c r="R19" s="90">
        <f t="shared" si="1"/>
        <v>50</v>
      </c>
      <c r="S19" s="27">
        <v>5</v>
      </c>
      <c r="T19" s="48">
        <f t="shared" si="0"/>
        <v>45</v>
      </c>
      <c r="V19" s="90">
        <f t="shared" si="2"/>
        <v>6</v>
      </c>
      <c r="W19" s="27"/>
      <c r="X19" s="48" t="str">
        <f t="shared" si="3"/>
        <v/>
      </c>
      <c r="Z19" s="90"/>
      <c r="AA19" s="27"/>
      <c r="AB19" s="48" t="str">
        <f t="shared" si="4"/>
        <v/>
      </c>
      <c r="AC19" s="30"/>
      <c r="AD19" s="29">
        <f t="shared" si="5"/>
        <v>56</v>
      </c>
      <c r="AE19" s="92">
        <f t="shared" si="6"/>
        <v>10</v>
      </c>
    </row>
    <row r="20" spans="2:32" x14ac:dyDescent="0.25">
      <c r="B20" s="6"/>
      <c r="C20" s="47" t="s">
        <v>39</v>
      </c>
      <c r="D20" s="57">
        <v>30</v>
      </c>
      <c r="E20" s="57">
        <v>12</v>
      </c>
      <c r="F20" s="57"/>
      <c r="G20" s="1"/>
      <c r="H20" s="1"/>
      <c r="I20" s="1"/>
      <c r="J20" s="1"/>
      <c r="K20" s="1"/>
      <c r="L20" s="1"/>
      <c r="M20" s="45"/>
      <c r="N20" s="45">
        <v>2</v>
      </c>
      <c r="O20" s="25"/>
      <c r="P20" s="26"/>
      <c r="Q20" s="17"/>
      <c r="R20" s="90">
        <f t="shared" si="1"/>
        <v>30</v>
      </c>
      <c r="S20" s="27">
        <v>16</v>
      </c>
      <c r="T20" s="48">
        <f t="shared" si="0"/>
        <v>14</v>
      </c>
      <c r="V20" s="90">
        <f t="shared" si="2"/>
        <v>12</v>
      </c>
      <c r="W20" s="27"/>
      <c r="X20" s="48" t="str">
        <f t="shared" si="3"/>
        <v/>
      </c>
      <c r="Z20" s="90"/>
      <c r="AA20" s="27"/>
      <c r="AB20" s="48" t="str">
        <f t="shared" si="4"/>
        <v/>
      </c>
      <c r="AC20" s="30"/>
      <c r="AD20" s="29">
        <f t="shared" si="5"/>
        <v>42</v>
      </c>
      <c r="AE20" s="92">
        <f t="shared" si="6"/>
        <v>18</v>
      </c>
    </row>
    <row r="21" spans="2:32" x14ac:dyDescent="0.25">
      <c r="B21" s="6"/>
      <c r="C21" s="47" t="s">
        <v>125</v>
      </c>
      <c r="D21" s="57"/>
      <c r="E21" s="57"/>
      <c r="F21" s="57"/>
      <c r="G21" s="1"/>
      <c r="H21" s="1"/>
      <c r="I21" s="1"/>
      <c r="J21" s="1"/>
      <c r="K21" s="1"/>
      <c r="L21" s="1"/>
      <c r="M21" s="45"/>
      <c r="N21" s="45"/>
      <c r="O21" s="25"/>
      <c r="P21" s="26"/>
      <c r="Q21" s="17"/>
      <c r="R21" s="90"/>
      <c r="S21" s="27">
        <v>2</v>
      </c>
      <c r="T21" s="48" t="str">
        <f t="shared" si="0"/>
        <v/>
      </c>
      <c r="V21" s="90"/>
      <c r="W21" s="27"/>
      <c r="X21" s="48"/>
      <c r="Z21" s="90"/>
      <c r="AA21" s="27"/>
      <c r="AB21" s="48"/>
      <c r="AC21" s="30"/>
      <c r="AD21" s="29"/>
      <c r="AE21" s="92">
        <f t="shared" si="6"/>
        <v>2</v>
      </c>
    </row>
    <row r="22" spans="2:32" ht="38.25" x14ac:dyDescent="0.25">
      <c r="B22" s="6"/>
      <c r="C22" s="7" t="s">
        <v>40</v>
      </c>
      <c r="D22" s="57">
        <v>16</v>
      </c>
      <c r="E22" s="57">
        <v>4</v>
      </c>
      <c r="F22" s="57"/>
      <c r="G22" s="1"/>
      <c r="H22" s="1"/>
      <c r="I22" s="1"/>
      <c r="J22" s="1"/>
      <c r="K22" s="1"/>
      <c r="L22" s="1"/>
      <c r="M22" s="45"/>
      <c r="N22" s="45"/>
      <c r="O22" s="25">
        <v>0.5</v>
      </c>
      <c r="P22" s="26"/>
      <c r="Q22" s="17"/>
      <c r="R22" s="90">
        <f t="shared" si="1"/>
        <v>16</v>
      </c>
      <c r="S22" s="27"/>
      <c r="T22" s="48" t="str">
        <f t="shared" si="0"/>
        <v/>
      </c>
      <c r="V22" s="90">
        <f t="shared" si="2"/>
        <v>4</v>
      </c>
      <c r="W22" s="27"/>
      <c r="X22" s="48" t="str">
        <f t="shared" si="3"/>
        <v/>
      </c>
      <c r="Z22" s="90"/>
      <c r="AA22" s="27"/>
      <c r="AB22" s="48" t="str">
        <f t="shared" si="4"/>
        <v/>
      </c>
      <c r="AC22" s="30"/>
      <c r="AD22" s="29">
        <f t="shared" si="5"/>
        <v>20</v>
      </c>
      <c r="AE22" s="92">
        <f t="shared" si="6"/>
        <v>0.5</v>
      </c>
    </row>
    <row r="23" spans="2:32" x14ac:dyDescent="0.25">
      <c r="B23" s="6"/>
      <c r="C23" s="7" t="s">
        <v>41</v>
      </c>
      <c r="D23" s="57">
        <v>20</v>
      </c>
      <c r="E23" s="57"/>
      <c r="F23" s="57"/>
      <c r="G23" s="1"/>
      <c r="H23" s="1"/>
      <c r="I23" s="1"/>
      <c r="J23" s="1"/>
      <c r="K23" s="1"/>
      <c r="L23" s="1"/>
      <c r="M23" s="45"/>
      <c r="N23" s="45"/>
      <c r="O23" s="25"/>
      <c r="P23" s="26"/>
      <c r="Q23" s="17"/>
      <c r="R23" s="90">
        <f t="shared" si="1"/>
        <v>20</v>
      </c>
      <c r="S23" s="27"/>
      <c r="T23" s="48" t="str">
        <f t="shared" si="0"/>
        <v/>
      </c>
      <c r="V23" s="90">
        <f t="shared" si="2"/>
        <v>0</v>
      </c>
      <c r="W23" s="27"/>
      <c r="X23" s="48" t="str">
        <f t="shared" si="3"/>
        <v/>
      </c>
      <c r="Z23" s="90"/>
      <c r="AA23" s="27"/>
      <c r="AB23" s="48" t="str">
        <f t="shared" si="4"/>
        <v/>
      </c>
      <c r="AC23" s="30"/>
      <c r="AD23" s="29">
        <f t="shared" si="5"/>
        <v>20</v>
      </c>
      <c r="AE23" s="92">
        <f t="shared" si="6"/>
        <v>0</v>
      </c>
    </row>
    <row r="24" spans="2:32" ht="45" x14ac:dyDescent="0.25">
      <c r="B24" s="6"/>
      <c r="C24" s="24" t="s">
        <v>42</v>
      </c>
      <c r="D24" s="18">
        <v>80</v>
      </c>
      <c r="E24" s="18">
        <v>40</v>
      </c>
      <c r="F24" s="18"/>
      <c r="G24" s="1"/>
      <c r="H24" s="1"/>
      <c r="I24" s="1"/>
      <c r="J24" s="1"/>
      <c r="K24" s="1"/>
      <c r="L24" s="1"/>
      <c r="M24" s="46"/>
      <c r="N24" s="46"/>
      <c r="O24" s="31"/>
      <c r="P24" s="32"/>
      <c r="Q24" s="17"/>
      <c r="R24" s="90">
        <f t="shared" si="1"/>
        <v>80</v>
      </c>
      <c r="S24" s="33"/>
      <c r="T24" s="48" t="str">
        <f t="shared" si="0"/>
        <v/>
      </c>
      <c r="V24" s="90">
        <f t="shared" si="2"/>
        <v>40</v>
      </c>
      <c r="W24" s="33"/>
      <c r="X24" s="48" t="str">
        <f t="shared" si="3"/>
        <v/>
      </c>
      <c r="Z24" s="90"/>
      <c r="AA24" s="33"/>
      <c r="AB24" s="48" t="str">
        <f t="shared" si="4"/>
        <v/>
      </c>
      <c r="AC24" s="30"/>
      <c r="AD24" s="29">
        <f t="shared" si="5"/>
        <v>120</v>
      </c>
      <c r="AE24" s="92">
        <f t="shared" si="6"/>
        <v>0</v>
      </c>
    </row>
    <row r="25" spans="2:32" ht="30" x14ac:dyDescent="0.25">
      <c r="B25" s="6"/>
      <c r="C25" s="24" t="s">
        <v>43</v>
      </c>
      <c r="D25" s="18">
        <v>32</v>
      </c>
      <c r="E25" s="18"/>
      <c r="F25" s="18"/>
      <c r="G25" s="1"/>
      <c r="H25" s="1"/>
      <c r="I25" s="1"/>
      <c r="J25" s="1"/>
      <c r="K25" s="1"/>
      <c r="L25" s="1"/>
      <c r="M25" s="46"/>
      <c r="N25" s="46"/>
      <c r="O25" s="31"/>
      <c r="P25" s="32"/>
      <c r="Q25" s="17"/>
      <c r="R25" s="90">
        <f t="shared" si="1"/>
        <v>32</v>
      </c>
      <c r="S25" s="33"/>
      <c r="T25" s="48" t="str">
        <f t="shared" si="0"/>
        <v/>
      </c>
      <c r="V25" s="90">
        <f t="shared" si="2"/>
        <v>0</v>
      </c>
      <c r="W25" s="33"/>
      <c r="X25" s="48" t="str">
        <f t="shared" si="3"/>
        <v/>
      </c>
      <c r="Z25" s="90"/>
      <c r="AA25" s="33"/>
      <c r="AB25" s="48" t="str">
        <f t="shared" si="4"/>
        <v/>
      </c>
      <c r="AC25" s="30"/>
      <c r="AD25" s="29">
        <f t="shared" si="5"/>
        <v>32</v>
      </c>
      <c r="AE25" s="92">
        <f t="shared" si="6"/>
        <v>0</v>
      </c>
    </row>
    <row r="26" spans="2:32" x14ac:dyDescent="0.25">
      <c r="B26" s="6"/>
      <c r="C26" s="9" t="s">
        <v>44</v>
      </c>
      <c r="D26" s="57">
        <v>8</v>
      </c>
      <c r="E26" s="57"/>
      <c r="F26" s="57"/>
      <c r="G26" s="27"/>
      <c r="H26" s="27"/>
      <c r="I26" s="27"/>
      <c r="J26" s="27"/>
      <c r="K26" s="27"/>
      <c r="L26" s="27"/>
      <c r="M26" s="31"/>
      <c r="N26" s="31"/>
      <c r="O26" s="31"/>
      <c r="P26" s="32"/>
      <c r="Q26" s="17"/>
      <c r="R26" s="90">
        <f t="shared" si="1"/>
        <v>8</v>
      </c>
      <c r="S26" s="33"/>
      <c r="T26" s="48" t="str">
        <f t="shared" si="0"/>
        <v/>
      </c>
      <c r="V26" s="90">
        <f t="shared" si="2"/>
        <v>0</v>
      </c>
      <c r="W26" s="33"/>
      <c r="X26" s="48" t="str">
        <f t="shared" si="3"/>
        <v/>
      </c>
      <c r="Z26" s="90"/>
      <c r="AA26" s="33"/>
      <c r="AB26" s="48" t="str">
        <f t="shared" si="4"/>
        <v/>
      </c>
      <c r="AD26" s="29">
        <f t="shared" si="5"/>
        <v>8</v>
      </c>
      <c r="AE26" s="92">
        <f t="shared" si="6"/>
        <v>0</v>
      </c>
    </row>
    <row r="27" spans="2:32" x14ac:dyDescent="0.25">
      <c r="B27" s="23"/>
      <c r="C27" s="24" t="s">
        <v>24</v>
      </c>
      <c r="D27" s="18">
        <v>70</v>
      </c>
      <c r="E27" s="18">
        <v>8</v>
      </c>
      <c r="F27" s="18"/>
      <c r="G27" s="27"/>
      <c r="H27" s="27"/>
      <c r="I27" s="27">
        <v>16</v>
      </c>
      <c r="J27" s="27"/>
      <c r="K27" s="27"/>
      <c r="L27" s="27"/>
      <c r="M27" s="27">
        <v>19</v>
      </c>
      <c r="N27" s="27"/>
      <c r="O27" s="27">
        <v>3</v>
      </c>
      <c r="P27" s="35"/>
      <c r="Q27" s="17"/>
      <c r="R27" s="90">
        <f t="shared" si="1"/>
        <v>70</v>
      </c>
      <c r="S27" s="27">
        <v>112</v>
      </c>
      <c r="T27" s="48">
        <f t="shared" si="0"/>
        <v>-42</v>
      </c>
      <c r="U27" s="27"/>
      <c r="V27" s="90">
        <f t="shared" si="2"/>
        <v>8</v>
      </c>
      <c r="W27" s="27"/>
      <c r="X27" s="48" t="str">
        <f t="shared" si="3"/>
        <v/>
      </c>
      <c r="Y27" s="27"/>
      <c r="Z27" s="90"/>
      <c r="AA27" s="27"/>
      <c r="AB27" s="48" t="str">
        <f t="shared" si="4"/>
        <v/>
      </c>
      <c r="AC27" s="27"/>
      <c r="AD27" s="29">
        <f t="shared" si="5"/>
        <v>78</v>
      </c>
      <c r="AE27" s="92">
        <f t="shared" si="6"/>
        <v>150</v>
      </c>
      <c r="AF27" s="27"/>
    </row>
    <row r="28" spans="2:32" x14ac:dyDescent="0.25">
      <c r="B28" s="23"/>
      <c r="C28" s="60" t="s">
        <v>67</v>
      </c>
      <c r="D28" s="61">
        <v>30</v>
      </c>
      <c r="E28" s="57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35"/>
      <c r="Q28" s="17"/>
      <c r="R28" s="90">
        <f t="shared" si="1"/>
        <v>30</v>
      </c>
      <c r="S28" s="27"/>
      <c r="T28" s="48" t="str">
        <f t="shared" si="0"/>
        <v/>
      </c>
      <c r="U28" s="27"/>
      <c r="V28" s="90">
        <f t="shared" si="2"/>
        <v>0</v>
      </c>
      <c r="W28" s="27"/>
      <c r="X28" s="48" t="str">
        <f t="shared" si="3"/>
        <v/>
      </c>
      <c r="Y28" s="27"/>
      <c r="Z28" s="90"/>
      <c r="AA28" s="27"/>
      <c r="AB28" s="48" t="str">
        <f t="shared" si="4"/>
        <v/>
      </c>
      <c r="AC28" s="27"/>
      <c r="AD28" s="29">
        <f t="shared" si="5"/>
        <v>30</v>
      </c>
      <c r="AE28" s="92">
        <f t="shared" si="6"/>
        <v>0</v>
      </c>
      <c r="AF28" s="27"/>
    </row>
    <row r="29" spans="2:32" x14ac:dyDescent="0.25">
      <c r="B29" s="6"/>
      <c r="C29" s="60" t="s">
        <v>68</v>
      </c>
      <c r="D29" s="61">
        <v>32</v>
      </c>
      <c r="E29" s="57"/>
      <c r="F29" s="57"/>
      <c r="G29" s="27"/>
      <c r="H29" s="27"/>
      <c r="I29" s="27"/>
      <c r="J29" s="27"/>
      <c r="K29" s="27"/>
      <c r="L29" s="27"/>
      <c r="M29" s="27"/>
      <c r="N29" s="27"/>
      <c r="O29" s="27">
        <v>1</v>
      </c>
      <c r="P29" s="35">
        <v>3</v>
      </c>
      <c r="Q29" s="17"/>
      <c r="R29" s="90">
        <f t="shared" si="1"/>
        <v>32</v>
      </c>
      <c r="S29" s="27">
        <v>23</v>
      </c>
      <c r="T29" s="54">
        <f t="shared" si="0"/>
        <v>9</v>
      </c>
      <c r="U29" s="27"/>
      <c r="V29" s="90">
        <f t="shared" si="2"/>
        <v>0</v>
      </c>
      <c r="W29" s="27"/>
      <c r="X29" s="48" t="str">
        <f t="shared" si="3"/>
        <v/>
      </c>
      <c r="Y29" s="27"/>
      <c r="Z29" s="90"/>
      <c r="AA29" s="27"/>
      <c r="AB29" s="48" t="str">
        <f t="shared" si="4"/>
        <v/>
      </c>
      <c r="AC29" s="27"/>
      <c r="AD29" s="29">
        <f t="shared" si="5"/>
        <v>32</v>
      </c>
      <c r="AE29" s="92">
        <f t="shared" si="6"/>
        <v>27</v>
      </c>
      <c r="AF29" s="27"/>
    </row>
    <row r="30" spans="2:32" x14ac:dyDescent="0.25">
      <c r="B30" s="6"/>
      <c r="C30" s="60" t="s">
        <v>69</v>
      </c>
      <c r="D30" s="61"/>
      <c r="E30" s="57"/>
      <c r="F30" s="57"/>
      <c r="G30" s="33"/>
      <c r="H30" s="33"/>
      <c r="I30" s="33"/>
      <c r="J30" s="33"/>
      <c r="K30" s="33"/>
      <c r="L30" s="33"/>
      <c r="M30" s="33"/>
      <c r="N30" s="33"/>
      <c r="O30" s="33"/>
      <c r="P30" s="36"/>
      <c r="Q30" s="17"/>
      <c r="R30" s="90">
        <f t="shared" si="1"/>
        <v>0</v>
      </c>
      <c r="S30" s="33"/>
      <c r="T30" s="48" t="str">
        <f t="shared" ref="T30:T72" si="7">IF(S30&gt;0,R30-S30,"")</f>
        <v/>
      </c>
      <c r="U30" s="33"/>
      <c r="V30" s="90">
        <f t="shared" si="2"/>
        <v>0</v>
      </c>
      <c r="W30" s="33"/>
      <c r="X30" s="51"/>
      <c r="Y30" s="33"/>
      <c r="Z30" s="90"/>
      <c r="AA30" s="33"/>
      <c r="AB30" s="51"/>
      <c r="AC30" s="33"/>
      <c r="AD30" s="29">
        <f t="shared" si="5"/>
        <v>0</v>
      </c>
      <c r="AE30" s="92">
        <f t="shared" si="6"/>
        <v>0</v>
      </c>
      <c r="AF30" s="33"/>
    </row>
    <row r="31" spans="2:32" x14ac:dyDescent="0.25">
      <c r="B31" s="6"/>
      <c r="C31" s="60" t="s">
        <v>70</v>
      </c>
      <c r="D31" s="61"/>
      <c r="E31" s="57"/>
      <c r="F31" s="57"/>
      <c r="G31" s="33"/>
      <c r="H31" s="33"/>
      <c r="I31" s="33"/>
      <c r="J31" s="33"/>
      <c r="K31" s="33"/>
      <c r="L31" s="33"/>
      <c r="M31" s="33"/>
      <c r="N31" s="33"/>
      <c r="O31" s="33"/>
      <c r="P31" s="36"/>
      <c r="Q31" s="17"/>
      <c r="R31" s="90">
        <f t="shared" si="1"/>
        <v>0</v>
      </c>
      <c r="S31" s="33"/>
      <c r="T31" s="48"/>
      <c r="U31" s="33"/>
      <c r="V31" s="90">
        <f t="shared" si="2"/>
        <v>0</v>
      </c>
      <c r="W31" s="33"/>
      <c r="X31" s="51"/>
      <c r="Y31" s="33"/>
      <c r="Z31" s="90"/>
      <c r="AA31" s="33"/>
      <c r="AB31" s="51"/>
      <c r="AC31" s="33"/>
      <c r="AD31" s="37"/>
      <c r="AE31" s="92">
        <f t="shared" si="6"/>
        <v>0</v>
      </c>
    </row>
    <row r="32" spans="2:32" x14ac:dyDescent="0.25">
      <c r="B32" s="6"/>
      <c r="C32" s="60" t="s">
        <v>71</v>
      </c>
      <c r="D32" s="61"/>
      <c r="E32" s="57"/>
      <c r="F32" s="57"/>
      <c r="G32" s="33"/>
      <c r="H32" s="33"/>
      <c r="I32" s="33"/>
      <c r="J32" s="33"/>
      <c r="K32" s="33"/>
      <c r="L32" s="33"/>
      <c r="M32" s="33"/>
      <c r="N32" s="33"/>
      <c r="O32" s="33"/>
      <c r="P32" s="36"/>
      <c r="Q32" s="17"/>
      <c r="R32" s="90">
        <f t="shared" si="1"/>
        <v>0</v>
      </c>
      <c r="S32" s="33"/>
      <c r="T32" s="48"/>
      <c r="U32" s="33"/>
      <c r="V32" s="90">
        <f t="shared" si="2"/>
        <v>0</v>
      </c>
      <c r="W32" s="33"/>
      <c r="X32" s="51"/>
      <c r="Y32" s="33"/>
      <c r="Z32" s="90"/>
      <c r="AA32" s="33"/>
      <c r="AB32" s="51"/>
      <c r="AC32" s="33"/>
      <c r="AD32" s="37"/>
      <c r="AE32" s="92">
        <f t="shared" si="6"/>
        <v>0</v>
      </c>
    </row>
    <row r="33" spans="2:32" x14ac:dyDescent="0.25">
      <c r="B33" s="6"/>
      <c r="C33" s="60" t="s">
        <v>74</v>
      </c>
      <c r="D33" s="16">
        <v>56</v>
      </c>
      <c r="E33" s="18"/>
      <c r="F33" s="18"/>
      <c r="G33" s="33"/>
      <c r="H33" s="33"/>
      <c r="I33" s="33"/>
      <c r="J33" s="33"/>
      <c r="K33" s="33"/>
      <c r="L33" s="33"/>
      <c r="M33" s="33"/>
      <c r="N33" s="33"/>
      <c r="O33" s="33">
        <v>1</v>
      </c>
      <c r="P33" s="36"/>
      <c r="Q33" s="17"/>
      <c r="R33" s="90">
        <f t="shared" si="1"/>
        <v>56</v>
      </c>
      <c r="S33" s="33"/>
      <c r="T33" s="48"/>
      <c r="U33" s="33"/>
      <c r="V33" s="90">
        <f t="shared" si="2"/>
        <v>0</v>
      </c>
      <c r="W33" s="33"/>
      <c r="X33" s="51"/>
      <c r="Y33" s="33"/>
      <c r="Z33" s="90"/>
      <c r="AA33" s="33"/>
      <c r="AB33" s="51"/>
      <c r="AC33" s="33"/>
      <c r="AD33" s="37"/>
      <c r="AE33" s="92">
        <f t="shared" si="6"/>
        <v>1</v>
      </c>
    </row>
    <row r="34" spans="2:32" x14ac:dyDescent="0.25">
      <c r="B34" s="6"/>
      <c r="C34" s="60" t="s">
        <v>75</v>
      </c>
      <c r="D34" s="44">
        <v>32</v>
      </c>
      <c r="E34" s="56"/>
      <c r="F34" s="56"/>
      <c r="G34" s="33"/>
      <c r="H34" s="33"/>
      <c r="I34" s="33"/>
      <c r="J34" s="33"/>
      <c r="K34" s="33"/>
      <c r="L34" s="33"/>
      <c r="M34" s="33"/>
      <c r="N34" s="33"/>
      <c r="O34" s="33"/>
      <c r="P34" s="36"/>
      <c r="Q34" s="17"/>
      <c r="R34" s="90">
        <f t="shared" si="1"/>
        <v>32</v>
      </c>
      <c r="S34" s="33"/>
      <c r="T34" s="48"/>
      <c r="U34" s="33"/>
      <c r="V34" s="90">
        <f t="shared" si="2"/>
        <v>0</v>
      </c>
      <c r="W34" s="33"/>
      <c r="X34" s="51"/>
      <c r="Y34" s="33"/>
      <c r="Z34" s="90"/>
      <c r="AA34" s="33"/>
      <c r="AB34" s="51"/>
      <c r="AC34" s="33"/>
      <c r="AD34" s="37"/>
      <c r="AE34" s="92">
        <f t="shared" si="6"/>
        <v>0</v>
      </c>
    </row>
    <row r="35" spans="2:32" x14ac:dyDescent="0.25">
      <c r="B35" s="6"/>
      <c r="C35" s="43" t="s">
        <v>17</v>
      </c>
      <c r="D35" s="56"/>
      <c r="E35" s="56"/>
      <c r="F35" s="56"/>
      <c r="G35" s="33">
        <v>1</v>
      </c>
      <c r="H35" s="33"/>
      <c r="I35" s="33">
        <v>20.5</v>
      </c>
      <c r="J35" s="33">
        <v>2.5</v>
      </c>
      <c r="K35" s="33"/>
      <c r="L35" s="33"/>
      <c r="M35" s="33"/>
      <c r="N35" s="33"/>
      <c r="O35" s="33">
        <v>4</v>
      </c>
      <c r="P35" s="36"/>
      <c r="Q35" s="17"/>
      <c r="R35" s="90">
        <f t="shared" si="1"/>
        <v>0</v>
      </c>
      <c r="S35" s="33"/>
      <c r="T35" s="48"/>
      <c r="U35" s="33"/>
      <c r="V35" s="90">
        <f t="shared" si="2"/>
        <v>0</v>
      </c>
      <c r="W35" s="33"/>
      <c r="X35" s="51"/>
      <c r="Y35" s="33"/>
      <c r="Z35" s="90"/>
      <c r="AA35" s="33"/>
      <c r="AB35" s="51"/>
      <c r="AC35" s="33"/>
      <c r="AD35" s="37"/>
      <c r="AE35" s="92">
        <f t="shared" si="6"/>
        <v>28</v>
      </c>
    </row>
    <row r="36" spans="2:32" x14ac:dyDescent="0.25">
      <c r="B36" s="6" t="s">
        <v>45</v>
      </c>
      <c r="C36" s="24"/>
      <c r="D36" s="18"/>
      <c r="E36" s="56"/>
      <c r="F36" s="56"/>
      <c r="G36" s="33"/>
      <c r="H36" s="33"/>
      <c r="I36" s="33"/>
      <c r="J36" s="33"/>
      <c r="K36" s="33"/>
      <c r="L36" s="33"/>
      <c r="M36" s="33"/>
      <c r="N36" s="33"/>
      <c r="O36" s="33"/>
      <c r="P36" s="36"/>
      <c r="Q36" s="17"/>
      <c r="R36" s="90">
        <f t="shared" si="1"/>
        <v>0</v>
      </c>
      <c r="S36" s="33"/>
      <c r="T36" s="48" t="str">
        <f t="shared" si="7"/>
        <v/>
      </c>
      <c r="U36" s="33"/>
      <c r="V36" s="90">
        <f t="shared" si="2"/>
        <v>0</v>
      </c>
      <c r="W36" s="33"/>
      <c r="X36" s="34"/>
      <c r="Y36" s="33"/>
      <c r="Z36" s="90"/>
      <c r="AA36" s="33"/>
      <c r="AB36" s="51"/>
      <c r="AC36" s="33"/>
      <c r="AD36" s="37"/>
      <c r="AE36" s="76">
        <f t="shared" si="6"/>
        <v>0</v>
      </c>
      <c r="AF36" s="5"/>
    </row>
    <row r="37" spans="2:32" x14ac:dyDescent="0.25">
      <c r="B37" s="6"/>
      <c r="C37" s="59" t="s">
        <v>46</v>
      </c>
      <c r="D37" s="18"/>
      <c r="E37" s="56"/>
      <c r="F37" s="56"/>
      <c r="G37" s="33"/>
      <c r="H37" s="33"/>
      <c r="I37" s="33"/>
      <c r="J37" s="33"/>
      <c r="K37" s="33"/>
      <c r="L37" s="33"/>
      <c r="M37" s="33"/>
      <c r="N37" s="33"/>
      <c r="O37" s="33">
        <v>5</v>
      </c>
      <c r="P37" s="36"/>
      <c r="Q37" s="17"/>
      <c r="R37" s="90">
        <f t="shared" si="1"/>
        <v>0</v>
      </c>
      <c r="S37" s="33"/>
      <c r="T37" s="48" t="str">
        <f t="shared" si="7"/>
        <v/>
      </c>
      <c r="U37" s="33"/>
      <c r="V37" s="90">
        <f t="shared" si="2"/>
        <v>0</v>
      </c>
      <c r="W37" s="33"/>
      <c r="X37" s="48" t="str">
        <f t="shared" ref="X37:X48" si="8">IF(W37&gt;0,V37-W37,"")</f>
        <v/>
      </c>
      <c r="Y37" s="33"/>
      <c r="Z37" s="90"/>
      <c r="AA37" s="33"/>
      <c r="AB37" s="48" t="str">
        <f t="shared" ref="AB37:AB48" si="9">IF(AA37&gt;0,Z37-AA37,"")</f>
        <v/>
      </c>
      <c r="AC37" s="33"/>
      <c r="AD37" s="29">
        <f>R37+V37+Z37</f>
        <v>0</v>
      </c>
      <c r="AE37" s="76">
        <f t="shared" si="6"/>
        <v>5</v>
      </c>
      <c r="AF37" s="5"/>
    </row>
    <row r="38" spans="2:32" x14ac:dyDescent="0.25">
      <c r="B38" s="6"/>
      <c r="C38" s="60" t="s">
        <v>48</v>
      </c>
      <c r="D38" s="18"/>
      <c r="E38" s="56"/>
      <c r="F38" s="56"/>
      <c r="G38" s="33"/>
      <c r="H38" s="33"/>
      <c r="I38" s="33"/>
      <c r="J38" s="33"/>
      <c r="K38" s="33"/>
      <c r="L38" s="33"/>
      <c r="M38" s="33"/>
      <c r="N38" s="33"/>
      <c r="O38" s="33"/>
      <c r="P38" s="36"/>
      <c r="Q38" s="17"/>
      <c r="R38" s="90">
        <f t="shared" si="1"/>
        <v>0</v>
      </c>
      <c r="S38" s="33"/>
      <c r="T38" s="48"/>
      <c r="U38" s="33"/>
      <c r="V38" s="90">
        <f t="shared" si="2"/>
        <v>0</v>
      </c>
      <c r="W38" s="33">
        <v>13</v>
      </c>
      <c r="X38" s="48"/>
      <c r="Y38" s="33"/>
      <c r="Z38" s="90"/>
      <c r="AA38" s="33"/>
      <c r="AB38" s="48"/>
      <c r="AC38" s="33"/>
      <c r="AD38" s="29">
        <f>R38+V38+Z38</f>
        <v>0</v>
      </c>
      <c r="AE38" s="76">
        <f t="shared" si="6"/>
        <v>13</v>
      </c>
      <c r="AF38" s="5"/>
    </row>
    <row r="39" spans="2:32" x14ac:dyDescent="0.25">
      <c r="B39" s="6"/>
      <c r="C39" s="60" t="s">
        <v>78</v>
      </c>
      <c r="D39" s="18"/>
      <c r="E39" s="56"/>
      <c r="F39" s="56"/>
      <c r="G39" s="33"/>
      <c r="H39" s="33"/>
      <c r="I39" s="33"/>
      <c r="J39" s="33"/>
      <c r="K39" s="33"/>
      <c r="L39" s="33"/>
      <c r="M39" s="33"/>
      <c r="N39" s="33"/>
      <c r="O39" s="33"/>
      <c r="P39" s="36"/>
      <c r="Q39" s="17"/>
      <c r="R39" s="90">
        <f t="shared" si="1"/>
        <v>0</v>
      </c>
      <c r="S39" s="33"/>
      <c r="T39" s="48"/>
      <c r="U39" s="33"/>
      <c r="V39" s="90">
        <f t="shared" si="2"/>
        <v>0</v>
      </c>
      <c r="W39" s="33">
        <v>4</v>
      </c>
      <c r="X39" s="48"/>
      <c r="Y39" s="33"/>
      <c r="Z39" s="90"/>
      <c r="AA39" s="33"/>
      <c r="AB39" s="48"/>
      <c r="AC39" s="33"/>
      <c r="AD39" s="29">
        <f>R39+V39+Z39</f>
        <v>0</v>
      </c>
      <c r="AE39" s="76">
        <f t="shared" si="6"/>
        <v>4</v>
      </c>
      <c r="AF39" s="5"/>
    </row>
    <row r="40" spans="2:32" x14ac:dyDescent="0.25">
      <c r="B40" s="6"/>
      <c r="C40" s="60" t="s">
        <v>63</v>
      </c>
      <c r="D40" s="18"/>
      <c r="E40" s="56"/>
      <c r="F40" s="56"/>
      <c r="G40" s="33"/>
      <c r="H40" s="33"/>
      <c r="I40" s="33"/>
      <c r="J40" s="33">
        <v>1</v>
      </c>
      <c r="K40" s="33"/>
      <c r="L40" s="33"/>
      <c r="M40" s="33"/>
      <c r="N40" s="33"/>
      <c r="O40" s="33"/>
      <c r="P40" s="36"/>
      <c r="Q40" s="17"/>
      <c r="R40" s="90">
        <f t="shared" si="1"/>
        <v>0</v>
      </c>
      <c r="S40" s="33"/>
      <c r="T40" s="48"/>
      <c r="U40" s="33"/>
      <c r="V40" s="90">
        <f t="shared" si="2"/>
        <v>0</v>
      </c>
      <c r="W40" s="33"/>
      <c r="X40" s="48"/>
      <c r="Y40" s="33"/>
      <c r="Z40" s="90"/>
      <c r="AA40" s="33"/>
      <c r="AB40" s="48"/>
      <c r="AC40" s="33"/>
      <c r="AD40" s="29"/>
      <c r="AE40" s="76">
        <f t="shared" si="6"/>
        <v>1</v>
      </c>
      <c r="AF40" s="5"/>
    </row>
    <row r="41" spans="2:32" x14ac:dyDescent="0.25">
      <c r="B41" s="6"/>
      <c r="C41" s="59" t="s">
        <v>64</v>
      </c>
      <c r="D41" s="18"/>
      <c r="E41" s="56"/>
      <c r="F41" s="56"/>
      <c r="G41" s="33"/>
      <c r="H41" s="33"/>
      <c r="I41" s="33"/>
      <c r="J41" s="33">
        <v>6</v>
      </c>
      <c r="K41" s="33"/>
      <c r="L41" s="33"/>
      <c r="M41" s="33"/>
      <c r="N41" s="33"/>
      <c r="O41" s="33"/>
      <c r="P41" s="36"/>
      <c r="Q41" s="17"/>
      <c r="R41" s="90">
        <f t="shared" si="1"/>
        <v>0</v>
      </c>
      <c r="S41" s="33"/>
      <c r="T41" s="48"/>
      <c r="U41" s="33"/>
      <c r="V41" s="90">
        <f t="shared" si="2"/>
        <v>0</v>
      </c>
      <c r="W41" s="33"/>
      <c r="X41" s="48"/>
      <c r="Y41" s="33"/>
      <c r="Z41" s="90"/>
      <c r="AA41" s="33"/>
      <c r="AB41" s="48"/>
      <c r="AC41" s="33"/>
      <c r="AD41" s="29"/>
      <c r="AE41" s="76">
        <f t="shared" si="6"/>
        <v>6</v>
      </c>
      <c r="AF41" s="5"/>
    </row>
    <row r="42" spans="2:32" x14ac:dyDescent="0.25">
      <c r="B42" s="6" t="s">
        <v>13</v>
      </c>
      <c r="C42" s="24"/>
      <c r="D42" s="56"/>
      <c r="E42" s="56"/>
      <c r="F42" s="56"/>
      <c r="G42" s="33"/>
      <c r="H42" s="33"/>
      <c r="I42" s="33"/>
      <c r="J42" s="33"/>
      <c r="K42" s="33"/>
      <c r="L42" s="33"/>
      <c r="M42" s="33"/>
      <c r="N42" s="33"/>
      <c r="O42" s="33"/>
      <c r="P42" s="36"/>
      <c r="Q42" s="17"/>
      <c r="R42" s="90">
        <f t="shared" si="1"/>
        <v>0</v>
      </c>
      <c r="S42" s="33"/>
      <c r="T42" s="48" t="str">
        <f t="shared" si="7"/>
        <v/>
      </c>
      <c r="U42" s="33"/>
      <c r="V42" s="90">
        <f t="shared" si="2"/>
        <v>0</v>
      </c>
      <c r="W42" s="33"/>
      <c r="X42" s="48" t="str">
        <f t="shared" si="8"/>
        <v/>
      </c>
      <c r="Y42" s="33"/>
      <c r="Z42" s="90"/>
      <c r="AA42" s="33"/>
      <c r="AB42" s="48" t="str">
        <f t="shared" si="9"/>
        <v/>
      </c>
      <c r="AC42" s="33"/>
      <c r="AD42" s="29">
        <f t="shared" ref="AD42:AD48" si="10">R42+V42+Z42</f>
        <v>0</v>
      </c>
      <c r="AE42" s="76">
        <f t="shared" si="6"/>
        <v>0</v>
      </c>
      <c r="AF42" s="5"/>
    </row>
    <row r="43" spans="2:32" x14ac:dyDescent="0.25">
      <c r="B43" s="6"/>
      <c r="C43" s="2" t="s">
        <v>46</v>
      </c>
      <c r="D43" s="56"/>
      <c r="E43" s="56"/>
      <c r="F43" s="56"/>
      <c r="G43" s="33"/>
      <c r="H43" s="33"/>
      <c r="I43" s="33"/>
      <c r="J43" s="33"/>
      <c r="K43" s="33"/>
      <c r="L43" s="33"/>
      <c r="M43" s="33"/>
      <c r="N43" s="33"/>
      <c r="O43" s="33"/>
      <c r="P43" s="36"/>
      <c r="Q43" s="17"/>
      <c r="R43" s="90">
        <f t="shared" si="1"/>
        <v>0</v>
      </c>
      <c r="S43" s="55">
        <v>6</v>
      </c>
      <c r="T43" s="48">
        <f t="shared" si="7"/>
        <v>-6</v>
      </c>
      <c r="U43" s="33"/>
      <c r="V43" s="90">
        <f t="shared" si="2"/>
        <v>0</v>
      </c>
      <c r="W43" s="33"/>
      <c r="X43" s="48" t="str">
        <f t="shared" si="8"/>
        <v/>
      </c>
      <c r="Y43" s="33"/>
      <c r="Z43" s="90"/>
      <c r="AA43" s="33"/>
      <c r="AB43" s="48" t="str">
        <f t="shared" si="9"/>
        <v/>
      </c>
      <c r="AC43" s="33"/>
      <c r="AD43" s="29">
        <f t="shared" si="10"/>
        <v>0</v>
      </c>
      <c r="AE43" s="76">
        <f t="shared" si="6"/>
        <v>6</v>
      </c>
      <c r="AF43" s="5"/>
    </row>
    <row r="44" spans="2:32" x14ac:dyDescent="0.25">
      <c r="B44" s="6"/>
      <c r="C44" s="2" t="s">
        <v>59</v>
      </c>
      <c r="D44" s="56"/>
      <c r="E44" s="56"/>
      <c r="F44" s="56"/>
      <c r="G44" s="33"/>
      <c r="H44" s="33"/>
      <c r="I44" s="33">
        <v>1</v>
      </c>
      <c r="J44" s="33"/>
      <c r="K44" s="33"/>
      <c r="L44" s="33">
        <v>4</v>
      </c>
      <c r="M44" s="33"/>
      <c r="N44" s="33"/>
      <c r="O44" s="33"/>
      <c r="P44" s="36"/>
      <c r="Q44" s="17"/>
      <c r="R44" s="90">
        <f t="shared" si="1"/>
        <v>0</v>
      </c>
      <c r="S44" s="33"/>
      <c r="T44" s="48" t="str">
        <f t="shared" si="7"/>
        <v/>
      </c>
      <c r="U44" s="33"/>
      <c r="V44" s="90">
        <f t="shared" si="2"/>
        <v>0</v>
      </c>
      <c r="W44" s="33"/>
      <c r="X44" s="48" t="str">
        <f t="shared" si="8"/>
        <v/>
      </c>
      <c r="Y44" s="33"/>
      <c r="Z44" s="90"/>
      <c r="AA44" s="33"/>
      <c r="AB44" s="48" t="str">
        <f t="shared" si="9"/>
        <v/>
      </c>
      <c r="AC44" s="33"/>
      <c r="AD44" s="29">
        <f t="shared" si="10"/>
        <v>0</v>
      </c>
      <c r="AE44" s="76">
        <f t="shared" si="6"/>
        <v>5</v>
      </c>
      <c r="AF44" s="5"/>
    </row>
    <row r="45" spans="2:32" x14ac:dyDescent="0.25">
      <c r="B45" s="6"/>
      <c r="C45" s="2" t="s">
        <v>26</v>
      </c>
      <c r="D45" s="56"/>
      <c r="E45" s="56"/>
      <c r="F45" s="56"/>
      <c r="G45" s="33"/>
      <c r="H45" s="33"/>
      <c r="I45" s="33">
        <v>25</v>
      </c>
      <c r="J45" s="33"/>
      <c r="K45" s="33"/>
      <c r="L45" s="33"/>
      <c r="M45" s="33"/>
      <c r="N45" s="33"/>
      <c r="O45" s="33"/>
      <c r="P45" s="36">
        <v>1</v>
      </c>
      <c r="Q45" s="17"/>
      <c r="R45" s="90">
        <f t="shared" si="1"/>
        <v>0</v>
      </c>
      <c r="S45" s="33"/>
      <c r="T45" s="48" t="str">
        <f t="shared" si="7"/>
        <v/>
      </c>
      <c r="U45" s="33"/>
      <c r="V45" s="90">
        <f t="shared" si="2"/>
        <v>0</v>
      </c>
      <c r="W45" s="33"/>
      <c r="X45" s="48" t="str">
        <f t="shared" si="8"/>
        <v/>
      </c>
      <c r="Y45" s="33"/>
      <c r="Z45" s="90"/>
      <c r="AA45" s="33"/>
      <c r="AB45" s="48" t="str">
        <f t="shared" si="9"/>
        <v/>
      </c>
      <c r="AC45" s="33"/>
      <c r="AD45" s="29">
        <f t="shared" si="10"/>
        <v>0</v>
      </c>
      <c r="AE45" s="76">
        <f t="shared" si="6"/>
        <v>26</v>
      </c>
      <c r="AF45" s="5"/>
    </row>
    <row r="46" spans="2:32" x14ac:dyDescent="0.25">
      <c r="B46" s="6"/>
      <c r="C46" s="2" t="s">
        <v>48</v>
      </c>
      <c r="D46" s="56"/>
      <c r="E46" s="56"/>
      <c r="F46" s="56"/>
      <c r="G46" s="33"/>
      <c r="H46" s="33"/>
      <c r="I46" s="33"/>
      <c r="J46" s="33"/>
      <c r="K46" s="33"/>
      <c r="L46" s="33"/>
      <c r="M46" s="33"/>
      <c r="N46" s="33"/>
      <c r="O46" s="33"/>
      <c r="P46" s="36"/>
      <c r="Q46" s="17"/>
      <c r="R46" s="90">
        <f t="shared" si="1"/>
        <v>0</v>
      </c>
      <c r="S46" s="33"/>
      <c r="T46" s="48" t="str">
        <f t="shared" si="7"/>
        <v/>
      </c>
      <c r="U46" s="33"/>
      <c r="V46" s="90">
        <f t="shared" si="2"/>
        <v>0</v>
      </c>
      <c r="W46" s="33">
        <v>180</v>
      </c>
      <c r="X46" s="48">
        <f t="shared" si="8"/>
        <v>-180</v>
      </c>
      <c r="Y46" s="33"/>
      <c r="Z46" s="90"/>
      <c r="AA46" s="33">
        <v>21</v>
      </c>
      <c r="AB46" s="48">
        <f t="shared" si="9"/>
        <v>-21</v>
      </c>
      <c r="AC46" s="33"/>
      <c r="AD46" s="29">
        <f t="shared" si="10"/>
        <v>0</v>
      </c>
      <c r="AE46" s="76">
        <f t="shared" si="6"/>
        <v>201</v>
      </c>
      <c r="AF46" s="5"/>
    </row>
    <row r="47" spans="2:32" x14ac:dyDescent="0.25">
      <c r="B47" s="6"/>
      <c r="C47" s="2" t="s">
        <v>49</v>
      </c>
      <c r="D47" s="56"/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90">
        <f t="shared" si="1"/>
        <v>0</v>
      </c>
      <c r="S47" s="33"/>
      <c r="T47" s="48" t="str">
        <f t="shared" si="7"/>
        <v/>
      </c>
      <c r="U47" s="33"/>
      <c r="V47" s="90">
        <f t="shared" si="2"/>
        <v>0</v>
      </c>
      <c r="W47" s="33">
        <v>21</v>
      </c>
      <c r="X47" s="48">
        <f t="shared" si="8"/>
        <v>-21</v>
      </c>
      <c r="Y47" s="33"/>
      <c r="Z47" s="90">
        <f t="shared" ref="Z47:Z73" si="11">V47+R47</f>
        <v>0</v>
      </c>
      <c r="AA47" s="33">
        <v>184</v>
      </c>
      <c r="AB47" s="48">
        <f t="shared" si="9"/>
        <v>-184</v>
      </c>
      <c r="AC47" s="33"/>
      <c r="AD47" s="29">
        <f t="shared" si="10"/>
        <v>0</v>
      </c>
      <c r="AE47" s="76">
        <f t="shared" si="6"/>
        <v>205</v>
      </c>
      <c r="AF47" s="5"/>
    </row>
    <row r="48" spans="2:32" x14ac:dyDescent="0.25">
      <c r="B48" s="6"/>
      <c r="C48" s="2" t="s">
        <v>50</v>
      </c>
      <c r="D48" s="56"/>
      <c r="E48" s="56"/>
      <c r="F48" s="56"/>
      <c r="G48" s="33"/>
      <c r="H48" s="33"/>
      <c r="I48" s="33">
        <v>1</v>
      </c>
      <c r="J48" s="33"/>
      <c r="K48" s="33"/>
      <c r="L48" s="33"/>
      <c r="M48" s="33"/>
      <c r="N48" s="33"/>
      <c r="O48" s="33"/>
      <c r="P48" s="36"/>
      <c r="Q48" s="17"/>
      <c r="R48" s="90">
        <f t="shared" si="1"/>
        <v>0</v>
      </c>
      <c r="S48" s="33"/>
      <c r="T48" s="48" t="str">
        <f t="shared" si="7"/>
        <v/>
      </c>
      <c r="U48" s="33"/>
      <c r="V48" s="90">
        <f t="shared" si="2"/>
        <v>0</v>
      </c>
      <c r="W48" s="33"/>
      <c r="X48" s="48" t="str">
        <f t="shared" si="8"/>
        <v/>
      </c>
      <c r="Y48" s="33"/>
      <c r="Z48" s="90">
        <f t="shared" si="11"/>
        <v>0</v>
      </c>
      <c r="AA48" s="33"/>
      <c r="AB48" s="48" t="str">
        <f t="shared" si="9"/>
        <v/>
      </c>
      <c r="AC48" s="33"/>
      <c r="AD48" s="29">
        <f t="shared" si="10"/>
        <v>0</v>
      </c>
      <c r="AE48" s="76">
        <f t="shared" si="6"/>
        <v>1</v>
      </c>
      <c r="AF48" s="5"/>
    </row>
    <row r="49" spans="2:32" x14ac:dyDescent="0.25">
      <c r="B49" s="2" t="s">
        <v>52</v>
      </c>
      <c r="C49" s="24"/>
      <c r="D49" s="56"/>
      <c r="E49" s="56"/>
      <c r="F49" s="56"/>
      <c r="G49" s="33"/>
      <c r="H49" s="33"/>
      <c r="I49" s="33"/>
      <c r="J49" s="33"/>
      <c r="K49" s="33"/>
      <c r="L49" s="33"/>
      <c r="M49" s="33"/>
      <c r="N49" s="33"/>
      <c r="O49" s="33"/>
      <c r="P49" s="36"/>
      <c r="Q49" s="17"/>
      <c r="R49" s="90">
        <f t="shared" si="1"/>
        <v>0</v>
      </c>
      <c r="S49" s="33"/>
      <c r="T49" s="48" t="str">
        <f t="shared" si="7"/>
        <v/>
      </c>
      <c r="U49" s="33"/>
      <c r="V49" s="90">
        <f t="shared" si="2"/>
        <v>0</v>
      </c>
      <c r="W49" s="33"/>
      <c r="X49" s="34"/>
      <c r="Y49" s="33"/>
      <c r="Z49" s="90">
        <f t="shared" si="11"/>
        <v>0</v>
      </c>
      <c r="AA49" s="33"/>
      <c r="AB49" s="34"/>
      <c r="AC49" s="33"/>
      <c r="AD49" s="37"/>
      <c r="AE49" s="76">
        <f t="shared" si="6"/>
        <v>0</v>
      </c>
      <c r="AF49" s="5"/>
    </row>
    <row r="50" spans="2:32" x14ac:dyDescent="0.25">
      <c r="B50" s="6"/>
      <c r="C50" s="24" t="s">
        <v>46</v>
      </c>
      <c r="D50" s="56"/>
      <c r="E50" s="56"/>
      <c r="F50" s="56"/>
      <c r="G50" s="33"/>
      <c r="H50" s="33"/>
      <c r="I50" s="33"/>
      <c r="J50" s="33"/>
      <c r="K50" s="33"/>
      <c r="L50" s="33"/>
      <c r="M50" s="33"/>
      <c r="N50" s="33"/>
      <c r="O50" s="33">
        <v>22</v>
      </c>
      <c r="P50" s="36">
        <v>6</v>
      </c>
      <c r="Q50" s="17"/>
      <c r="R50" s="90">
        <f t="shared" si="1"/>
        <v>0</v>
      </c>
      <c r="S50" s="33"/>
      <c r="T50" s="48" t="str">
        <f t="shared" si="7"/>
        <v/>
      </c>
      <c r="U50" s="33"/>
      <c r="V50" s="90">
        <f t="shared" si="2"/>
        <v>0</v>
      </c>
      <c r="W50" s="33"/>
      <c r="X50" s="34"/>
      <c r="Y50" s="33"/>
      <c r="Z50" s="90">
        <f t="shared" si="11"/>
        <v>0</v>
      </c>
      <c r="AA50" s="33"/>
      <c r="AB50" s="34"/>
      <c r="AC50" s="33"/>
      <c r="AD50" s="37"/>
      <c r="AE50" s="76">
        <f t="shared" si="6"/>
        <v>28</v>
      </c>
      <c r="AF50" s="5"/>
    </row>
    <row r="51" spans="2:32" x14ac:dyDescent="0.25">
      <c r="B51" s="6"/>
      <c r="C51" s="24" t="s">
        <v>23</v>
      </c>
      <c r="D51" s="56"/>
      <c r="E51" s="56"/>
      <c r="F51" s="56"/>
      <c r="G51" s="33"/>
      <c r="H51" s="33"/>
      <c r="I51" s="33">
        <v>1</v>
      </c>
      <c r="J51" s="33"/>
      <c r="K51" s="33"/>
      <c r="L51" s="33">
        <v>92</v>
      </c>
      <c r="M51" s="33"/>
      <c r="N51" s="33"/>
      <c r="O51" s="33"/>
      <c r="P51" s="36"/>
      <c r="Q51" s="17"/>
      <c r="R51" s="90">
        <f t="shared" si="1"/>
        <v>0</v>
      </c>
      <c r="S51" s="33">
        <v>2</v>
      </c>
      <c r="T51" s="48">
        <f t="shared" si="7"/>
        <v>-2</v>
      </c>
      <c r="U51" s="33"/>
      <c r="V51" s="90">
        <f t="shared" si="2"/>
        <v>0</v>
      </c>
      <c r="W51" s="33"/>
      <c r="X51" s="34"/>
      <c r="Y51" s="33"/>
      <c r="Z51" s="90">
        <f t="shared" si="11"/>
        <v>0</v>
      </c>
      <c r="AA51" s="33"/>
      <c r="AB51" s="34"/>
      <c r="AC51" s="33"/>
      <c r="AD51" s="37"/>
      <c r="AE51" s="76">
        <f t="shared" si="6"/>
        <v>95</v>
      </c>
      <c r="AF51" s="5"/>
    </row>
    <row r="52" spans="2:32" x14ac:dyDescent="0.25">
      <c r="B52" s="6"/>
      <c r="C52" s="24" t="s">
        <v>47</v>
      </c>
      <c r="D52" s="56"/>
      <c r="E52" s="56"/>
      <c r="F52" s="56"/>
      <c r="G52" s="33"/>
      <c r="H52" s="33"/>
      <c r="I52" s="33"/>
      <c r="J52" s="33"/>
      <c r="K52" s="33"/>
      <c r="L52" s="33"/>
      <c r="M52" s="33"/>
      <c r="N52" s="33"/>
      <c r="O52" s="33"/>
      <c r="P52" s="36"/>
      <c r="Q52" s="17"/>
      <c r="R52" s="90">
        <f t="shared" si="1"/>
        <v>0</v>
      </c>
      <c r="S52" s="33">
        <v>3</v>
      </c>
      <c r="T52" s="48">
        <f t="shared" si="7"/>
        <v>-3</v>
      </c>
      <c r="U52" s="33"/>
      <c r="V52" s="90">
        <f t="shared" si="2"/>
        <v>0</v>
      </c>
      <c r="W52" s="33"/>
      <c r="X52" s="34"/>
      <c r="Y52" s="33"/>
      <c r="Z52" s="90">
        <f t="shared" si="11"/>
        <v>0</v>
      </c>
      <c r="AA52" s="33"/>
      <c r="AB52" s="34"/>
      <c r="AC52" s="33"/>
      <c r="AD52" s="37"/>
      <c r="AE52" s="76">
        <f t="shared" si="6"/>
        <v>3</v>
      </c>
      <c r="AF52" s="5"/>
    </row>
    <row r="53" spans="2:32" x14ac:dyDescent="0.25">
      <c r="B53" s="6"/>
      <c r="C53" s="24" t="s">
        <v>26</v>
      </c>
      <c r="D53" s="56"/>
      <c r="E53" s="56"/>
      <c r="F53" s="56"/>
      <c r="G53" s="33"/>
      <c r="H53" s="33"/>
      <c r="I53" s="33">
        <v>30</v>
      </c>
      <c r="J53" s="33"/>
      <c r="K53" s="33"/>
      <c r="L53" s="33"/>
      <c r="M53" s="33"/>
      <c r="N53" s="33"/>
      <c r="O53" s="33"/>
      <c r="P53" s="36"/>
      <c r="Q53" s="17"/>
      <c r="R53" s="90">
        <f t="shared" si="1"/>
        <v>0</v>
      </c>
      <c r="S53" s="33"/>
      <c r="T53" s="48" t="str">
        <f t="shared" si="7"/>
        <v/>
      </c>
      <c r="U53" s="33"/>
      <c r="V53" s="90">
        <f t="shared" si="2"/>
        <v>0</v>
      </c>
      <c r="W53" s="33">
        <v>30</v>
      </c>
      <c r="X53" s="48">
        <f t="shared" ref="X53:X58" si="12">IF(W53&gt;0,V53-W53,"")</f>
        <v>-30</v>
      </c>
      <c r="Y53" s="33"/>
      <c r="Z53" s="90">
        <f t="shared" si="11"/>
        <v>0</v>
      </c>
      <c r="AA53" s="33"/>
      <c r="AB53" s="34"/>
      <c r="AC53" s="33"/>
      <c r="AD53" s="37"/>
      <c r="AE53" s="76">
        <f t="shared" si="6"/>
        <v>60</v>
      </c>
      <c r="AF53" s="5"/>
    </row>
    <row r="54" spans="2:32" x14ac:dyDescent="0.25">
      <c r="B54" s="6"/>
      <c r="C54" s="24" t="s">
        <v>48</v>
      </c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90">
        <f t="shared" si="1"/>
        <v>0</v>
      </c>
      <c r="S54" s="33">
        <v>44</v>
      </c>
      <c r="T54" s="48">
        <f t="shared" si="7"/>
        <v>-44</v>
      </c>
      <c r="U54" s="33"/>
      <c r="V54" s="90">
        <f t="shared" si="2"/>
        <v>0</v>
      </c>
      <c r="W54" s="33">
        <v>6</v>
      </c>
      <c r="X54" s="48">
        <f t="shared" si="12"/>
        <v>-6</v>
      </c>
      <c r="Y54" s="33"/>
      <c r="Z54" s="90">
        <f t="shared" si="11"/>
        <v>0</v>
      </c>
      <c r="AA54" s="33"/>
      <c r="AB54" s="34"/>
      <c r="AC54" s="33"/>
      <c r="AD54" s="37"/>
      <c r="AE54" s="76">
        <f t="shared" si="6"/>
        <v>50</v>
      </c>
      <c r="AF54" s="5"/>
    </row>
    <row r="55" spans="2:32" x14ac:dyDescent="0.25">
      <c r="B55" s="6"/>
      <c r="C55" s="24" t="s">
        <v>49</v>
      </c>
      <c r="D55" s="56"/>
      <c r="E55" s="56"/>
      <c r="F55" s="56"/>
      <c r="G55" s="33"/>
      <c r="H55" s="33"/>
      <c r="I55" s="33"/>
      <c r="J55" s="33"/>
      <c r="K55" s="33"/>
      <c r="L55" s="33"/>
      <c r="M55" s="33"/>
      <c r="N55" s="33"/>
      <c r="O55" s="33"/>
      <c r="P55" s="36"/>
      <c r="Q55" s="17"/>
      <c r="R55" s="90">
        <f t="shared" si="1"/>
        <v>0</v>
      </c>
      <c r="S55" s="33"/>
      <c r="T55" s="48" t="str">
        <f t="shared" si="7"/>
        <v/>
      </c>
      <c r="U55" s="33"/>
      <c r="V55" s="90">
        <f t="shared" si="2"/>
        <v>0</v>
      </c>
      <c r="W55" s="33">
        <v>194.5</v>
      </c>
      <c r="X55" s="48">
        <f t="shared" si="12"/>
        <v>-194.5</v>
      </c>
      <c r="Y55" s="33"/>
      <c r="Z55" s="90">
        <f t="shared" si="11"/>
        <v>0</v>
      </c>
      <c r="AA55" s="33"/>
      <c r="AB55" s="34"/>
      <c r="AC55" s="33"/>
      <c r="AD55" s="37"/>
      <c r="AE55" s="76">
        <f t="shared" si="6"/>
        <v>194.5</v>
      </c>
      <c r="AF55" s="5"/>
    </row>
    <row r="56" spans="2:32" x14ac:dyDescent="0.25">
      <c r="B56" s="6"/>
      <c r="C56" t="s">
        <v>62</v>
      </c>
      <c r="D56" s="56"/>
      <c r="E56" s="56"/>
      <c r="F56" s="56"/>
      <c r="G56" s="33"/>
      <c r="H56" s="33"/>
      <c r="I56" s="33"/>
      <c r="J56" s="33"/>
      <c r="K56" s="33"/>
      <c r="L56" s="33">
        <v>15</v>
      </c>
      <c r="M56" s="33"/>
      <c r="N56" s="33"/>
      <c r="O56" s="33">
        <v>11</v>
      </c>
      <c r="P56" s="36"/>
      <c r="Q56" s="17"/>
      <c r="R56" s="90"/>
      <c r="S56" s="33"/>
      <c r="T56" s="48"/>
      <c r="U56" s="33"/>
      <c r="V56" s="90"/>
      <c r="W56" s="33"/>
      <c r="X56" s="34"/>
      <c r="Y56" s="33"/>
      <c r="Z56" s="90"/>
      <c r="AA56" s="33"/>
      <c r="AB56" s="34"/>
      <c r="AC56" s="33"/>
      <c r="AD56" s="37"/>
      <c r="AE56" s="76"/>
      <c r="AF56" s="5"/>
    </row>
    <row r="57" spans="2:32" x14ac:dyDescent="0.25">
      <c r="B57" s="6"/>
      <c r="C57" s="60" t="s">
        <v>63</v>
      </c>
      <c r="D57" s="56"/>
      <c r="E57" s="56"/>
      <c r="F57" s="56"/>
      <c r="G57" s="33"/>
      <c r="H57" s="33"/>
      <c r="I57" s="33"/>
      <c r="J57" s="33"/>
      <c r="K57" s="33"/>
      <c r="L57" s="33"/>
      <c r="M57" s="33"/>
      <c r="N57" s="33"/>
      <c r="O57" s="33"/>
      <c r="P57" s="36"/>
      <c r="Q57" s="17"/>
      <c r="R57" s="90"/>
      <c r="S57" s="33"/>
      <c r="T57" s="48"/>
      <c r="U57" s="33"/>
      <c r="V57" s="90"/>
      <c r="W57" s="33">
        <v>4</v>
      </c>
      <c r="X57" s="48">
        <f t="shared" si="12"/>
        <v>-4</v>
      </c>
      <c r="Y57" s="33"/>
      <c r="Z57" s="90"/>
      <c r="AA57" s="33"/>
      <c r="AB57" s="34"/>
      <c r="AC57" s="33"/>
      <c r="AD57" s="37"/>
      <c r="AE57" s="76"/>
      <c r="AF57" s="5"/>
    </row>
    <row r="58" spans="2:32" x14ac:dyDescent="0.25">
      <c r="B58" s="6"/>
      <c r="C58" s="60" t="s">
        <v>85</v>
      </c>
      <c r="D58" s="56"/>
      <c r="E58" s="56"/>
      <c r="F58" s="56"/>
      <c r="G58" s="33"/>
      <c r="H58" s="33"/>
      <c r="I58" s="33"/>
      <c r="J58" s="33"/>
      <c r="K58" s="33"/>
      <c r="L58" s="33"/>
      <c r="M58" s="33"/>
      <c r="N58" s="33"/>
      <c r="O58" s="33"/>
      <c r="P58" s="36"/>
      <c r="Q58" s="17"/>
      <c r="R58" s="90"/>
      <c r="S58" s="33"/>
      <c r="T58" s="48"/>
      <c r="U58" s="33"/>
      <c r="V58" s="90"/>
      <c r="W58" s="33">
        <v>11</v>
      </c>
      <c r="X58" s="51">
        <f t="shared" si="12"/>
        <v>-11</v>
      </c>
      <c r="Y58" s="33"/>
      <c r="Z58" s="90"/>
      <c r="AA58" s="33"/>
      <c r="AB58" s="34"/>
      <c r="AC58" s="33"/>
      <c r="AD58" s="37"/>
      <c r="AE58" s="76"/>
      <c r="AF58" s="5"/>
    </row>
    <row r="59" spans="2:32" x14ac:dyDescent="0.25">
      <c r="B59" s="6"/>
      <c r="C59" s="60" t="s">
        <v>126</v>
      </c>
      <c r="D59" s="56"/>
      <c r="E59" s="56"/>
      <c r="F59" s="56"/>
      <c r="G59" s="33"/>
      <c r="H59" s="33"/>
      <c r="I59" s="33"/>
      <c r="J59" s="33"/>
      <c r="K59" s="33">
        <v>18.5</v>
      </c>
      <c r="L59" s="33"/>
      <c r="M59" s="33"/>
      <c r="N59" s="33"/>
      <c r="O59" s="33"/>
      <c r="P59" s="36"/>
      <c r="Q59" s="17"/>
      <c r="R59" s="90"/>
      <c r="S59" s="33"/>
      <c r="T59" s="48"/>
      <c r="U59" s="33"/>
      <c r="V59" s="90"/>
      <c r="W59" s="33"/>
      <c r="X59" s="51"/>
      <c r="Y59" s="33"/>
      <c r="Z59" s="90"/>
      <c r="AA59" s="33"/>
      <c r="AB59" s="34"/>
      <c r="AC59" s="33"/>
      <c r="AD59" s="37"/>
      <c r="AE59" s="76"/>
      <c r="AF59" s="5"/>
    </row>
    <row r="60" spans="2:32" x14ac:dyDescent="0.25">
      <c r="B60" s="6"/>
      <c r="C60" s="24" t="s">
        <v>50</v>
      </c>
      <c r="D60" s="56"/>
      <c r="E60" s="56"/>
      <c r="F60" s="56"/>
      <c r="G60" s="33"/>
      <c r="H60" s="33"/>
      <c r="I60" s="33">
        <v>1</v>
      </c>
      <c r="J60" s="33"/>
      <c r="K60" s="33"/>
      <c r="L60" s="33"/>
      <c r="M60" s="33"/>
      <c r="N60" s="33"/>
      <c r="O60" s="33"/>
      <c r="P60" s="36"/>
      <c r="Q60" s="17"/>
      <c r="R60" s="90">
        <f t="shared" si="1"/>
        <v>0</v>
      </c>
      <c r="S60" s="33"/>
      <c r="T60" s="48" t="str">
        <f t="shared" si="7"/>
        <v/>
      </c>
      <c r="U60" s="33"/>
      <c r="V60" s="90">
        <f t="shared" si="2"/>
        <v>0</v>
      </c>
      <c r="W60" s="33"/>
      <c r="X60" s="34"/>
      <c r="Y60" s="33"/>
      <c r="Z60" s="90">
        <f t="shared" si="11"/>
        <v>0</v>
      </c>
      <c r="AA60" s="33"/>
      <c r="AB60" s="34"/>
      <c r="AC60" s="33"/>
      <c r="AD60" s="37"/>
      <c r="AE60" s="76">
        <f t="shared" si="6"/>
        <v>1</v>
      </c>
      <c r="AF60" s="5"/>
    </row>
    <row r="61" spans="2:32" x14ac:dyDescent="0.25">
      <c r="B61" s="6"/>
      <c r="C61" s="24" t="s">
        <v>51</v>
      </c>
      <c r="D61" s="56"/>
      <c r="E61" s="56"/>
      <c r="F61" s="56"/>
      <c r="G61" s="33"/>
      <c r="H61" s="33"/>
      <c r="I61" s="33"/>
      <c r="J61" s="33"/>
      <c r="K61" s="33"/>
      <c r="L61" s="33"/>
      <c r="M61" s="33"/>
      <c r="N61" s="33"/>
      <c r="O61" s="33"/>
      <c r="P61" s="36"/>
      <c r="Q61" s="17"/>
      <c r="R61" s="90">
        <f t="shared" si="1"/>
        <v>0</v>
      </c>
      <c r="S61" s="33"/>
      <c r="T61" s="48" t="str">
        <f t="shared" si="7"/>
        <v/>
      </c>
      <c r="U61" s="33"/>
      <c r="V61" s="90">
        <f t="shared" si="2"/>
        <v>0</v>
      </c>
      <c r="W61" s="33"/>
      <c r="X61" s="34"/>
      <c r="Y61" s="33"/>
      <c r="Z61" s="90">
        <f t="shared" si="11"/>
        <v>0</v>
      </c>
      <c r="AA61" s="33"/>
      <c r="AB61" s="34"/>
      <c r="AC61" s="33"/>
      <c r="AD61" s="37"/>
      <c r="AE61" s="76">
        <f t="shared" si="6"/>
        <v>0</v>
      </c>
      <c r="AF61" s="5"/>
    </row>
    <row r="62" spans="2:32" x14ac:dyDescent="0.25">
      <c r="B62" s="60" t="s">
        <v>87</v>
      </c>
      <c r="C62" s="24"/>
      <c r="D62" s="56"/>
      <c r="E62" s="56"/>
      <c r="F62" s="56"/>
      <c r="G62" s="33"/>
      <c r="H62" s="33"/>
      <c r="I62" s="33"/>
      <c r="J62" s="33"/>
      <c r="K62" s="33"/>
      <c r="L62" s="33"/>
      <c r="M62" s="33"/>
      <c r="N62" s="33"/>
      <c r="O62" s="33"/>
      <c r="P62" s="36"/>
      <c r="Q62" s="17"/>
      <c r="R62" s="90">
        <f t="shared" si="1"/>
        <v>0</v>
      </c>
      <c r="S62" s="33"/>
      <c r="T62" s="48" t="str">
        <f t="shared" si="7"/>
        <v/>
      </c>
      <c r="U62" s="33"/>
      <c r="V62" s="90">
        <f t="shared" si="2"/>
        <v>0</v>
      </c>
      <c r="W62" s="33"/>
      <c r="X62" s="51"/>
      <c r="Y62" s="33"/>
      <c r="Z62" s="90">
        <f t="shared" si="11"/>
        <v>0</v>
      </c>
      <c r="AA62" s="33"/>
      <c r="AB62" s="51"/>
      <c r="AC62" s="33"/>
      <c r="AD62" s="37"/>
      <c r="AE62" s="76">
        <f t="shared" si="6"/>
        <v>0</v>
      </c>
      <c r="AF62" s="33"/>
    </row>
    <row r="63" spans="2:32" x14ac:dyDescent="0.25">
      <c r="B63" s="60"/>
      <c r="C63" s="60" t="s">
        <v>26</v>
      </c>
      <c r="D63" s="56"/>
      <c r="E63" s="56"/>
      <c r="F63" s="56"/>
      <c r="G63" s="33"/>
      <c r="H63" s="33"/>
      <c r="I63" s="33">
        <f>41+10</f>
        <v>51</v>
      </c>
      <c r="J63" s="33"/>
      <c r="K63" s="33"/>
      <c r="L63" s="33"/>
      <c r="M63" s="33"/>
      <c r="N63" s="33"/>
      <c r="O63" s="33">
        <v>7.5</v>
      </c>
      <c r="P63" s="36"/>
      <c r="Q63" s="17"/>
      <c r="R63" s="90">
        <f t="shared" si="1"/>
        <v>0</v>
      </c>
      <c r="S63" s="33"/>
      <c r="T63" s="48"/>
      <c r="U63" s="33"/>
      <c r="V63" s="90">
        <f t="shared" si="2"/>
        <v>0</v>
      </c>
      <c r="W63" s="33"/>
      <c r="X63" s="51"/>
      <c r="Y63" s="33"/>
      <c r="Z63" s="90">
        <f t="shared" si="11"/>
        <v>0</v>
      </c>
      <c r="AA63" s="33"/>
      <c r="AB63" s="51"/>
      <c r="AC63" s="33"/>
      <c r="AD63" s="37"/>
      <c r="AE63" s="76">
        <f t="shared" si="6"/>
        <v>58.5</v>
      </c>
      <c r="AF63" s="33"/>
    </row>
    <row r="64" spans="2:32" x14ac:dyDescent="0.25">
      <c r="B64" s="60"/>
      <c r="C64" s="60" t="s">
        <v>78</v>
      </c>
      <c r="D64" s="56"/>
      <c r="E64" s="56"/>
      <c r="F64" s="56"/>
      <c r="G64" s="33"/>
      <c r="H64" s="33"/>
      <c r="I64" s="33"/>
      <c r="J64" s="33"/>
      <c r="K64" s="33"/>
      <c r="L64" s="33">
        <v>3.5</v>
      </c>
      <c r="M64" s="33"/>
      <c r="N64" s="33"/>
      <c r="O64" s="33"/>
      <c r="P64" s="36"/>
      <c r="Q64" s="17"/>
      <c r="R64" s="90">
        <f t="shared" si="1"/>
        <v>0</v>
      </c>
      <c r="S64" s="33"/>
      <c r="T64" s="48"/>
      <c r="U64" s="33"/>
      <c r="V64" s="90">
        <f t="shared" si="2"/>
        <v>0</v>
      </c>
      <c r="W64" s="33"/>
      <c r="X64" s="51"/>
      <c r="Y64" s="33"/>
      <c r="Z64" s="90">
        <f t="shared" si="11"/>
        <v>0</v>
      </c>
      <c r="AA64" s="33"/>
      <c r="AB64" s="51"/>
      <c r="AC64" s="33"/>
      <c r="AD64" s="37"/>
      <c r="AE64" s="76">
        <f t="shared" si="6"/>
        <v>3.5</v>
      </c>
      <c r="AF64" s="33"/>
    </row>
    <row r="65" spans="2:32" x14ac:dyDescent="0.25">
      <c r="B65" s="60"/>
      <c r="C65" s="60" t="s">
        <v>47</v>
      </c>
      <c r="D65" s="56"/>
      <c r="E65" s="56"/>
      <c r="F65" s="56"/>
      <c r="G65" s="33"/>
      <c r="H65" s="33"/>
      <c r="I65" s="33"/>
      <c r="J65" s="33"/>
      <c r="K65" s="33"/>
      <c r="L65" s="33"/>
      <c r="M65" s="33"/>
      <c r="N65" s="33"/>
      <c r="O65" s="33"/>
      <c r="P65" s="36"/>
      <c r="Q65" s="17"/>
      <c r="R65" s="90">
        <f t="shared" si="1"/>
        <v>0</v>
      </c>
      <c r="S65" s="33">
        <v>28</v>
      </c>
      <c r="T65" s="48"/>
      <c r="U65" s="33"/>
      <c r="V65" s="90">
        <f t="shared" si="2"/>
        <v>0</v>
      </c>
      <c r="W65" s="33">
        <v>35</v>
      </c>
      <c r="X65" s="48">
        <f t="shared" ref="X65" si="13">IF(W65&gt;0,V65-W65,"")</f>
        <v>-35</v>
      </c>
      <c r="Y65" s="33"/>
      <c r="Z65" s="90">
        <f t="shared" si="11"/>
        <v>0</v>
      </c>
      <c r="AA65" s="33"/>
      <c r="AB65" s="51"/>
      <c r="AC65" s="33"/>
      <c r="AD65" s="37"/>
      <c r="AE65" s="76">
        <f t="shared" si="6"/>
        <v>63</v>
      </c>
      <c r="AF65" s="33"/>
    </row>
    <row r="66" spans="2:32" x14ac:dyDescent="0.25">
      <c r="B66" s="60"/>
      <c r="C66" s="60" t="s">
        <v>61</v>
      </c>
      <c r="D66" s="56"/>
      <c r="E66" s="56"/>
      <c r="F66" s="56"/>
      <c r="G66" s="33"/>
      <c r="H66" s="33"/>
      <c r="I66" s="33"/>
      <c r="J66" s="33"/>
      <c r="K66" s="33">
        <v>4</v>
      </c>
      <c r="L66" s="33"/>
      <c r="M66" s="33"/>
      <c r="N66" s="33"/>
      <c r="O66" s="33"/>
      <c r="P66" s="36"/>
      <c r="Q66" s="17"/>
      <c r="R66" s="90">
        <f t="shared" si="1"/>
        <v>0</v>
      </c>
      <c r="S66" s="33">
        <v>11</v>
      </c>
      <c r="T66" s="48"/>
      <c r="U66" s="33"/>
      <c r="V66" s="90">
        <f t="shared" si="2"/>
        <v>0</v>
      </c>
      <c r="W66" s="33"/>
      <c r="X66" s="51"/>
      <c r="Y66" s="33"/>
      <c r="Z66" s="90">
        <f t="shared" si="11"/>
        <v>0</v>
      </c>
      <c r="AA66" s="33"/>
      <c r="AB66" s="51"/>
      <c r="AC66" s="33"/>
      <c r="AD66" s="37"/>
      <c r="AE66" s="76">
        <f t="shared" si="6"/>
        <v>15</v>
      </c>
      <c r="AF66" s="33"/>
    </row>
    <row r="67" spans="2:32" x14ac:dyDescent="0.25">
      <c r="B67" s="60"/>
      <c r="C67" s="60" t="s">
        <v>62</v>
      </c>
      <c r="D67" s="56"/>
      <c r="E67" s="56"/>
      <c r="F67" s="56"/>
      <c r="G67" s="33"/>
      <c r="H67" s="33"/>
      <c r="I67" s="33"/>
      <c r="J67" s="33"/>
      <c r="K67" s="33"/>
      <c r="L67" s="33"/>
      <c r="M67" s="33"/>
      <c r="N67" s="33"/>
      <c r="O67" s="33">
        <v>48</v>
      </c>
      <c r="P67" s="36"/>
      <c r="Q67" s="17"/>
      <c r="R67" s="90">
        <f t="shared" si="1"/>
        <v>0</v>
      </c>
      <c r="S67" s="33"/>
      <c r="T67" s="48"/>
      <c r="U67" s="33"/>
      <c r="V67" s="90">
        <f t="shared" si="2"/>
        <v>0</v>
      </c>
      <c r="W67" s="33">
        <v>4</v>
      </c>
      <c r="X67" s="48">
        <f t="shared" ref="X67:X68" si="14">IF(W67&gt;0,V67-W67,"")</f>
        <v>-4</v>
      </c>
      <c r="Y67" s="33"/>
      <c r="Z67" s="90">
        <f t="shared" si="11"/>
        <v>0</v>
      </c>
      <c r="AA67" s="33">
        <v>12</v>
      </c>
      <c r="AB67" s="51"/>
      <c r="AC67" s="33"/>
      <c r="AD67" s="37"/>
      <c r="AE67" s="76">
        <f t="shared" si="6"/>
        <v>64</v>
      </c>
      <c r="AF67" s="33"/>
    </row>
    <row r="68" spans="2:32" x14ac:dyDescent="0.25">
      <c r="B68" s="60"/>
      <c r="C68" s="60" t="s">
        <v>95</v>
      </c>
      <c r="D68" s="56"/>
      <c r="E68" s="56"/>
      <c r="F68" s="56"/>
      <c r="G68" s="33"/>
      <c r="H68" s="33"/>
      <c r="I68" s="33"/>
      <c r="J68" s="33">
        <v>3</v>
      </c>
      <c r="K68" s="33"/>
      <c r="L68" s="33"/>
      <c r="M68" s="33"/>
      <c r="N68" s="33"/>
      <c r="O68" s="33"/>
      <c r="P68" s="36"/>
      <c r="Q68" s="17"/>
      <c r="R68" s="90">
        <f t="shared" si="1"/>
        <v>0</v>
      </c>
      <c r="S68" s="33"/>
      <c r="T68" s="48"/>
      <c r="U68" s="33"/>
      <c r="V68" s="90">
        <f t="shared" si="2"/>
        <v>0</v>
      </c>
      <c r="W68" s="33">
        <v>10</v>
      </c>
      <c r="X68" s="48">
        <f t="shared" si="14"/>
        <v>-10</v>
      </c>
      <c r="Y68" s="33"/>
      <c r="Z68" s="90">
        <f t="shared" si="11"/>
        <v>0</v>
      </c>
      <c r="AA68" s="33"/>
      <c r="AB68" s="51"/>
      <c r="AC68" s="33"/>
      <c r="AD68" s="37"/>
      <c r="AE68" s="76">
        <f t="shared" si="6"/>
        <v>13</v>
      </c>
      <c r="AF68" s="33"/>
    </row>
    <row r="69" spans="2:32" x14ac:dyDescent="0.25">
      <c r="B69" s="60"/>
      <c r="C69" s="60" t="s">
        <v>86</v>
      </c>
      <c r="D69" s="56"/>
      <c r="E69" s="56"/>
      <c r="F69" s="56"/>
      <c r="G69" s="33"/>
      <c r="H69" s="33"/>
      <c r="I69" s="33">
        <f>5.5+16.5+2.7</f>
        <v>24.7</v>
      </c>
      <c r="J69" s="33"/>
      <c r="K69" s="33"/>
      <c r="L69" s="33">
        <v>18.5</v>
      </c>
      <c r="M69" s="33"/>
      <c r="N69" s="33"/>
      <c r="O69" s="33">
        <v>3</v>
      </c>
      <c r="P69" s="36"/>
      <c r="Q69" s="17"/>
      <c r="R69" s="90">
        <f t="shared" si="1"/>
        <v>0</v>
      </c>
      <c r="S69" s="33"/>
      <c r="T69" s="48"/>
      <c r="U69" s="33"/>
      <c r="V69" s="90">
        <f t="shared" si="2"/>
        <v>0</v>
      </c>
      <c r="W69" s="33"/>
      <c r="X69" s="51"/>
      <c r="Y69" s="33"/>
      <c r="Z69" s="90">
        <f t="shared" si="11"/>
        <v>0</v>
      </c>
      <c r="AA69" s="33"/>
      <c r="AB69" s="51"/>
      <c r="AC69" s="33"/>
      <c r="AD69" s="37"/>
      <c r="AE69" s="76">
        <f t="shared" si="6"/>
        <v>46.2</v>
      </c>
      <c r="AF69" s="33"/>
    </row>
    <row r="70" spans="2:32" x14ac:dyDescent="0.25">
      <c r="B70" s="60"/>
      <c r="C70" s="24"/>
      <c r="D70" s="56"/>
      <c r="E70" s="56"/>
      <c r="F70" s="56"/>
      <c r="G70" s="33"/>
      <c r="H70" s="33"/>
      <c r="I70" s="33"/>
      <c r="J70" s="33"/>
      <c r="K70" s="33"/>
      <c r="L70" s="33"/>
      <c r="M70" s="33"/>
      <c r="N70" s="33"/>
      <c r="O70" s="33"/>
      <c r="P70" s="36"/>
      <c r="Q70" s="17"/>
      <c r="R70" s="90">
        <f t="shared" si="1"/>
        <v>0</v>
      </c>
      <c r="S70" s="33"/>
      <c r="T70" s="48"/>
      <c r="U70" s="33"/>
      <c r="V70" s="90">
        <f t="shared" si="2"/>
        <v>0</v>
      </c>
      <c r="W70" s="33"/>
      <c r="X70" s="51"/>
      <c r="Y70" s="33"/>
      <c r="Z70" s="90">
        <f t="shared" si="11"/>
        <v>0</v>
      </c>
      <c r="AA70" s="33"/>
      <c r="AB70" s="51"/>
      <c r="AC70" s="33"/>
      <c r="AD70" s="37"/>
      <c r="AE70" s="76">
        <f t="shared" si="6"/>
        <v>0</v>
      </c>
      <c r="AF70" s="33"/>
    </row>
    <row r="71" spans="2:32" x14ac:dyDescent="0.25">
      <c r="B71" s="60"/>
      <c r="C71" s="24"/>
      <c r="D71" s="56"/>
      <c r="E71" s="56"/>
      <c r="F71" s="56"/>
      <c r="G71" s="33"/>
      <c r="H71" s="33"/>
      <c r="I71" s="33"/>
      <c r="J71" s="33"/>
      <c r="K71" s="33"/>
      <c r="L71" s="33"/>
      <c r="M71" s="33"/>
      <c r="N71" s="33"/>
      <c r="O71" s="33"/>
      <c r="P71" s="36"/>
      <c r="Q71" s="17"/>
      <c r="R71" s="90">
        <f t="shared" si="1"/>
        <v>0</v>
      </c>
      <c r="S71" s="33"/>
      <c r="T71" s="48"/>
      <c r="U71" s="33"/>
      <c r="V71" s="90">
        <f t="shared" si="2"/>
        <v>0</v>
      </c>
      <c r="W71" s="33"/>
      <c r="X71" s="51"/>
      <c r="Y71" s="33"/>
      <c r="Z71" s="90">
        <f t="shared" si="11"/>
        <v>0</v>
      </c>
      <c r="AA71" s="33"/>
      <c r="AB71" s="51"/>
      <c r="AC71" s="33"/>
      <c r="AD71" s="37"/>
      <c r="AE71" s="76">
        <f t="shared" si="6"/>
        <v>0</v>
      </c>
      <c r="AF71" s="33"/>
    </row>
    <row r="72" spans="2:32" x14ac:dyDescent="0.25">
      <c r="B72" s="6"/>
      <c r="C72" s="24"/>
      <c r="D72" s="56"/>
      <c r="E72" s="56"/>
      <c r="F72" s="56"/>
      <c r="G72" s="33"/>
      <c r="H72" s="33"/>
      <c r="I72" s="33"/>
      <c r="J72" s="33"/>
      <c r="K72" s="33"/>
      <c r="L72" s="33"/>
      <c r="M72" s="33"/>
      <c r="N72" s="33"/>
      <c r="O72" s="33"/>
      <c r="P72" s="36"/>
      <c r="Q72" s="17"/>
      <c r="R72" s="90">
        <f t="shared" si="1"/>
        <v>0</v>
      </c>
      <c r="S72" s="33"/>
      <c r="T72" s="48" t="str">
        <f t="shared" si="7"/>
        <v/>
      </c>
      <c r="U72" s="33"/>
      <c r="V72" s="90">
        <f t="shared" si="2"/>
        <v>0</v>
      </c>
      <c r="W72" s="33"/>
      <c r="X72" s="51"/>
      <c r="Y72" s="33"/>
      <c r="Z72" s="90">
        <f t="shared" si="11"/>
        <v>0</v>
      </c>
      <c r="AA72" s="33"/>
      <c r="AB72" s="51"/>
      <c r="AC72" s="33"/>
      <c r="AD72" s="37"/>
      <c r="AE72" s="76">
        <f t="shared" si="6"/>
        <v>0</v>
      </c>
      <c r="AF72" s="33"/>
    </row>
    <row r="73" spans="2:32" x14ac:dyDescent="0.25">
      <c r="B73" s="6"/>
      <c r="C73" s="24"/>
      <c r="D73" s="56"/>
      <c r="E73" s="56"/>
      <c r="F73" s="56"/>
      <c r="G73" s="33"/>
      <c r="H73" s="33"/>
      <c r="I73" s="33"/>
      <c r="J73" s="33"/>
      <c r="K73" s="33"/>
      <c r="L73" s="33"/>
      <c r="M73" s="33"/>
      <c r="N73" s="33"/>
      <c r="O73" s="33"/>
      <c r="P73" s="36"/>
      <c r="Q73" s="17"/>
      <c r="R73" s="90">
        <f t="shared" si="1"/>
        <v>0</v>
      </c>
      <c r="S73" s="33"/>
      <c r="T73" s="48" t="str">
        <f t="shared" ref="T73:T74" si="15">IF(S73&gt;0,R73-S73,"")</f>
        <v/>
      </c>
      <c r="U73" s="33"/>
      <c r="V73" s="90">
        <f t="shared" si="2"/>
        <v>0</v>
      </c>
      <c r="W73" s="33"/>
      <c r="X73" s="51"/>
      <c r="Y73" s="33"/>
      <c r="Z73" s="90">
        <f t="shared" si="11"/>
        <v>0</v>
      </c>
      <c r="AA73" s="33"/>
      <c r="AB73" s="51"/>
      <c r="AC73" s="33"/>
      <c r="AD73" s="37"/>
      <c r="AE73" s="76">
        <f t="shared" si="6"/>
        <v>0</v>
      </c>
      <c r="AF73" s="33"/>
    </row>
    <row r="74" spans="2:32" x14ac:dyDescent="0.25">
      <c r="B74" s="6"/>
      <c r="C74" s="24"/>
      <c r="D74" s="56"/>
      <c r="E74" s="56"/>
      <c r="F74" s="56"/>
      <c r="G74" s="33"/>
      <c r="H74" s="33"/>
      <c r="I74" s="33"/>
      <c r="J74" s="33"/>
      <c r="K74" s="33"/>
      <c r="L74" s="33"/>
      <c r="M74" s="33"/>
      <c r="N74" s="33"/>
      <c r="O74" s="33"/>
      <c r="P74" s="36"/>
      <c r="Q74" s="17"/>
      <c r="R74" s="90">
        <f t="shared" si="1"/>
        <v>0</v>
      </c>
      <c r="S74" s="33"/>
      <c r="T74" s="48" t="str">
        <f t="shared" si="15"/>
        <v/>
      </c>
      <c r="U74" s="33"/>
      <c r="V74" s="90">
        <f t="shared" si="2"/>
        <v>0</v>
      </c>
      <c r="W74" s="33"/>
      <c r="X74" s="51"/>
      <c r="Y74" s="33"/>
      <c r="Z74" s="33"/>
      <c r="AA74" s="33"/>
      <c r="AB74" s="51"/>
      <c r="AC74" s="33"/>
      <c r="AD74" s="37"/>
      <c r="AE74" s="76">
        <f t="shared" si="6"/>
        <v>0</v>
      </c>
      <c r="AF74" s="33"/>
    </row>
    <row r="75" spans="2:32" ht="15.75" thickBot="1" x14ac:dyDescent="0.3">
      <c r="B75" s="38" t="s">
        <v>11</v>
      </c>
      <c r="C75" s="39"/>
      <c r="D75" s="40">
        <f>SUM(D7:D74)</f>
        <v>720</v>
      </c>
      <c r="E75" s="40">
        <f>SUM(E7:E74)</f>
        <v>166</v>
      </c>
      <c r="F75" s="40">
        <f>SUM(F7:F74)</f>
        <v>0</v>
      </c>
      <c r="G75" s="40">
        <f>SUM(G7:G74)</f>
        <v>1</v>
      </c>
      <c r="H75" s="40"/>
      <c r="I75" s="40">
        <f>SUM(I7:I74)</f>
        <v>183.2</v>
      </c>
      <c r="J75" s="40">
        <f>SUM(J7:J74)</f>
        <v>12.5</v>
      </c>
      <c r="K75" s="40"/>
      <c r="L75" s="40">
        <f>SUM(L7:L74)</f>
        <v>133</v>
      </c>
      <c r="M75" s="40">
        <f>SUM(M7:M74)</f>
        <v>83</v>
      </c>
      <c r="N75" s="40">
        <f>SUM(N7:N74)</f>
        <v>2</v>
      </c>
      <c r="O75" s="40">
        <f>SUM(O7:O74)</f>
        <v>113.5</v>
      </c>
      <c r="P75" s="41">
        <f>SUM(P7:P74)</f>
        <v>10</v>
      </c>
      <c r="Q75" s="17"/>
      <c r="R75" s="40">
        <f>SUM(R7:R74)</f>
        <v>720</v>
      </c>
      <c r="S75" s="40">
        <f>SUM(S7:S74)</f>
        <v>334.5</v>
      </c>
      <c r="T75" s="40">
        <f>SUM(T7:T74)</f>
        <v>14.5</v>
      </c>
      <c r="U75" s="40"/>
      <c r="V75" s="40">
        <f>SUM(V7:V74)</f>
        <v>166</v>
      </c>
      <c r="W75" s="40">
        <f>SUM(W7:W74)</f>
        <v>512.5</v>
      </c>
      <c r="X75" s="52">
        <f>SUM(X7:X74)</f>
        <v>-495.5</v>
      </c>
      <c r="Y75" s="40"/>
      <c r="Z75" s="40">
        <f>SUM(Z7:Z74)</f>
        <v>0</v>
      </c>
      <c r="AA75" s="40">
        <f>SUM(AA7:AA74)</f>
        <v>217</v>
      </c>
      <c r="AB75" s="52">
        <f>SUM(AB7:AB74)</f>
        <v>-205</v>
      </c>
      <c r="AC75" s="40"/>
      <c r="AD75" s="42">
        <f>SUM(AD7:AD74)</f>
        <v>798</v>
      </c>
      <c r="AE75" s="42">
        <f>SUM(AE7:AE74)</f>
        <v>1581.2</v>
      </c>
      <c r="AF75" s="40"/>
    </row>
    <row r="76" spans="2:32" ht="15.75" thickTop="1" x14ac:dyDescent="0.25"/>
    <row r="113" spans="18:32" x14ac:dyDescent="0.25">
      <c r="R113" s="106" t="s">
        <v>105</v>
      </c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</row>
    <row r="114" spans="18:32" x14ac:dyDescent="0.25"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D114" s="73"/>
      <c r="AE114" s="73"/>
    </row>
    <row r="115" spans="18:32" x14ac:dyDescent="0.25">
      <c r="R115" s="105" t="s">
        <v>102</v>
      </c>
      <c r="S115" s="105"/>
      <c r="T115" s="105"/>
      <c r="V115" s="105" t="s">
        <v>103</v>
      </c>
      <c r="W115" s="105"/>
      <c r="X115" s="105"/>
      <c r="Z115" s="105" t="s">
        <v>104</v>
      </c>
      <c r="AA115" s="105"/>
      <c r="AB115" s="105"/>
      <c r="AD115" s="105" t="s">
        <v>104</v>
      </c>
      <c r="AE115" s="105"/>
      <c r="AF115" s="105"/>
    </row>
    <row r="116" spans="18:32" x14ac:dyDescent="0.25">
      <c r="R116" s="68" t="s">
        <v>9</v>
      </c>
      <c r="S116" s="68" t="s">
        <v>5</v>
      </c>
      <c r="T116" s="69" t="s">
        <v>101</v>
      </c>
      <c r="V116" s="68" t="s">
        <v>9</v>
      </c>
      <c r="W116" s="68" t="s">
        <v>5</v>
      </c>
      <c r="X116" s="69" t="s">
        <v>101</v>
      </c>
      <c r="Z116" s="68" t="s">
        <v>9</v>
      </c>
      <c r="AA116" s="68" t="s">
        <v>5</v>
      </c>
      <c r="AB116" s="69" t="s">
        <v>101</v>
      </c>
      <c r="AD116" s="68" t="s">
        <v>9</v>
      </c>
      <c r="AE116" s="68" t="s">
        <v>5</v>
      </c>
      <c r="AF116" s="69" t="s">
        <v>101</v>
      </c>
    </row>
    <row r="117" spans="18:32" x14ac:dyDescent="0.25">
      <c r="R117" s="27">
        <f>SUMIFS(R6:R110,R6:R110,"&gt;0",S6:S110,"&gt;0")</f>
        <v>1028</v>
      </c>
      <c r="S117" s="27">
        <f>SUMIFS(S6:S110,R6:R110,"&gt;0",S6:S110,"&gt;0")</f>
        <v>573</v>
      </c>
      <c r="T117" s="70">
        <f>R117-S117</f>
        <v>455</v>
      </c>
      <c r="V117" s="27">
        <f>SUMIFS(V6:V110,V6:V110,"&gt;0",W6:W110,"&gt;0")</f>
        <v>166</v>
      </c>
      <c r="W117" s="27">
        <f>SUMIFS(W6:W110,V6:V110,"&gt;0",W6:W110,"&gt;0")</f>
        <v>512.5</v>
      </c>
      <c r="X117" s="70">
        <f>V117-W117</f>
        <v>-346.5</v>
      </c>
      <c r="Z117" s="27">
        <f>SUMIFS(Z6:Z110,Z6:Z110,"&gt;0",AA6:AA110,"&gt;0")</f>
        <v>0</v>
      </c>
      <c r="AA117" s="27">
        <f>SUMIFS(AA6:AA110,Z6:Z110,"&gt;0",AA6:AA110,"&gt;0")</f>
        <v>0</v>
      </c>
      <c r="AB117" s="70">
        <f>Z117-AA117</f>
        <v>0</v>
      </c>
      <c r="AD117" s="27">
        <f>SUMIFS(AD6:AD110,AD6:AD110,"&gt;0",AE6:AE110,"&gt;0")</f>
        <v>1262</v>
      </c>
      <c r="AE117" s="27">
        <f>SUMIFS(AE6:AE110,AD6:AD110,"&gt;0",AE6:AE110,"&gt;0")</f>
        <v>1962.7</v>
      </c>
      <c r="AF117" s="70">
        <f>AD117-AE117</f>
        <v>-700.7</v>
      </c>
    </row>
  </sheetData>
  <mergeCells count="14">
    <mergeCell ref="B2:AF2"/>
    <mergeCell ref="B3:AF3"/>
    <mergeCell ref="R5:T5"/>
    <mergeCell ref="Z5:AB5"/>
    <mergeCell ref="G5:L5"/>
    <mergeCell ref="P5:P6"/>
    <mergeCell ref="O5:O6"/>
    <mergeCell ref="V5:X5"/>
    <mergeCell ref="D5:F5"/>
    <mergeCell ref="R113:AF113"/>
    <mergeCell ref="R115:T115"/>
    <mergeCell ref="V115:X115"/>
    <mergeCell ref="Z115:AB115"/>
    <mergeCell ref="AD115:AF115"/>
  </mergeCells>
  <conditionalFormatting sqref="C8:C35">
    <cfRule type="duplicateValues" dxfId="0" priority="1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F72"/>
  <sheetViews>
    <sheetView workbookViewId="0">
      <pane xSplit="6" ySplit="6" topLeftCell="G19" activePane="bottomRight" state="frozen"/>
      <selection pane="topRight" activeCell="G1" sqref="G1"/>
      <selection pane="bottomLeft" activeCell="A7" sqref="A7"/>
      <selection pane="bottomRight" activeCell="A41" sqref="A41:XFD41"/>
    </sheetView>
  </sheetViews>
  <sheetFormatPr defaultRowHeight="15" x14ac:dyDescent="0.25"/>
  <cols>
    <col min="1" max="1" width="2.85546875" style="5" customWidth="1"/>
    <col min="2" max="2" width="10.285156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140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1" width="9.7109375" style="12" customWidth="1"/>
    <col min="32" max="32" width="2.28515625" style="10" customWidth="1"/>
    <col min="33" max="16384" width="9.140625" style="5"/>
  </cols>
  <sheetData>
    <row r="2" spans="2:32" ht="26.25" x14ac:dyDescent="0.25">
      <c r="B2" s="110" t="s">
        <v>6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</row>
    <row r="3" spans="2:32" x14ac:dyDescent="0.25">
      <c r="B3" s="111" t="s">
        <v>65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</row>
    <row r="5" spans="2:32" x14ac:dyDescent="0.25">
      <c r="B5" s="13" t="s">
        <v>99</v>
      </c>
      <c r="C5" s="14" t="s">
        <v>1</v>
      </c>
      <c r="D5" s="112" t="s">
        <v>9</v>
      </c>
      <c r="E5" s="113"/>
      <c r="F5" s="114"/>
      <c r="G5" s="112" t="s">
        <v>17</v>
      </c>
      <c r="H5" s="113"/>
      <c r="I5" s="113"/>
      <c r="J5" s="113"/>
      <c r="K5" s="113"/>
      <c r="L5" s="113"/>
      <c r="M5" s="44" t="s">
        <v>53</v>
      </c>
      <c r="N5" s="44" t="s">
        <v>55</v>
      </c>
      <c r="O5" s="108" t="s">
        <v>19</v>
      </c>
      <c r="P5" s="115" t="s">
        <v>20</v>
      </c>
      <c r="Q5" s="17"/>
      <c r="R5" s="114" t="s">
        <v>7</v>
      </c>
      <c r="S5" s="107"/>
      <c r="T5" s="107"/>
      <c r="V5" s="107" t="s">
        <v>58</v>
      </c>
      <c r="W5" s="107"/>
      <c r="X5" s="107"/>
      <c r="Z5" s="107" t="s">
        <v>10</v>
      </c>
      <c r="AA5" s="107"/>
      <c r="AB5" s="107"/>
      <c r="AD5" s="19" t="s">
        <v>4</v>
      </c>
      <c r="AE5" s="19" t="s">
        <v>4</v>
      </c>
    </row>
    <row r="6" spans="2:32" x14ac:dyDescent="0.25">
      <c r="B6" s="15" t="s">
        <v>100</v>
      </c>
      <c r="C6" s="20"/>
      <c r="D6" s="18" t="s">
        <v>0</v>
      </c>
      <c r="E6" s="18" t="s">
        <v>12</v>
      </c>
      <c r="F6" s="18" t="s">
        <v>15</v>
      </c>
      <c r="G6" s="18" t="s">
        <v>18</v>
      </c>
      <c r="H6" s="18" t="s">
        <v>88</v>
      </c>
      <c r="I6" s="18" t="s">
        <v>21</v>
      </c>
      <c r="J6" s="18" t="s">
        <v>22</v>
      </c>
      <c r="K6" s="18" t="s">
        <v>60</v>
      </c>
      <c r="L6" s="18" t="s">
        <v>23</v>
      </c>
      <c r="M6" s="21" t="s">
        <v>54</v>
      </c>
      <c r="N6" s="21" t="s">
        <v>56</v>
      </c>
      <c r="O6" s="109"/>
      <c r="P6" s="116"/>
      <c r="Q6" s="17"/>
      <c r="R6" s="16" t="s">
        <v>3</v>
      </c>
      <c r="S6" s="18" t="s">
        <v>5</v>
      </c>
      <c r="T6" s="18" t="s">
        <v>57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22" t="s">
        <v>27</v>
      </c>
    </row>
    <row r="7" spans="2:32" x14ac:dyDescent="0.25">
      <c r="B7" s="60" t="s">
        <v>76</v>
      </c>
      <c r="C7" s="59"/>
      <c r="D7" s="61"/>
      <c r="E7" s="57"/>
      <c r="F7" s="57"/>
      <c r="G7" s="1"/>
      <c r="H7" s="1"/>
      <c r="I7" s="1"/>
      <c r="J7" s="1"/>
      <c r="K7" s="1"/>
      <c r="L7" s="1"/>
      <c r="M7" s="45"/>
      <c r="N7" s="45"/>
      <c r="O7" s="25"/>
      <c r="P7" s="26"/>
      <c r="Q7" s="17"/>
      <c r="R7" s="65">
        <f t="shared" ref="R7:R70" si="0">D7</f>
        <v>0</v>
      </c>
      <c r="S7" s="27"/>
      <c r="T7" s="48"/>
      <c r="V7" s="66">
        <f t="shared" ref="V7:V70" si="1">E7</f>
        <v>0</v>
      </c>
      <c r="W7" s="27"/>
      <c r="X7" s="48"/>
      <c r="Z7" s="66">
        <f t="shared" ref="Z7:Z70" si="2">F7</f>
        <v>0</v>
      </c>
      <c r="AA7" s="27"/>
      <c r="AB7" s="48"/>
      <c r="AC7" s="30"/>
      <c r="AD7" s="29">
        <f t="shared" ref="AD7:AD13" si="3">R7+V7+Z7</f>
        <v>0</v>
      </c>
      <c r="AE7" s="29">
        <f t="shared" ref="AE7:AE70" si="4">G7+H7+I7+J7+K7+L7+M7+N7+O7+P7+S7+W7+AA7</f>
        <v>0</v>
      </c>
    </row>
    <row r="8" spans="2:32" x14ac:dyDescent="0.25">
      <c r="B8" s="6"/>
      <c r="C8" s="60" t="s">
        <v>67</v>
      </c>
      <c r="D8" s="57">
        <v>30</v>
      </c>
      <c r="E8" s="57">
        <v>20</v>
      </c>
      <c r="F8" s="57"/>
      <c r="G8" s="1"/>
      <c r="H8" s="1"/>
      <c r="I8" s="1">
        <v>4</v>
      </c>
      <c r="J8" s="1"/>
      <c r="K8" s="1"/>
      <c r="L8" s="1"/>
      <c r="M8" s="45">
        <v>28</v>
      </c>
      <c r="N8" s="45"/>
      <c r="O8" s="25">
        <v>1</v>
      </c>
      <c r="P8" s="26"/>
      <c r="Q8" s="17"/>
      <c r="R8" s="65">
        <f t="shared" si="0"/>
        <v>30</v>
      </c>
      <c r="S8" s="27">
        <v>31</v>
      </c>
      <c r="T8" s="48"/>
      <c r="V8" s="66">
        <f t="shared" si="1"/>
        <v>20</v>
      </c>
      <c r="W8" s="27">
        <v>49</v>
      </c>
      <c r="X8" s="48"/>
      <c r="Z8" s="66">
        <f t="shared" si="2"/>
        <v>0</v>
      </c>
      <c r="AA8" s="27">
        <v>8</v>
      </c>
      <c r="AB8" s="48"/>
      <c r="AC8" s="30"/>
      <c r="AD8" s="29">
        <f t="shared" si="3"/>
        <v>50</v>
      </c>
      <c r="AE8" s="29">
        <f t="shared" si="4"/>
        <v>121</v>
      </c>
    </row>
    <row r="9" spans="2:32" x14ac:dyDescent="0.25">
      <c r="B9" s="6"/>
      <c r="C9" s="60" t="s">
        <v>25</v>
      </c>
      <c r="D9" s="57">
        <v>4</v>
      </c>
      <c r="E9" s="57">
        <v>8</v>
      </c>
      <c r="F9" s="57"/>
      <c r="G9" s="1"/>
      <c r="H9" s="1"/>
      <c r="I9" s="1">
        <v>4</v>
      </c>
      <c r="J9" s="1"/>
      <c r="K9" s="1"/>
      <c r="L9" s="1"/>
      <c r="M9" s="45">
        <v>2</v>
      </c>
      <c r="N9" s="45"/>
      <c r="O9" s="25"/>
      <c r="P9" s="26"/>
      <c r="Q9" s="17"/>
      <c r="R9" s="65">
        <f t="shared" si="0"/>
        <v>4</v>
      </c>
      <c r="S9" s="27"/>
      <c r="T9" s="54"/>
      <c r="V9" s="66">
        <f t="shared" si="1"/>
        <v>8</v>
      </c>
      <c r="W9" s="27">
        <f>3+67</f>
        <v>70</v>
      </c>
      <c r="X9" s="48"/>
      <c r="Z9" s="66">
        <f t="shared" si="2"/>
        <v>0</v>
      </c>
      <c r="AA9" s="27"/>
      <c r="AB9" s="48"/>
      <c r="AC9" s="30"/>
      <c r="AD9" s="29">
        <f t="shared" si="3"/>
        <v>12</v>
      </c>
      <c r="AE9" s="29">
        <f t="shared" si="4"/>
        <v>76</v>
      </c>
    </row>
    <row r="10" spans="2:32" x14ac:dyDescent="0.25">
      <c r="B10" s="6"/>
      <c r="C10" s="60" t="s">
        <v>24</v>
      </c>
      <c r="D10" s="18">
        <v>70</v>
      </c>
      <c r="E10" s="18">
        <v>8</v>
      </c>
      <c r="F10" s="57"/>
      <c r="G10" s="1"/>
      <c r="H10" s="1"/>
      <c r="I10" s="1"/>
      <c r="J10" s="1"/>
      <c r="K10" s="1"/>
      <c r="L10" s="1"/>
      <c r="M10" s="45">
        <v>3</v>
      </c>
      <c r="N10" s="45">
        <v>3</v>
      </c>
      <c r="O10" s="25"/>
      <c r="P10" s="26"/>
      <c r="Q10" s="17"/>
      <c r="R10" s="65">
        <f t="shared" si="0"/>
        <v>70</v>
      </c>
      <c r="S10" s="27">
        <v>80</v>
      </c>
      <c r="T10" s="48"/>
      <c r="V10" s="66">
        <f t="shared" si="1"/>
        <v>8</v>
      </c>
      <c r="W10" s="27">
        <f>4+58</f>
        <v>62</v>
      </c>
      <c r="X10" s="48"/>
      <c r="Z10" s="66">
        <f t="shared" si="2"/>
        <v>0</v>
      </c>
      <c r="AA10" s="27">
        <v>13</v>
      </c>
      <c r="AB10" s="48"/>
      <c r="AC10" s="30"/>
      <c r="AD10" s="29">
        <f t="shared" si="3"/>
        <v>78</v>
      </c>
      <c r="AE10" s="29">
        <f t="shared" si="4"/>
        <v>161</v>
      </c>
    </row>
    <row r="11" spans="2:32" x14ac:dyDescent="0.25">
      <c r="B11" s="6"/>
      <c r="C11" s="60" t="s">
        <v>28</v>
      </c>
      <c r="D11" s="57">
        <v>44</v>
      </c>
      <c r="E11" s="57">
        <v>8</v>
      </c>
      <c r="F11" s="57"/>
      <c r="G11" s="1"/>
      <c r="H11" s="1"/>
      <c r="I11" s="1">
        <v>15</v>
      </c>
      <c r="J11" s="1"/>
      <c r="K11" s="1"/>
      <c r="L11" s="1"/>
      <c r="M11" s="45">
        <v>3</v>
      </c>
      <c r="N11" s="45">
        <v>4</v>
      </c>
      <c r="O11" s="25">
        <v>7</v>
      </c>
      <c r="P11" s="26"/>
      <c r="Q11" s="17"/>
      <c r="R11" s="65">
        <f t="shared" si="0"/>
        <v>44</v>
      </c>
      <c r="S11" s="27">
        <v>33</v>
      </c>
      <c r="T11" s="48"/>
      <c r="V11" s="66">
        <f t="shared" si="1"/>
        <v>8</v>
      </c>
      <c r="W11" s="27">
        <v>67.5</v>
      </c>
      <c r="X11" s="48"/>
      <c r="Z11" s="66">
        <f t="shared" si="2"/>
        <v>0</v>
      </c>
      <c r="AA11" s="27">
        <v>23</v>
      </c>
      <c r="AB11" s="48"/>
      <c r="AC11" s="30"/>
      <c r="AD11" s="29">
        <f t="shared" si="3"/>
        <v>52</v>
      </c>
      <c r="AE11" s="29">
        <f t="shared" si="4"/>
        <v>152.5</v>
      </c>
    </row>
    <row r="12" spans="2:32" x14ac:dyDescent="0.25">
      <c r="B12" s="6"/>
      <c r="C12" s="60" t="s">
        <v>17</v>
      </c>
      <c r="D12" s="61"/>
      <c r="E12" s="57"/>
      <c r="F12" s="57"/>
      <c r="G12" s="1">
        <v>8</v>
      </c>
      <c r="H12" s="1"/>
      <c r="I12" s="1">
        <v>28.5</v>
      </c>
      <c r="J12" s="1">
        <v>39.5</v>
      </c>
      <c r="K12" s="1"/>
      <c r="L12" s="1"/>
      <c r="M12" s="45"/>
      <c r="N12" s="45"/>
      <c r="O12" s="25">
        <v>9.5</v>
      </c>
      <c r="P12" s="26"/>
      <c r="Q12" s="17"/>
      <c r="R12" s="65">
        <f t="shared" si="0"/>
        <v>0</v>
      </c>
      <c r="S12" s="27"/>
      <c r="T12" s="48"/>
      <c r="V12" s="66">
        <f t="shared" si="1"/>
        <v>0</v>
      </c>
      <c r="W12" s="27"/>
      <c r="X12" s="48"/>
      <c r="Z12" s="66">
        <f t="shared" si="2"/>
        <v>0</v>
      </c>
      <c r="AA12" s="27"/>
      <c r="AB12" s="48"/>
      <c r="AC12" s="30"/>
      <c r="AD12" s="29">
        <f t="shared" si="3"/>
        <v>0</v>
      </c>
      <c r="AE12" s="29">
        <f t="shared" si="4"/>
        <v>85.5</v>
      </c>
    </row>
    <row r="13" spans="2:32" x14ac:dyDescent="0.25">
      <c r="B13" s="6"/>
      <c r="C13" s="60" t="s">
        <v>68</v>
      </c>
      <c r="D13" s="61">
        <v>32</v>
      </c>
      <c r="E13" s="57"/>
      <c r="F13" s="57"/>
      <c r="G13" s="1"/>
      <c r="H13" s="1"/>
      <c r="I13" s="1"/>
      <c r="J13" s="1"/>
      <c r="K13" s="1"/>
      <c r="L13" s="1"/>
      <c r="M13" s="45"/>
      <c r="N13" s="45">
        <v>2</v>
      </c>
      <c r="O13" s="25"/>
      <c r="P13" s="26"/>
      <c r="Q13" s="17"/>
      <c r="R13" s="65">
        <f t="shared" si="0"/>
        <v>32</v>
      </c>
      <c r="S13" s="27">
        <v>12</v>
      </c>
      <c r="T13" s="48"/>
      <c r="V13" s="66">
        <f t="shared" si="1"/>
        <v>0</v>
      </c>
      <c r="W13" s="88"/>
      <c r="X13" s="48"/>
      <c r="Z13" s="66">
        <f t="shared" si="2"/>
        <v>0</v>
      </c>
      <c r="AA13" s="27">
        <v>10</v>
      </c>
      <c r="AB13" s="48"/>
      <c r="AC13" s="30"/>
      <c r="AD13" s="29">
        <f t="shared" si="3"/>
        <v>32</v>
      </c>
      <c r="AE13" s="29">
        <f t="shared" si="4"/>
        <v>24</v>
      </c>
    </row>
    <row r="14" spans="2:32" x14ac:dyDescent="0.25">
      <c r="B14" s="6"/>
      <c r="C14" s="60" t="s">
        <v>96</v>
      </c>
      <c r="D14" s="61"/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65">
        <f t="shared" si="0"/>
        <v>0</v>
      </c>
      <c r="S14" s="27"/>
      <c r="T14" s="48"/>
      <c r="V14" s="66">
        <f t="shared" si="1"/>
        <v>0</v>
      </c>
      <c r="W14" s="27"/>
      <c r="X14" s="48"/>
      <c r="Z14" s="66">
        <f t="shared" si="2"/>
        <v>0</v>
      </c>
      <c r="AA14" s="27"/>
      <c r="AB14" s="48"/>
      <c r="AC14" s="30"/>
      <c r="AD14" s="37"/>
      <c r="AE14" s="29">
        <f t="shared" si="4"/>
        <v>0</v>
      </c>
    </row>
    <row r="15" spans="2:32" x14ac:dyDescent="0.25">
      <c r="B15" s="6"/>
      <c r="C15" s="64" t="s">
        <v>97</v>
      </c>
      <c r="D15" s="57">
        <v>62</v>
      </c>
      <c r="E15" s="57">
        <v>40</v>
      </c>
      <c r="F15" s="57"/>
      <c r="G15" s="1"/>
      <c r="H15" s="1"/>
      <c r="I15" s="1"/>
      <c r="J15" s="1"/>
      <c r="K15" s="1"/>
      <c r="L15" s="1"/>
      <c r="M15" s="45">
        <v>6</v>
      </c>
      <c r="N15" s="45">
        <v>13</v>
      </c>
      <c r="O15" s="25">
        <v>2</v>
      </c>
      <c r="P15" s="26"/>
      <c r="Q15" s="17"/>
      <c r="R15" s="65">
        <f t="shared" si="0"/>
        <v>62</v>
      </c>
      <c r="S15" s="27">
        <v>27</v>
      </c>
      <c r="T15" s="48"/>
      <c r="V15" s="66">
        <f t="shared" si="1"/>
        <v>40</v>
      </c>
      <c r="W15" s="62">
        <v>52.5</v>
      </c>
      <c r="X15" s="48"/>
      <c r="Z15" s="66">
        <f t="shared" si="2"/>
        <v>0</v>
      </c>
      <c r="AA15" s="27"/>
      <c r="AB15" s="48"/>
      <c r="AC15" s="30"/>
      <c r="AD15" s="37">
        <f>V15+R15</f>
        <v>102</v>
      </c>
      <c r="AE15" s="29">
        <f t="shared" si="4"/>
        <v>100.5</v>
      </c>
    </row>
    <row r="16" spans="2:32" x14ac:dyDescent="0.25">
      <c r="B16" s="6"/>
      <c r="C16" s="64" t="s">
        <v>98</v>
      </c>
      <c r="D16" s="57">
        <v>30</v>
      </c>
      <c r="E16" s="57">
        <v>12</v>
      </c>
      <c r="F16" s="57"/>
      <c r="G16" s="1"/>
      <c r="H16" s="1"/>
      <c r="I16" s="1"/>
      <c r="J16" s="1"/>
      <c r="K16" s="1"/>
      <c r="L16" s="1"/>
      <c r="M16" s="45"/>
      <c r="N16" s="45"/>
      <c r="O16" s="25"/>
      <c r="P16" s="26"/>
      <c r="Q16" s="17"/>
      <c r="R16" s="65">
        <f t="shared" si="0"/>
        <v>30</v>
      </c>
      <c r="S16" s="27">
        <v>2</v>
      </c>
      <c r="T16" s="48"/>
      <c r="V16" s="66">
        <f t="shared" si="1"/>
        <v>12</v>
      </c>
      <c r="W16" s="88"/>
      <c r="X16" s="48"/>
      <c r="Z16" s="66">
        <f t="shared" si="2"/>
        <v>0</v>
      </c>
      <c r="AA16" s="27">
        <v>3</v>
      </c>
      <c r="AB16" s="48"/>
      <c r="AC16" s="30"/>
      <c r="AD16" s="29">
        <f>R16+V16+Z16</f>
        <v>42</v>
      </c>
      <c r="AE16" s="29">
        <f t="shared" si="4"/>
        <v>5</v>
      </c>
    </row>
    <row r="17" spans="2:32" x14ac:dyDescent="0.25">
      <c r="B17" s="6"/>
      <c r="C17" s="64" t="s">
        <v>38</v>
      </c>
      <c r="D17" s="57">
        <v>50</v>
      </c>
      <c r="E17" s="57">
        <v>6</v>
      </c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65">
        <f t="shared" si="0"/>
        <v>50</v>
      </c>
      <c r="S17" s="27">
        <v>23</v>
      </c>
      <c r="T17" s="48"/>
      <c r="V17" s="66">
        <f t="shared" si="1"/>
        <v>6</v>
      </c>
      <c r="W17" s="27">
        <v>10.5</v>
      </c>
      <c r="X17" s="48"/>
      <c r="Z17" s="66">
        <f t="shared" si="2"/>
        <v>0</v>
      </c>
      <c r="AA17" s="27"/>
      <c r="AB17" s="48"/>
      <c r="AC17" s="30"/>
      <c r="AD17" s="29">
        <f>R17+V17+Z17</f>
        <v>56</v>
      </c>
      <c r="AE17" s="29">
        <f t="shared" si="4"/>
        <v>33.5</v>
      </c>
    </row>
    <row r="18" spans="2:32" x14ac:dyDescent="0.25">
      <c r="B18" s="23"/>
      <c r="C18" s="64" t="s">
        <v>35</v>
      </c>
      <c r="D18" s="57">
        <v>4</v>
      </c>
      <c r="E18" s="18"/>
      <c r="F18" s="18"/>
      <c r="G18" s="27"/>
      <c r="H18" s="27"/>
      <c r="I18" s="27"/>
      <c r="J18" s="27"/>
      <c r="K18" s="27"/>
      <c r="L18" s="27"/>
      <c r="M18" s="27"/>
      <c r="N18" s="27"/>
      <c r="O18" s="27"/>
      <c r="P18" s="35"/>
      <c r="Q18" s="17"/>
      <c r="R18" s="65">
        <f t="shared" si="0"/>
        <v>4</v>
      </c>
      <c r="S18" s="27">
        <v>4</v>
      </c>
      <c r="T18" s="48"/>
      <c r="U18" s="27"/>
      <c r="V18" s="66">
        <f t="shared" si="1"/>
        <v>0</v>
      </c>
      <c r="W18" s="27"/>
      <c r="X18" s="48"/>
      <c r="Y18" s="27"/>
      <c r="Z18" s="66">
        <f t="shared" si="2"/>
        <v>0</v>
      </c>
      <c r="AA18" s="27"/>
      <c r="AB18" s="48"/>
      <c r="AC18" s="27"/>
      <c r="AD18" s="29">
        <f>R18+V18+Z18</f>
        <v>4</v>
      </c>
      <c r="AE18" s="29">
        <f t="shared" si="4"/>
        <v>4</v>
      </c>
      <c r="AF18" s="27"/>
    </row>
    <row r="19" spans="2:32" x14ac:dyDescent="0.25">
      <c r="B19" s="6"/>
      <c r="C19" s="60" t="s">
        <v>44</v>
      </c>
      <c r="D19" s="61">
        <v>8</v>
      </c>
      <c r="E19" s="57"/>
      <c r="F19" s="57"/>
      <c r="G19" s="1"/>
      <c r="H19" s="1"/>
      <c r="I19" s="1"/>
      <c r="J19" s="1"/>
      <c r="K19" s="1"/>
      <c r="L19" s="1"/>
      <c r="M19" s="45"/>
      <c r="N19" s="45"/>
      <c r="O19" s="25"/>
      <c r="P19" s="26"/>
      <c r="Q19" s="17"/>
      <c r="R19" s="65">
        <f t="shared" si="0"/>
        <v>8</v>
      </c>
      <c r="S19" s="88"/>
      <c r="T19" s="48"/>
      <c r="V19" s="66">
        <f t="shared" si="1"/>
        <v>0</v>
      </c>
      <c r="W19" s="27">
        <v>2</v>
      </c>
      <c r="X19" s="48"/>
      <c r="Z19" s="66">
        <f t="shared" si="2"/>
        <v>0</v>
      </c>
      <c r="AA19" s="27"/>
      <c r="AB19" s="48"/>
      <c r="AC19" s="30"/>
      <c r="AD19" s="29">
        <f>R19+V19+Z19</f>
        <v>8</v>
      </c>
      <c r="AE19" s="29">
        <f t="shared" si="4"/>
        <v>2</v>
      </c>
    </row>
    <row r="20" spans="2:32" x14ac:dyDescent="0.25">
      <c r="B20" s="6"/>
      <c r="C20" s="60" t="s">
        <v>69</v>
      </c>
      <c r="D20" s="61"/>
      <c r="E20" s="57"/>
      <c r="F20" s="57"/>
      <c r="G20" s="1"/>
      <c r="H20" s="1"/>
      <c r="I20" s="1"/>
      <c r="J20" s="1"/>
      <c r="K20" s="1"/>
      <c r="L20" s="1"/>
      <c r="M20" s="45"/>
      <c r="N20" s="45"/>
      <c r="O20" s="25"/>
      <c r="P20" s="26"/>
      <c r="Q20" s="17"/>
      <c r="R20" s="65">
        <f t="shared" si="0"/>
        <v>0</v>
      </c>
      <c r="S20" s="27"/>
      <c r="T20" s="48"/>
      <c r="V20" s="66">
        <f t="shared" si="1"/>
        <v>0</v>
      </c>
      <c r="W20" s="27"/>
      <c r="X20" s="48"/>
      <c r="Z20" s="66">
        <f t="shared" si="2"/>
        <v>0</v>
      </c>
      <c r="AA20" s="27">
        <v>4</v>
      </c>
      <c r="AB20" s="48"/>
      <c r="AC20" s="30"/>
      <c r="AD20" s="29"/>
      <c r="AE20" s="29">
        <f t="shared" si="4"/>
        <v>4</v>
      </c>
    </row>
    <row r="21" spans="2:32" x14ac:dyDescent="0.25">
      <c r="B21" s="6"/>
      <c r="C21" s="60" t="s">
        <v>70</v>
      </c>
      <c r="D21" s="61"/>
      <c r="E21" s="57"/>
      <c r="F21" s="57"/>
      <c r="G21" s="1"/>
      <c r="H21" s="1"/>
      <c r="I21" s="1"/>
      <c r="J21" s="1"/>
      <c r="K21" s="1"/>
      <c r="L21" s="1"/>
      <c r="M21" s="46"/>
      <c r="N21" s="46"/>
      <c r="O21" s="31"/>
      <c r="P21" s="32"/>
      <c r="Q21" s="17"/>
      <c r="R21" s="65">
        <f t="shared" si="0"/>
        <v>0</v>
      </c>
      <c r="S21" s="33"/>
      <c r="T21" s="48"/>
      <c r="V21" s="66">
        <f t="shared" si="1"/>
        <v>0</v>
      </c>
      <c r="W21" s="33"/>
      <c r="X21" s="48"/>
      <c r="Z21" s="66">
        <f t="shared" si="2"/>
        <v>0</v>
      </c>
      <c r="AA21" s="33"/>
      <c r="AB21" s="48"/>
      <c r="AC21" s="30"/>
      <c r="AD21" s="29">
        <f t="shared" ref="AD21:AD26" si="5">R21+V21+Z21</f>
        <v>0</v>
      </c>
      <c r="AE21" s="29">
        <f t="shared" si="4"/>
        <v>0</v>
      </c>
    </row>
    <row r="22" spans="2:32" x14ac:dyDescent="0.25">
      <c r="B22" s="6"/>
      <c r="C22" s="60" t="s">
        <v>71</v>
      </c>
      <c r="D22" s="61"/>
      <c r="E22" s="57"/>
      <c r="F22" s="57"/>
      <c r="G22" s="1"/>
      <c r="H22" s="1"/>
      <c r="I22" s="1"/>
      <c r="J22" s="1"/>
      <c r="K22" s="1">
        <v>1</v>
      </c>
      <c r="L22" s="1"/>
      <c r="M22" s="46"/>
      <c r="N22" s="46"/>
      <c r="O22" s="31">
        <v>4</v>
      </c>
      <c r="P22" s="32">
        <v>13</v>
      </c>
      <c r="Q22" s="17"/>
      <c r="R22" s="65">
        <f t="shared" si="0"/>
        <v>0</v>
      </c>
      <c r="S22" s="33">
        <v>31</v>
      </c>
      <c r="T22" s="48"/>
      <c r="V22" s="66">
        <f t="shared" si="1"/>
        <v>0</v>
      </c>
      <c r="W22" s="33"/>
      <c r="X22" s="48"/>
      <c r="Z22" s="66">
        <f t="shared" si="2"/>
        <v>0</v>
      </c>
      <c r="AA22" s="33">
        <v>12</v>
      </c>
      <c r="AB22" s="48"/>
      <c r="AC22" s="30"/>
      <c r="AD22" s="29">
        <f t="shared" si="5"/>
        <v>0</v>
      </c>
      <c r="AE22" s="29">
        <f t="shared" si="4"/>
        <v>61</v>
      </c>
    </row>
    <row r="23" spans="2:32" x14ac:dyDescent="0.25">
      <c r="B23" s="6"/>
      <c r="C23" s="60" t="s">
        <v>72</v>
      </c>
      <c r="D23" s="16"/>
      <c r="E23" s="18"/>
      <c r="F23" s="18"/>
      <c r="G23" s="27"/>
      <c r="H23" s="27"/>
      <c r="I23" s="27"/>
      <c r="J23" s="27"/>
      <c r="K23" s="27"/>
      <c r="L23" s="27"/>
      <c r="M23" s="31"/>
      <c r="N23" s="31"/>
      <c r="O23" s="31">
        <v>3</v>
      </c>
      <c r="P23" s="32">
        <v>6</v>
      </c>
      <c r="Q23" s="17"/>
      <c r="R23" s="65">
        <f t="shared" si="0"/>
        <v>0</v>
      </c>
      <c r="S23" s="33">
        <v>25</v>
      </c>
      <c r="T23" s="48"/>
      <c r="V23" s="66">
        <f t="shared" si="1"/>
        <v>0</v>
      </c>
      <c r="W23" s="33"/>
      <c r="X23" s="48"/>
      <c r="Z23" s="66">
        <f t="shared" si="2"/>
        <v>0</v>
      </c>
      <c r="AA23" s="33">
        <v>2</v>
      </c>
      <c r="AB23" s="48"/>
      <c r="AD23" s="29">
        <f t="shared" si="5"/>
        <v>0</v>
      </c>
      <c r="AE23" s="29">
        <f t="shared" si="4"/>
        <v>36</v>
      </c>
    </row>
    <row r="24" spans="2:32" x14ac:dyDescent="0.25">
      <c r="B24" s="23"/>
      <c r="C24" s="60" t="s">
        <v>73</v>
      </c>
      <c r="D24" s="57">
        <v>16.399999999999999</v>
      </c>
      <c r="E24" s="57"/>
      <c r="F24" s="57"/>
      <c r="G24" s="27"/>
      <c r="H24" s="27"/>
      <c r="I24" s="27"/>
      <c r="J24" s="27"/>
      <c r="K24" s="27"/>
      <c r="L24" s="27"/>
      <c r="M24" s="27"/>
      <c r="N24" s="27"/>
      <c r="O24" s="27">
        <v>4</v>
      </c>
      <c r="P24" s="35">
        <v>6</v>
      </c>
      <c r="Q24" s="17"/>
      <c r="R24" s="65">
        <f t="shared" si="0"/>
        <v>16.399999999999999</v>
      </c>
      <c r="S24" s="27">
        <v>29</v>
      </c>
      <c r="T24" s="48"/>
      <c r="U24" s="27"/>
      <c r="V24" s="66">
        <f t="shared" si="1"/>
        <v>0</v>
      </c>
      <c r="W24" s="27">
        <v>4</v>
      </c>
      <c r="X24" s="48"/>
      <c r="Y24" s="27"/>
      <c r="Z24" s="66">
        <f t="shared" si="2"/>
        <v>0</v>
      </c>
      <c r="AA24" s="27">
        <v>5</v>
      </c>
      <c r="AB24" s="48"/>
      <c r="AC24" s="27"/>
      <c r="AD24" s="29">
        <f t="shared" si="5"/>
        <v>16.399999999999999</v>
      </c>
      <c r="AE24" s="29">
        <f t="shared" si="4"/>
        <v>48</v>
      </c>
      <c r="AF24" s="27"/>
    </row>
    <row r="25" spans="2:32" x14ac:dyDescent="0.25">
      <c r="B25" s="6"/>
      <c r="C25" s="60" t="s">
        <v>74</v>
      </c>
      <c r="D25" s="16">
        <v>56</v>
      </c>
      <c r="E25" s="18"/>
      <c r="F25" s="18"/>
      <c r="G25" s="27"/>
      <c r="H25" s="27"/>
      <c r="I25" s="27"/>
      <c r="J25" s="27"/>
      <c r="K25" s="27"/>
      <c r="L25" s="27"/>
      <c r="M25" s="27"/>
      <c r="N25" s="27"/>
      <c r="O25" s="27">
        <v>1</v>
      </c>
      <c r="P25" s="35"/>
      <c r="Q25" s="17"/>
      <c r="R25" s="65">
        <f t="shared" si="0"/>
        <v>56</v>
      </c>
      <c r="S25" s="27">
        <v>14</v>
      </c>
      <c r="T25" s="54"/>
      <c r="U25" s="27"/>
      <c r="V25" s="66">
        <f t="shared" si="1"/>
        <v>0</v>
      </c>
      <c r="W25" s="88"/>
      <c r="X25" s="48"/>
      <c r="Y25" s="27"/>
      <c r="Z25" s="66">
        <f t="shared" si="2"/>
        <v>0</v>
      </c>
      <c r="AA25" s="27">
        <v>9</v>
      </c>
      <c r="AB25" s="48"/>
      <c r="AC25" s="27"/>
      <c r="AD25" s="29">
        <f t="shared" si="5"/>
        <v>56</v>
      </c>
      <c r="AE25" s="29">
        <f t="shared" si="4"/>
        <v>24</v>
      </c>
      <c r="AF25" s="27"/>
    </row>
    <row r="26" spans="2:32" x14ac:dyDescent="0.25">
      <c r="B26" s="6"/>
      <c r="C26" s="60" t="s">
        <v>75</v>
      </c>
      <c r="D26" s="44">
        <v>32</v>
      </c>
      <c r="E26" s="56"/>
      <c r="F26" s="56"/>
      <c r="G26" s="33"/>
      <c r="H26" s="33"/>
      <c r="I26" s="33"/>
      <c r="J26" s="33"/>
      <c r="K26" s="33"/>
      <c r="L26" s="33"/>
      <c r="M26" s="33"/>
      <c r="N26" s="33"/>
      <c r="O26" s="33"/>
      <c r="P26" s="36"/>
      <c r="Q26" s="17"/>
      <c r="R26" s="65">
        <f t="shared" si="0"/>
        <v>32</v>
      </c>
      <c r="S26" s="33">
        <v>8</v>
      </c>
      <c r="T26" s="48"/>
      <c r="U26" s="33"/>
      <c r="V26" s="66">
        <f t="shared" si="1"/>
        <v>0</v>
      </c>
      <c r="W26" s="33">
        <v>31</v>
      </c>
      <c r="X26" s="51"/>
      <c r="Y26" s="33"/>
      <c r="Z26" s="66">
        <f t="shared" si="2"/>
        <v>0</v>
      </c>
      <c r="AA26" s="33">
        <v>2</v>
      </c>
      <c r="AB26" s="51"/>
      <c r="AC26" s="33"/>
      <c r="AD26" s="29">
        <f t="shared" si="5"/>
        <v>32</v>
      </c>
      <c r="AE26" s="29">
        <f t="shared" si="4"/>
        <v>41</v>
      </c>
      <c r="AF26" s="33"/>
    </row>
    <row r="27" spans="2:32" x14ac:dyDescent="0.25">
      <c r="B27" s="6"/>
      <c r="C27" t="s">
        <v>124</v>
      </c>
      <c r="D27" s="44"/>
      <c r="E27" s="56"/>
      <c r="F27" s="56"/>
      <c r="G27" s="33"/>
      <c r="H27" s="33"/>
      <c r="I27" s="33"/>
      <c r="J27" s="33"/>
      <c r="K27" s="33"/>
      <c r="L27" s="33"/>
      <c r="M27" s="33"/>
      <c r="N27" s="33"/>
      <c r="O27" s="33"/>
      <c r="P27" s="36"/>
      <c r="Q27" s="17"/>
      <c r="R27" s="65"/>
      <c r="S27" s="33"/>
      <c r="T27" s="48"/>
      <c r="U27" s="33"/>
      <c r="V27" s="66"/>
      <c r="W27" s="33">
        <v>4</v>
      </c>
      <c r="X27" s="51"/>
      <c r="Y27" s="33"/>
      <c r="Z27" s="66"/>
      <c r="AA27" s="33"/>
      <c r="AB27" s="51"/>
      <c r="AC27" s="33"/>
      <c r="AD27" s="37"/>
      <c r="AE27" s="29"/>
    </row>
    <row r="28" spans="2:32" x14ac:dyDescent="0.25">
      <c r="B28" s="60" t="s">
        <v>77</v>
      </c>
      <c r="C28" s="24"/>
      <c r="D28" s="18"/>
      <c r="E28" s="56"/>
      <c r="F28" s="56"/>
      <c r="G28" s="33"/>
      <c r="H28" s="33"/>
      <c r="I28" s="33"/>
      <c r="J28" s="33"/>
      <c r="K28" s="33"/>
      <c r="L28" s="33"/>
      <c r="M28" s="33"/>
      <c r="N28" s="33"/>
      <c r="O28" s="33"/>
      <c r="P28" s="36"/>
      <c r="Q28" s="17"/>
      <c r="R28" s="65">
        <f t="shared" si="0"/>
        <v>0</v>
      </c>
      <c r="S28" s="33"/>
      <c r="T28" s="48"/>
      <c r="U28" s="33"/>
      <c r="V28" s="66">
        <f t="shared" si="1"/>
        <v>0</v>
      </c>
      <c r="W28" s="33"/>
      <c r="X28" s="34"/>
      <c r="Y28" s="33"/>
      <c r="Z28" s="66">
        <f t="shared" si="2"/>
        <v>0</v>
      </c>
      <c r="AA28" s="33"/>
      <c r="AB28" s="51"/>
      <c r="AC28" s="33"/>
      <c r="AD28" s="37"/>
      <c r="AE28" s="29">
        <f t="shared" si="4"/>
        <v>0</v>
      </c>
      <c r="AF28" s="5"/>
    </row>
    <row r="29" spans="2:32" x14ac:dyDescent="0.25">
      <c r="B29" s="6"/>
      <c r="C29" s="60" t="s">
        <v>26</v>
      </c>
      <c r="D29" s="18"/>
      <c r="E29" s="56"/>
      <c r="F29" s="56"/>
      <c r="G29" s="33"/>
      <c r="H29" s="33"/>
      <c r="I29" s="33">
        <v>6</v>
      </c>
      <c r="J29" s="33"/>
      <c r="K29" s="33"/>
      <c r="L29" s="33"/>
      <c r="M29" s="33"/>
      <c r="N29" s="33"/>
      <c r="O29" s="33"/>
      <c r="P29" s="36"/>
      <c r="Q29" s="17"/>
      <c r="R29" s="65">
        <f t="shared" si="0"/>
        <v>0</v>
      </c>
      <c r="S29" s="33"/>
      <c r="T29" s="48"/>
      <c r="U29" s="33"/>
      <c r="V29" s="66">
        <f t="shared" si="1"/>
        <v>0</v>
      </c>
      <c r="W29" s="33"/>
      <c r="X29" s="48"/>
      <c r="Y29" s="33"/>
      <c r="Z29" s="66">
        <f t="shared" si="2"/>
        <v>0</v>
      </c>
      <c r="AA29" s="33"/>
      <c r="AB29" s="48"/>
      <c r="AC29" s="33"/>
      <c r="AD29" s="37"/>
      <c r="AE29" s="29">
        <f t="shared" si="4"/>
        <v>6</v>
      </c>
      <c r="AF29" s="5"/>
    </row>
    <row r="30" spans="2:32" x14ac:dyDescent="0.25">
      <c r="B30" s="6"/>
      <c r="C30" s="60" t="s">
        <v>48</v>
      </c>
      <c r="D30" s="18"/>
      <c r="E30" s="56"/>
      <c r="F30" s="56"/>
      <c r="G30" s="33"/>
      <c r="H30" s="33"/>
      <c r="I30" s="33"/>
      <c r="J30" s="33"/>
      <c r="K30" s="33"/>
      <c r="L30" s="33"/>
      <c r="M30" s="33"/>
      <c r="N30" s="33"/>
      <c r="O30" s="33"/>
      <c r="P30" s="36"/>
      <c r="Q30" s="17"/>
      <c r="R30" s="65">
        <f t="shared" si="0"/>
        <v>0</v>
      </c>
      <c r="S30" s="33"/>
      <c r="T30" s="48"/>
      <c r="U30" s="33"/>
      <c r="V30" s="66">
        <f t="shared" si="1"/>
        <v>0</v>
      </c>
      <c r="W30" s="33"/>
      <c r="X30" s="48"/>
      <c r="Y30" s="33"/>
      <c r="Z30" s="66">
        <f t="shared" si="2"/>
        <v>0</v>
      </c>
      <c r="AA30" s="33">
        <v>68</v>
      </c>
      <c r="AB30" s="48"/>
      <c r="AC30" s="33"/>
      <c r="AD30" s="37"/>
      <c r="AE30" s="29">
        <f t="shared" si="4"/>
        <v>68</v>
      </c>
      <c r="AF30" s="5"/>
    </row>
    <row r="31" spans="2:32" x14ac:dyDescent="0.25">
      <c r="B31" s="6"/>
      <c r="C31" s="60" t="s">
        <v>78</v>
      </c>
      <c r="D31" s="18"/>
      <c r="E31" s="56"/>
      <c r="F31" s="56"/>
      <c r="G31" s="33"/>
      <c r="H31" s="33"/>
      <c r="I31" s="33"/>
      <c r="J31" s="33">
        <v>10.5</v>
      </c>
      <c r="K31" s="33"/>
      <c r="L31" s="33">
        <v>11</v>
      </c>
      <c r="M31" s="33"/>
      <c r="N31" s="33"/>
      <c r="O31" s="33"/>
      <c r="P31" s="36"/>
      <c r="Q31" s="17"/>
      <c r="R31" s="65">
        <f t="shared" si="0"/>
        <v>0</v>
      </c>
      <c r="S31" s="33"/>
      <c r="T31" s="48"/>
      <c r="U31" s="33"/>
      <c r="V31" s="66">
        <f t="shared" si="1"/>
        <v>0</v>
      </c>
      <c r="W31" s="33">
        <v>8</v>
      </c>
      <c r="X31" s="48"/>
      <c r="Y31" s="33"/>
      <c r="Z31" s="66">
        <f t="shared" si="2"/>
        <v>0</v>
      </c>
      <c r="AA31" s="33"/>
      <c r="AB31" s="48"/>
      <c r="AC31" s="33"/>
      <c r="AD31" s="29"/>
      <c r="AE31" s="29">
        <f t="shared" si="4"/>
        <v>29.5</v>
      </c>
      <c r="AF31" s="5"/>
    </row>
    <row r="32" spans="2:32" x14ac:dyDescent="0.25">
      <c r="B32" s="6"/>
      <c r="C32" s="60" t="s">
        <v>23</v>
      </c>
      <c r="D32" s="18"/>
      <c r="E32" s="56"/>
      <c r="F32" s="56"/>
      <c r="G32" s="33"/>
      <c r="H32" s="33"/>
      <c r="I32" s="33"/>
      <c r="J32" s="33"/>
      <c r="K32" s="33"/>
      <c r="L32" s="33"/>
      <c r="M32" s="33"/>
      <c r="N32" s="33"/>
      <c r="O32" s="33"/>
      <c r="P32" s="36"/>
      <c r="Q32" s="17"/>
      <c r="R32" s="65">
        <f t="shared" si="0"/>
        <v>0</v>
      </c>
      <c r="S32" s="33"/>
      <c r="T32" s="48"/>
      <c r="U32" s="33"/>
      <c r="V32" s="66">
        <f t="shared" si="1"/>
        <v>0</v>
      </c>
      <c r="W32" s="33">
        <v>13</v>
      </c>
      <c r="X32" s="48"/>
      <c r="Y32" s="33"/>
      <c r="Z32" s="66">
        <f t="shared" si="2"/>
        <v>0</v>
      </c>
      <c r="AA32" s="33"/>
      <c r="AB32" s="48"/>
      <c r="AC32" s="33"/>
      <c r="AD32" s="29"/>
      <c r="AE32" s="29">
        <f t="shared" si="4"/>
        <v>13</v>
      </c>
      <c r="AF32" s="5"/>
    </row>
    <row r="33" spans="2:32" x14ac:dyDescent="0.25">
      <c r="B33" s="6"/>
      <c r="C33" s="60" t="s">
        <v>47</v>
      </c>
      <c r="D33" s="56"/>
      <c r="E33" s="56"/>
      <c r="F33" s="56"/>
      <c r="G33" s="33"/>
      <c r="H33" s="33"/>
      <c r="I33" s="33"/>
      <c r="J33" s="33"/>
      <c r="K33" s="33"/>
      <c r="L33" s="33"/>
      <c r="M33" s="33"/>
      <c r="N33" s="33"/>
      <c r="O33" s="33"/>
      <c r="P33" s="36"/>
      <c r="Q33" s="17"/>
      <c r="R33" s="65">
        <f t="shared" si="0"/>
        <v>0</v>
      </c>
      <c r="S33" s="33">
        <v>15</v>
      </c>
      <c r="T33" s="48"/>
      <c r="U33" s="33"/>
      <c r="V33" s="66">
        <f t="shared" si="1"/>
        <v>0</v>
      </c>
      <c r="W33" s="33"/>
      <c r="X33" s="48"/>
      <c r="Y33" s="33"/>
      <c r="Z33" s="66">
        <f t="shared" si="2"/>
        <v>0</v>
      </c>
      <c r="AA33" s="33"/>
      <c r="AB33" s="48"/>
      <c r="AC33" s="33"/>
      <c r="AD33" s="29"/>
      <c r="AE33" s="29">
        <f t="shared" si="4"/>
        <v>15</v>
      </c>
      <c r="AF33" s="5"/>
    </row>
    <row r="34" spans="2:32" x14ac:dyDescent="0.25">
      <c r="B34" s="6"/>
      <c r="C34" s="60" t="s">
        <v>61</v>
      </c>
      <c r="D34" s="56"/>
      <c r="E34" s="56"/>
      <c r="F34" s="56"/>
      <c r="G34" s="33"/>
      <c r="H34" s="33"/>
      <c r="I34" s="33">
        <v>4</v>
      </c>
      <c r="J34" s="33"/>
      <c r="K34" s="33"/>
      <c r="L34" s="33"/>
      <c r="M34" s="33"/>
      <c r="N34" s="33"/>
      <c r="O34" s="36"/>
      <c r="Q34" s="17"/>
      <c r="R34" s="65">
        <f t="shared" si="0"/>
        <v>0</v>
      </c>
      <c r="S34" s="55"/>
      <c r="T34" s="48"/>
      <c r="U34" s="33"/>
      <c r="V34" s="66">
        <f t="shared" si="1"/>
        <v>0</v>
      </c>
      <c r="W34" s="33"/>
      <c r="X34" s="48"/>
      <c r="Y34" s="33"/>
      <c r="Z34" s="66">
        <f t="shared" si="2"/>
        <v>0</v>
      </c>
      <c r="AA34" s="33"/>
      <c r="AB34" s="48"/>
      <c r="AC34" s="33"/>
      <c r="AD34" s="29"/>
      <c r="AE34" s="29">
        <f t="shared" si="4"/>
        <v>4</v>
      </c>
      <c r="AF34" s="5"/>
    </row>
    <row r="35" spans="2:32" x14ac:dyDescent="0.25">
      <c r="B35" s="6"/>
      <c r="C35" s="60" t="s">
        <v>49</v>
      </c>
      <c r="D35" s="56"/>
      <c r="E35" s="56"/>
      <c r="F35" s="56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17"/>
      <c r="R35" s="65">
        <f t="shared" si="0"/>
        <v>0</v>
      </c>
      <c r="S35" s="33"/>
      <c r="T35" s="48"/>
      <c r="U35" s="33"/>
      <c r="V35" s="66">
        <f t="shared" si="1"/>
        <v>0</v>
      </c>
      <c r="W35" s="33">
        <v>34</v>
      </c>
      <c r="X35" s="48"/>
      <c r="Y35" s="33"/>
      <c r="Z35" s="66">
        <f t="shared" si="2"/>
        <v>0</v>
      </c>
      <c r="AA35" s="33"/>
      <c r="AB35" s="48"/>
      <c r="AC35" s="33"/>
      <c r="AD35" s="29"/>
      <c r="AE35" s="29">
        <f t="shared" si="4"/>
        <v>34</v>
      </c>
      <c r="AF35" s="5"/>
    </row>
    <row r="36" spans="2:32" x14ac:dyDescent="0.25">
      <c r="B36" s="6"/>
      <c r="C36" s="60" t="s">
        <v>63</v>
      </c>
      <c r="D36" s="56"/>
      <c r="E36" s="56"/>
      <c r="F36" s="56"/>
      <c r="G36" s="33"/>
      <c r="H36" s="33"/>
      <c r="I36" s="33"/>
      <c r="J36" s="33"/>
      <c r="K36" s="33"/>
      <c r="L36" s="33"/>
      <c r="M36" s="33"/>
      <c r="N36" s="33"/>
      <c r="O36" s="33"/>
      <c r="P36" s="36"/>
      <c r="Q36" s="17"/>
      <c r="R36" s="65">
        <f t="shared" si="0"/>
        <v>0</v>
      </c>
      <c r="S36" s="33"/>
      <c r="T36" s="48"/>
      <c r="U36" s="33"/>
      <c r="V36" s="66">
        <f t="shared" si="1"/>
        <v>0</v>
      </c>
      <c r="W36" s="33">
        <v>9</v>
      </c>
      <c r="X36" s="48"/>
      <c r="Y36" s="33"/>
      <c r="Z36" s="66">
        <f t="shared" si="2"/>
        <v>0</v>
      </c>
      <c r="AA36" s="33"/>
      <c r="AB36" s="48"/>
      <c r="AC36" s="33"/>
      <c r="AD36" s="29"/>
      <c r="AE36" s="29">
        <f t="shared" si="4"/>
        <v>9</v>
      </c>
      <c r="AF36" s="5"/>
    </row>
    <row r="37" spans="2:32" x14ac:dyDescent="0.25">
      <c r="B37" s="60" t="s">
        <v>66</v>
      </c>
      <c r="C37" s="24"/>
      <c r="D37" s="16"/>
      <c r="E37" s="16"/>
      <c r="F37" s="16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17"/>
      <c r="R37" s="65">
        <f>D37</f>
        <v>0</v>
      </c>
      <c r="S37" s="27"/>
      <c r="T37" s="28"/>
      <c r="V37" s="66">
        <f>E37</f>
        <v>0</v>
      </c>
      <c r="W37" s="27"/>
      <c r="X37" s="50"/>
      <c r="Z37" s="66">
        <f>F37</f>
        <v>0</v>
      </c>
      <c r="AA37" s="27"/>
      <c r="AB37" s="50"/>
      <c r="AD37" s="29">
        <f>R37+V37+Z37</f>
        <v>0</v>
      </c>
      <c r="AE37" s="29">
        <f>G37+H37+I37+J37+K37+L37+M37+N37+O37+P37+S37+W37+AA37</f>
        <v>0</v>
      </c>
    </row>
    <row r="38" spans="2:32" x14ac:dyDescent="0.25">
      <c r="B38" s="6"/>
      <c r="C38" s="60" t="s">
        <v>48</v>
      </c>
      <c r="D38" s="57"/>
      <c r="E38" s="57"/>
      <c r="F38" s="57"/>
      <c r="G38" s="1"/>
      <c r="H38" s="1"/>
      <c r="I38" s="1"/>
      <c r="J38" s="1"/>
      <c r="K38" s="1"/>
      <c r="L38" s="1"/>
      <c r="M38" s="45"/>
      <c r="N38" s="45"/>
      <c r="O38" s="25"/>
      <c r="P38" s="26"/>
      <c r="Q38" s="17"/>
      <c r="R38" s="65">
        <f>D38</f>
        <v>0</v>
      </c>
      <c r="S38" s="27"/>
      <c r="T38" s="48"/>
      <c r="V38" s="66">
        <f>E38</f>
        <v>0</v>
      </c>
      <c r="W38" s="27">
        <v>3</v>
      </c>
      <c r="X38" s="48"/>
      <c r="Z38" s="66">
        <f>F38</f>
        <v>0</v>
      </c>
      <c r="AA38" s="27"/>
      <c r="AB38" s="48"/>
      <c r="AC38" s="30"/>
      <c r="AD38" s="29">
        <f>R38+V38+Z38</f>
        <v>0</v>
      </c>
      <c r="AE38" s="29">
        <f>G38+H38+I38+J38+K38+L38+M38+N38+O38+P38+S38+W38+AA38</f>
        <v>3</v>
      </c>
    </row>
    <row r="39" spans="2:32" x14ac:dyDescent="0.25">
      <c r="B39" s="6"/>
      <c r="C39" s="60" t="s">
        <v>61</v>
      </c>
      <c r="D39" s="57"/>
      <c r="E39" s="57"/>
      <c r="F39" s="57"/>
      <c r="G39" s="1"/>
      <c r="H39" s="1"/>
      <c r="I39" s="1">
        <v>1</v>
      </c>
      <c r="J39" s="1"/>
      <c r="K39" s="1"/>
      <c r="L39" s="1"/>
      <c r="M39" s="58"/>
      <c r="N39" s="45"/>
      <c r="O39" s="25"/>
      <c r="P39" s="26"/>
      <c r="Q39" s="17"/>
      <c r="R39" s="65">
        <f>D39</f>
        <v>0</v>
      </c>
      <c r="S39" s="27"/>
      <c r="T39" s="54"/>
      <c r="V39" s="66">
        <f>E39</f>
        <v>0</v>
      </c>
      <c r="W39" s="27"/>
      <c r="X39" s="48"/>
      <c r="Z39" s="66">
        <f>F39</f>
        <v>0</v>
      </c>
      <c r="AA39" s="27"/>
      <c r="AB39" s="48"/>
      <c r="AC39" s="30"/>
      <c r="AD39" s="29">
        <f>R39+V39+Z39</f>
        <v>0</v>
      </c>
      <c r="AE39" s="29">
        <f>G39+H39+I39+J39+K39+L39+M39+N39+O39+P39+S39+W39+AA39</f>
        <v>1</v>
      </c>
    </row>
    <row r="40" spans="2:32" x14ac:dyDescent="0.25">
      <c r="B40" s="6"/>
      <c r="C40" s="60" t="s">
        <v>62</v>
      </c>
      <c r="D40" s="57"/>
      <c r="E40" s="57"/>
      <c r="F40" s="57"/>
      <c r="G40" s="1"/>
      <c r="H40" s="1"/>
      <c r="I40" s="1"/>
      <c r="J40" s="1"/>
      <c r="K40" s="1"/>
      <c r="L40" s="1"/>
      <c r="M40" s="58"/>
      <c r="N40" s="45"/>
      <c r="O40" s="25"/>
      <c r="P40" s="26"/>
      <c r="Q40" s="17"/>
      <c r="R40" s="65">
        <f>D40</f>
        <v>0</v>
      </c>
      <c r="S40" s="27"/>
      <c r="T40" s="48"/>
      <c r="V40" s="66">
        <f>E40</f>
        <v>0</v>
      </c>
      <c r="W40" s="27"/>
      <c r="X40" s="48"/>
      <c r="Z40" s="66">
        <f>F40</f>
        <v>0</v>
      </c>
      <c r="AA40" s="27">
        <v>15</v>
      </c>
      <c r="AB40" s="48"/>
      <c r="AC40" s="30"/>
      <c r="AD40" s="29">
        <f>R40+V40+Z40</f>
        <v>0</v>
      </c>
      <c r="AE40" s="29">
        <f>G40+H40+I40+J40+K40+L40+M40+N40+O40+P40+S40+W40+AA40</f>
        <v>15</v>
      </c>
    </row>
    <row r="41" spans="2:32" x14ac:dyDescent="0.25">
      <c r="B41" t="s">
        <v>79</v>
      </c>
      <c r="C41" s="2"/>
      <c r="D41" s="56"/>
      <c r="E41" s="56"/>
      <c r="F41" s="56"/>
      <c r="G41" s="33"/>
      <c r="H41" s="33"/>
      <c r="I41" s="33"/>
      <c r="J41" s="33"/>
      <c r="K41" s="33"/>
      <c r="L41" s="33"/>
      <c r="M41" s="33"/>
      <c r="N41" s="33"/>
      <c r="O41" s="33"/>
      <c r="P41" s="36"/>
      <c r="Q41" s="17"/>
      <c r="R41" s="65">
        <f t="shared" si="0"/>
        <v>0</v>
      </c>
      <c r="S41" s="33"/>
      <c r="T41" s="48"/>
      <c r="U41" s="33"/>
      <c r="V41" s="66">
        <f t="shared" si="1"/>
        <v>0</v>
      </c>
      <c r="W41" s="33"/>
      <c r="X41" s="48"/>
      <c r="Y41" s="33"/>
      <c r="Z41" s="66">
        <f t="shared" si="2"/>
        <v>0</v>
      </c>
      <c r="AA41" s="33"/>
      <c r="AB41" s="48"/>
      <c r="AC41" s="33"/>
      <c r="AD41" s="29"/>
      <c r="AE41" s="29">
        <f t="shared" si="4"/>
        <v>0</v>
      </c>
      <c r="AF41" s="5"/>
    </row>
    <row r="42" spans="2:32" x14ac:dyDescent="0.25">
      <c r="B42" s="6"/>
      <c r="C42" s="60" t="s">
        <v>17</v>
      </c>
      <c r="D42" s="56"/>
      <c r="E42" s="56"/>
      <c r="F42" s="56"/>
      <c r="G42" s="33"/>
      <c r="H42" s="33"/>
      <c r="I42" s="33">
        <v>12</v>
      </c>
      <c r="J42" s="33"/>
      <c r="K42" s="33">
        <v>17</v>
      </c>
      <c r="L42" s="33"/>
      <c r="M42" s="33"/>
      <c r="N42" s="33"/>
      <c r="O42" s="33">
        <v>4</v>
      </c>
      <c r="P42" s="36"/>
      <c r="Q42" s="17"/>
      <c r="R42" s="65">
        <f t="shared" si="0"/>
        <v>0</v>
      </c>
      <c r="S42" s="33"/>
      <c r="T42" s="48"/>
      <c r="U42" s="33"/>
      <c r="V42" s="66">
        <f t="shared" si="1"/>
        <v>0</v>
      </c>
      <c r="W42" s="33"/>
      <c r="X42" s="48"/>
      <c r="Y42" s="33"/>
      <c r="Z42" s="66">
        <f t="shared" si="2"/>
        <v>0</v>
      </c>
      <c r="AA42" s="33"/>
      <c r="AB42" s="48"/>
      <c r="AC42" s="33"/>
      <c r="AD42" s="29"/>
      <c r="AE42" s="29">
        <f t="shared" si="4"/>
        <v>33</v>
      </c>
      <c r="AF42" s="5"/>
    </row>
    <row r="43" spans="2:32" x14ac:dyDescent="0.25">
      <c r="B43" s="6"/>
      <c r="C43" s="60" t="s">
        <v>80</v>
      </c>
      <c r="D43" s="56">
        <v>67</v>
      </c>
      <c r="E43" s="56">
        <v>40</v>
      </c>
      <c r="F43" s="56">
        <v>20</v>
      </c>
      <c r="G43" s="33"/>
      <c r="H43" s="33"/>
      <c r="I43" s="33">
        <v>2.5</v>
      </c>
      <c r="J43" s="33"/>
      <c r="K43" s="33"/>
      <c r="L43" s="33"/>
      <c r="M43" s="33"/>
      <c r="N43" s="33"/>
      <c r="O43" s="33"/>
      <c r="P43" s="36">
        <v>35</v>
      </c>
      <c r="Q43" s="17"/>
      <c r="R43" s="65">
        <f t="shared" si="0"/>
        <v>67</v>
      </c>
      <c r="S43" s="33">
        <v>30</v>
      </c>
      <c r="T43" s="48"/>
      <c r="U43" s="33"/>
      <c r="V43" s="66">
        <f t="shared" si="1"/>
        <v>40</v>
      </c>
      <c r="W43" s="89"/>
      <c r="X43" s="48"/>
      <c r="Y43" s="33"/>
      <c r="Z43" s="66">
        <f t="shared" si="2"/>
        <v>20</v>
      </c>
      <c r="AA43" s="33"/>
      <c r="AB43" s="48"/>
      <c r="AC43" s="33"/>
      <c r="AD43" s="29"/>
      <c r="AE43" s="29">
        <f t="shared" si="4"/>
        <v>67.5</v>
      </c>
      <c r="AF43" s="5"/>
    </row>
    <row r="44" spans="2:32" x14ac:dyDescent="0.25">
      <c r="B44" s="2"/>
      <c r="C44" s="60" t="s">
        <v>81</v>
      </c>
      <c r="D44" s="56"/>
      <c r="E44" s="56"/>
      <c r="F44" s="56"/>
      <c r="G44" s="33"/>
      <c r="H44" s="33"/>
      <c r="I44" s="33"/>
      <c r="J44" s="33"/>
      <c r="K44" s="33"/>
      <c r="L44" s="33"/>
      <c r="M44" s="33"/>
      <c r="N44" s="33"/>
      <c r="O44" s="33">
        <v>16</v>
      </c>
      <c r="P44" s="36"/>
      <c r="Q44" s="17"/>
      <c r="R44" s="65">
        <f t="shared" si="0"/>
        <v>0</v>
      </c>
      <c r="S44" s="33">
        <v>16</v>
      </c>
      <c r="T44" s="48"/>
      <c r="U44" s="33"/>
      <c r="V44" s="66">
        <f t="shared" si="1"/>
        <v>0</v>
      </c>
      <c r="W44" s="89"/>
      <c r="X44" s="34"/>
      <c r="Y44" s="33"/>
      <c r="Z44" s="66">
        <f t="shared" si="2"/>
        <v>0</v>
      </c>
      <c r="AA44" s="33"/>
      <c r="AB44" s="34"/>
      <c r="AC44" s="33"/>
      <c r="AD44" s="37"/>
      <c r="AE44" s="29">
        <f t="shared" si="4"/>
        <v>32</v>
      </c>
      <c r="AF44" s="5"/>
    </row>
    <row r="45" spans="2:32" x14ac:dyDescent="0.25">
      <c r="B45" s="6"/>
      <c r="C45" s="60" t="s">
        <v>82</v>
      </c>
      <c r="D45" s="56">
        <v>38</v>
      </c>
      <c r="E45" s="56">
        <v>12</v>
      </c>
      <c r="F45" s="56">
        <v>8</v>
      </c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65">
        <f t="shared" si="0"/>
        <v>38</v>
      </c>
      <c r="S45" s="33">
        <v>3</v>
      </c>
      <c r="T45" s="48"/>
      <c r="U45" s="33"/>
      <c r="V45" s="66">
        <f t="shared" si="1"/>
        <v>12</v>
      </c>
      <c r="W45" s="89"/>
      <c r="X45" s="34"/>
      <c r="Y45" s="33"/>
      <c r="Z45" s="66">
        <f t="shared" si="2"/>
        <v>8</v>
      </c>
      <c r="AA45" s="33"/>
      <c r="AB45" s="34"/>
      <c r="AC45" s="33"/>
      <c r="AD45" s="37"/>
      <c r="AE45" s="29">
        <f t="shared" si="4"/>
        <v>3</v>
      </c>
      <c r="AF45" s="5"/>
    </row>
    <row r="46" spans="2:32" x14ac:dyDescent="0.25">
      <c r="B46" t="s">
        <v>83</v>
      </c>
      <c r="C46" s="24"/>
      <c r="D46" s="56"/>
      <c r="E46" s="56"/>
      <c r="F46" s="56"/>
      <c r="G46" s="33"/>
      <c r="H46" s="33"/>
      <c r="I46" s="33"/>
      <c r="J46" s="33"/>
      <c r="K46" s="33"/>
      <c r="L46" s="33"/>
      <c r="M46" s="33"/>
      <c r="N46" s="33"/>
      <c r="O46" s="33"/>
      <c r="P46" s="36"/>
      <c r="Q46" s="17"/>
      <c r="R46" s="65">
        <f t="shared" si="0"/>
        <v>0</v>
      </c>
      <c r="S46" s="33"/>
      <c r="T46" s="48"/>
      <c r="U46" s="33"/>
      <c r="V46" s="66">
        <f t="shared" si="1"/>
        <v>0</v>
      </c>
      <c r="W46" s="33"/>
      <c r="X46" s="34"/>
      <c r="Y46" s="33"/>
      <c r="Z46" s="66">
        <f t="shared" si="2"/>
        <v>0</v>
      </c>
      <c r="AA46" s="33"/>
      <c r="AB46" s="34"/>
      <c r="AC46" s="33"/>
      <c r="AD46" s="37"/>
      <c r="AE46" s="29">
        <f t="shared" si="4"/>
        <v>0</v>
      </c>
      <c r="AF46" s="5"/>
    </row>
    <row r="47" spans="2:32" x14ac:dyDescent="0.25">
      <c r="B47" s="6"/>
      <c r="C47" s="60" t="s">
        <v>46</v>
      </c>
      <c r="D47" s="56"/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>
        <v>6</v>
      </c>
      <c r="P47" s="36">
        <v>7</v>
      </c>
      <c r="Q47" s="17"/>
      <c r="R47" s="65">
        <f t="shared" si="0"/>
        <v>0</v>
      </c>
      <c r="S47" s="33"/>
      <c r="T47" s="48"/>
      <c r="U47" s="33"/>
      <c r="V47" s="66">
        <f t="shared" si="1"/>
        <v>0</v>
      </c>
      <c r="W47" s="33"/>
      <c r="X47" s="34"/>
      <c r="Y47" s="33"/>
      <c r="Z47" s="66">
        <f t="shared" si="2"/>
        <v>0</v>
      </c>
      <c r="AA47" s="33"/>
      <c r="AB47" s="34"/>
      <c r="AC47" s="33"/>
      <c r="AD47" s="37"/>
      <c r="AE47" s="29">
        <f t="shared" si="4"/>
        <v>13</v>
      </c>
      <c r="AF47" s="5"/>
    </row>
    <row r="48" spans="2:32" x14ac:dyDescent="0.25">
      <c r="B48" s="6"/>
      <c r="C48" s="60" t="s">
        <v>48</v>
      </c>
      <c r="D48" s="56"/>
      <c r="E48" s="56"/>
      <c r="F48" s="56"/>
      <c r="G48" s="33"/>
      <c r="H48" s="33"/>
      <c r="I48" s="33"/>
      <c r="J48" s="33"/>
      <c r="K48" s="33"/>
      <c r="L48" s="33"/>
      <c r="M48" s="33"/>
      <c r="N48" s="33"/>
      <c r="O48" s="33"/>
      <c r="P48" s="36"/>
      <c r="Q48" s="17"/>
      <c r="R48" s="65">
        <f t="shared" si="0"/>
        <v>0</v>
      </c>
      <c r="S48" s="33"/>
      <c r="T48" s="48"/>
      <c r="U48" s="33"/>
      <c r="V48" s="66">
        <f t="shared" si="1"/>
        <v>0</v>
      </c>
      <c r="W48" s="33"/>
      <c r="X48" s="34"/>
      <c r="Y48" s="33"/>
      <c r="Z48" s="66">
        <f t="shared" si="2"/>
        <v>0</v>
      </c>
      <c r="AA48" s="33">
        <v>1</v>
      </c>
      <c r="AB48" s="34"/>
      <c r="AC48" s="33"/>
      <c r="AD48" s="37"/>
      <c r="AE48" s="29">
        <f t="shared" si="4"/>
        <v>1</v>
      </c>
      <c r="AF48" s="5"/>
    </row>
    <row r="49" spans="2:32" x14ac:dyDescent="0.25">
      <c r="B49" s="6"/>
      <c r="C49" s="60" t="s">
        <v>23</v>
      </c>
      <c r="D49" s="56"/>
      <c r="E49" s="56"/>
      <c r="F49" s="56"/>
      <c r="G49" s="33"/>
      <c r="H49" s="33"/>
      <c r="I49" s="33"/>
      <c r="J49" s="33"/>
      <c r="K49" s="33"/>
      <c r="L49" s="33">
        <v>40</v>
      </c>
      <c r="M49" s="33"/>
      <c r="N49" s="33"/>
      <c r="O49" s="33"/>
      <c r="P49" s="36"/>
      <c r="Q49" s="17"/>
      <c r="R49" s="65">
        <f t="shared" si="0"/>
        <v>0</v>
      </c>
      <c r="S49" s="33"/>
      <c r="T49" s="48"/>
      <c r="U49" s="33"/>
      <c r="V49" s="66">
        <f t="shared" si="1"/>
        <v>0</v>
      </c>
      <c r="W49" s="33"/>
      <c r="X49" s="34"/>
      <c r="Y49" s="33"/>
      <c r="Z49" s="66">
        <f t="shared" si="2"/>
        <v>0</v>
      </c>
      <c r="AA49" s="33"/>
      <c r="AB49" s="34"/>
      <c r="AC49" s="33"/>
      <c r="AD49" s="37"/>
      <c r="AE49" s="29">
        <f t="shared" si="4"/>
        <v>40</v>
      </c>
      <c r="AF49" s="5"/>
    </row>
    <row r="50" spans="2:32" x14ac:dyDescent="0.25">
      <c r="B50" s="6"/>
      <c r="C50" t="s">
        <v>78</v>
      </c>
      <c r="D50" s="56"/>
      <c r="E50" s="56"/>
      <c r="F50" s="56"/>
      <c r="G50" s="33"/>
      <c r="H50" s="33"/>
      <c r="I50" s="33"/>
      <c r="J50" s="33"/>
      <c r="K50" s="33"/>
      <c r="L50" s="33"/>
      <c r="M50" s="33"/>
      <c r="N50" s="33"/>
      <c r="O50" s="33"/>
      <c r="P50" s="36"/>
      <c r="Q50" s="17"/>
      <c r="R50" s="65"/>
      <c r="S50" s="33"/>
      <c r="T50" s="48"/>
      <c r="U50" s="33"/>
      <c r="V50" s="66"/>
      <c r="W50" s="33">
        <v>4</v>
      </c>
      <c r="X50" s="34"/>
      <c r="Y50" s="33"/>
      <c r="Z50" s="66"/>
      <c r="AA50" s="33"/>
      <c r="AB50" s="34"/>
      <c r="AC50" s="33"/>
      <c r="AD50" s="37"/>
      <c r="AE50" s="29"/>
      <c r="AF50" s="5"/>
    </row>
    <row r="51" spans="2:32" x14ac:dyDescent="0.25">
      <c r="B51" s="6"/>
      <c r="C51" s="60" t="s">
        <v>84</v>
      </c>
      <c r="D51" s="56"/>
      <c r="E51" s="56"/>
      <c r="F51" s="56"/>
      <c r="G51" s="33"/>
      <c r="H51" s="33"/>
      <c r="I51" s="33">
        <v>1</v>
      </c>
      <c r="J51" s="33"/>
      <c r="K51" s="33"/>
      <c r="L51" s="33"/>
      <c r="M51" s="33"/>
      <c r="N51" s="33"/>
      <c r="O51" s="33"/>
      <c r="P51" s="36"/>
      <c r="Q51" s="17"/>
      <c r="R51" s="65">
        <f t="shared" si="0"/>
        <v>0</v>
      </c>
      <c r="S51" s="33"/>
      <c r="T51" s="48"/>
      <c r="U51" s="33"/>
      <c r="V51" s="66">
        <f t="shared" si="1"/>
        <v>0</v>
      </c>
      <c r="W51" s="33"/>
      <c r="X51" s="34"/>
      <c r="Y51" s="33"/>
      <c r="Z51" s="66">
        <f t="shared" si="2"/>
        <v>0</v>
      </c>
      <c r="AA51" s="33"/>
      <c r="AB51" s="34"/>
      <c r="AC51" s="33"/>
      <c r="AD51" s="37"/>
      <c r="AE51" s="29">
        <f t="shared" si="4"/>
        <v>1</v>
      </c>
      <c r="AF51" s="5"/>
    </row>
    <row r="52" spans="2:32" x14ac:dyDescent="0.25">
      <c r="B52" s="6"/>
      <c r="C52" s="60" t="s">
        <v>62</v>
      </c>
      <c r="D52" s="56"/>
      <c r="E52" s="56"/>
      <c r="F52" s="56"/>
      <c r="G52" s="33"/>
      <c r="H52" s="33"/>
      <c r="I52" s="33"/>
      <c r="J52" s="33"/>
      <c r="K52" s="33"/>
      <c r="L52" s="33"/>
      <c r="M52" s="33"/>
      <c r="N52" s="33"/>
      <c r="O52" s="33">
        <v>19</v>
      </c>
      <c r="P52" s="36"/>
      <c r="Q52" s="17"/>
      <c r="R52" s="65">
        <f t="shared" si="0"/>
        <v>0</v>
      </c>
      <c r="S52" s="33"/>
      <c r="T52" s="48"/>
      <c r="U52" s="33"/>
      <c r="V52" s="66">
        <f t="shared" si="1"/>
        <v>0</v>
      </c>
      <c r="W52" s="33"/>
      <c r="X52" s="34"/>
      <c r="Y52" s="33"/>
      <c r="Z52" s="66">
        <f t="shared" si="2"/>
        <v>0</v>
      </c>
      <c r="AA52" s="33">
        <v>13</v>
      </c>
      <c r="AB52" s="34"/>
      <c r="AC52" s="33"/>
      <c r="AD52" s="37"/>
      <c r="AE52" s="29">
        <f t="shared" si="4"/>
        <v>32</v>
      </c>
      <c r="AF52" s="5"/>
    </row>
    <row r="53" spans="2:32" x14ac:dyDescent="0.25">
      <c r="B53" s="6"/>
      <c r="C53" s="60" t="s">
        <v>49</v>
      </c>
      <c r="D53" s="56"/>
      <c r="E53" s="56"/>
      <c r="F53" s="56"/>
      <c r="G53" s="33"/>
      <c r="H53" s="33"/>
      <c r="I53" s="33"/>
      <c r="J53" s="33"/>
      <c r="K53" s="33">
        <v>6</v>
      </c>
      <c r="L53" s="33"/>
      <c r="M53" s="33"/>
      <c r="N53" s="33"/>
      <c r="O53" s="33"/>
      <c r="P53" s="36"/>
      <c r="Q53" s="17"/>
      <c r="R53" s="65">
        <f t="shared" si="0"/>
        <v>0</v>
      </c>
      <c r="S53" s="33"/>
      <c r="T53" s="48"/>
      <c r="U53" s="33"/>
      <c r="V53" s="66">
        <f t="shared" si="1"/>
        <v>0</v>
      </c>
      <c r="W53" s="33"/>
      <c r="X53" s="34"/>
      <c r="Y53" s="33"/>
      <c r="Z53" s="66">
        <f t="shared" si="2"/>
        <v>0</v>
      </c>
      <c r="AA53" s="33"/>
      <c r="AB53" s="34"/>
      <c r="AC53" s="33"/>
      <c r="AD53" s="37"/>
      <c r="AE53" s="29">
        <f t="shared" si="4"/>
        <v>6</v>
      </c>
      <c r="AF53" s="5"/>
    </row>
    <row r="54" spans="2:32" x14ac:dyDescent="0.25">
      <c r="B54" s="6"/>
      <c r="C54" s="60" t="s">
        <v>85</v>
      </c>
      <c r="D54" s="56"/>
      <c r="E54" s="56"/>
      <c r="F54" s="56"/>
      <c r="G54" s="33"/>
      <c r="H54" s="33"/>
      <c r="I54" s="33"/>
      <c r="J54" s="33"/>
      <c r="K54" s="33">
        <v>7</v>
      </c>
      <c r="L54" s="33"/>
      <c r="M54" s="33"/>
      <c r="N54" s="33"/>
      <c r="O54" s="33"/>
      <c r="P54" s="36"/>
      <c r="Q54" s="17"/>
      <c r="R54" s="65">
        <f t="shared" si="0"/>
        <v>0</v>
      </c>
      <c r="S54" s="33"/>
      <c r="T54" s="48" t="str">
        <f t="shared" ref="T54:T70" si="6">IF(S54&gt;0,R54-S54,"")</f>
        <v/>
      </c>
      <c r="U54" s="33"/>
      <c r="V54" s="66">
        <f t="shared" si="1"/>
        <v>0</v>
      </c>
      <c r="W54" s="33"/>
      <c r="X54" s="51"/>
      <c r="Y54" s="33"/>
      <c r="Z54" s="66">
        <f t="shared" si="2"/>
        <v>0</v>
      </c>
      <c r="AA54" s="33"/>
      <c r="AB54" s="51"/>
      <c r="AC54" s="33"/>
      <c r="AD54" s="37"/>
      <c r="AE54" s="29">
        <f t="shared" si="4"/>
        <v>7</v>
      </c>
      <c r="AF54" s="33"/>
    </row>
    <row r="55" spans="2:32" x14ac:dyDescent="0.25">
      <c r="B55" s="6"/>
      <c r="C55" s="60" t="s">
        <v>50</v>
      </c>
      <c r="D55" s="56"/>
      <c r="E55" s="56"/>
      <c r="F55" s="56"/>
      <c r="G55" s="33"/>
      <c r="H55" s="33"/>
      <c r="I55" s="33"/>
      <c r="J55" s="33"/>
      <c r="K55" s="33"/>
      <c r="L55" s="33">
        <v>148</v>
      </c>
      <c r="M55" s="33"/>
      <c r="N55" s="33"/>
      <c r="O55" s="33"/>
      <c r="P55" s="36"/>
      <c r="Q55" s="17"/>
      <c r="R55" s="65">
        <f t="shared" si="0"/>
        <v>0</v>
      </c>
      <c r="S55" s="33"/>
      <c r="T55" s="48" t="str">
        <f t="shared" si="6"/>
        <v/>
      </c>
      <c r="U55" s="33"/>
      <c r="V55" s="66">
        <f t="shared" si="1"/>
        <v>0</v>
      </c>
      <c r="W55" s="33"/>
      <c r="X55" s="51"/>
      <c r="Y55" s="33"/>
      <c r="Z55" s="66">
        <f t="shared" si="2"/>
        <v>0</v>
      </c>
      <c r="AA55" s="33">
        <v>5</v>
      </c>
      <c r="AB55" s="51"/>
      <c r="AC55" s="33"/>
      <c r="AD55" s="37"/>
      <c r="AE55" s="29">
        <f t="shared" si="4"/>
        <v>153</v>
      </c>
      <c r="AF55" s="33"/>
    </row>
    <row r="56" spans="2:32" x14ac:dyDescent="0.25">
      <c r="B56" t="s">
        <v>87</v>
      </c>
      <c r="C56" s="60"/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/>
      <c r="P56" s="36"/>
      <c r="Q56" s="17"/>
      <c r="R56" s="65">
        <f t="shared" si="0"/>
        <v>0</v>
      </c>
      <c r="S56" s="33"/>
      <c r="T56" s="48"/>
      <c r="U56" s="33"/>
      <c r="V56" s="66">
        <f t="shared" si="1"/>
        <v>0</v>
      </c>
      <c r="W56" s="33"/>
      <c r="X56" s="51"/>
      <c r="Y56" s="33"/>
      <c r="Z56" s="66">
        <f t="shared" si="2"/>
        <v>0</v>
      </c>
      <c r="AA56" s="33"/>
      <c r="AB56" s="51"/>
      <c r="AC56" s="33"/>
      <c r="AD56" s="37"/>
      <c r="AE56" s="29">
        <f t="shared" si="4"/>
        <v>0</v>
      </c>
      <c r="AF56" s="33"/>
    </row>
    <row r="57" spans="2:32" x14ac:dyDescent="0.25">
      <c r="B57" s="6"/>
      <c r="C57" s="60" t="s">
        <v>78</v>
      </c>
      <c r="D57" s="56"/>
      <c r="E57" s="56"/>
      <c r="F57" s="56"/>
      <c r="G57" s="33"/>
      <c r="H57" s="33"/>
      <c r="I57" s="33"/>
      <c r="J57" s="33"/>
      <c r="K57" s="33"/>
      <c r="L57" s="33"/>
      <c r="M57" s="33"/>
      <c r="N57" s="33"/>
      <c r="O57" s="33">
        <v>7</v>
      </c>
      <c r="P57" s="36"/>
      <c r="Q57" s="17"/>
      <c r="R57" s="65">
        <f t="shared" si="0"/>
        <v>0</v>
      </c>
      <c r="S57" s="33"/>
      <c r="T57" s="48"/>
      <c r="U57" s="33"/>
      <c r="V57" s="66">
        <f t="shared" si="1"/>
        <v>0</v>
      </c>
      <c r="W57" s="33">
        <v>15</v>
      </c>
      <c r="X57" s="51"/>
      <c r="Y57" s="33"/>
      <c r="Z57" s="66">
        <f t="shared" si="2"/>
        <v>0</v>
      </c>
      <c r="AA57" s="33"/>
      <c r="AB57" s="51"/>
      <c r="AC57" s="33"/>
      <c r="AD57" s="37"/>
      <c r="AE57" s="29">
        <f t="shared" si="4"/>
        <v>22</v>
      </c>
      <c r="AF57" s="33"/>
    </row>
    <row r="58" spans="2:32" x14ac:dyDescent="0.25">
      <c r="B58" s="6"/>
      <c r="C58" s="60" t="s">
        <v>47</v>
      </c>
      <c r="D58" s="56"/>
      <c r="E58" s="56"/>
      <c r="F58" s="56"/>
      <c r="G58" s="33"/>
      <c r="H58" s="33"/>
      <c r="I58" s="33"/>
      <c r="J58" s="33"/>
      <c r="K58" s="33"/>
      <c r="L58" s="33">
        <v>63</v>
      </c>
      <c r="M58" s="33"/>
      <c r="N58" s="33"/>
      <c r="O58" s="33"/>
      <c r="P58" s="36"/>
      <c r="Q58" s="17"/>
      <c r="R58" s="65">
        <f t="shared" si="0"/>
        <v>0</v>
      </c>
      <c r="S58" s="33"/>
      <c r="T58" s="48"/>
      <c r="U58" s="33"/>
      <c r="V58" s="66">
        <f t="shared" si="1"/>
        <v>0</v>
      </c>
      <c r="W58" s="33"/>
      <c r="X58" s="51"/>
      <c r="Y58" s="33"/>
      <c r="Z58" s="66">
        <f t="shared" si="2"/>
        <v>0</v>
      </c>
      <c r="AA58" s="33">
        <v>10</v>
      </c>
      <c r="AB58" s="51"/>
      <c r="AC58" s="33"/>
      <c r="AD58" s="37"/>
      <c r="AE58" s="29">
        <f t="shared" si="4"/>
        <v>73</v>
      </c>
      <c r="AF58" s="33"/>
    </row>
    <row r="59" spans="2:32" x14ac:dyDescent="0.25">
      <c r="B59" s="6"/>
      <c r="C59" s="60" t="s">
        <v>84</v>
      </c>
      <c r="D59" s="56"/>
      <c r="E59" s="56"/>
      <c r="F59" s="56"/>
      <c r="G59" s="33"/>
      <c r="H59" s="33">
        <v>40</v>
      </c>
      <c r="I59" s="33"/>
      <c r="J59" s="33"/>
      <c r="K59" s="33"/>
      <c r="L59" s="33"/>
      <c r="M59" s="33"/>
      <c r="N59" s="33"/>
      <c r="O59" s="33"/>
      <c r="P59" s="36"/>
      <c r="Q59" s="17"/>
      <c r="R59" s="65">
        <f t="shared" si="0"/>
        <v>0</v>
      </c>
      <c r="S59" s="33"/>
      <c r="T59" s="48"/>
      <c r="U59" s="33"/>
      <c r="V59" s="66">
        <f t="shared" si="1"/>
        <v>0</v>
      </c>
      <c r="W59" s="33"/>
      <c r="X59" s="51"/>
      <c r="Y59" s="33"/>
      <c r="Z59" s="66">
        <f t="shared" si="2"/>
        <v>0</v>
      </c>
      <c r="AA59" s="33"/>
      <c r="AB59" s="51"/>
      <c r="AC59" s="33"/>
      <c r="AD59" s="37"/>
      <c r="AE59" s="29">
        <f t="shared" si="4"/>
        <v>40</v>
      </c>
      <c r="AF59" s="33"/>
    </row>
    <row r="60" spans="2:32" x14ac:dyDescent="0.25">
      <c r="B60" s="6"/>
      <c r="C60" s="60" t="s">
        <v>61</v>
      </c>
      <c r="D60" s="56"/>
      <c r="E60" s="56"/>
      <c r="F60" s="56"/>
      <c r="G60" s="33"/>
      <c r="H60" s="33"/>
      <c r="I60" s="33">
        <v>52</v>
      </c>
      <c r="J60" s="33"/>
      <c r="K60" s="33"/>
      <c r="L60" s="33"/>
      <c r="M60" s="33"/>
      <c r="N60" s="33"/>
      <c r="O60" s="33"/>
      <c r="P60" s="36"/>
      <c r="Q60" s="17"/>
      <c r="R60" s="65">
        <f t="shared" si="0"/>
        <v>0</v>
      </c>
      <c r="S60" s="33">
        <v>3</v>
      </c>
      <c r="T60" s="48"/>
      <c r="U60" s="33"/>
      <c r="V60" s="66">
        <f t="shared" si="1"/>
        <v>0</v>
      </c>
      <c r="W60" s="33"/>
      <c r="X60" s="51"/>
      <c r="Y60" s="33"/>
      <c r="Z60" s="66">
        <f t="shared" si="2"/>
        <v>0</v>
      </c>
      <c r="AA60" s="33">
        <v>2</v>
      </c>
      <c r="AB60" s="51"/>
      <c r="AC60" s="33"/>
      <c r="AD60" s="37"/>
      <c r="AE60" s="29">
        <f t="shared" si="4"/>
        <v>57</v>
      </c>
      <c r="AF60" s="33"/>
    </row>
    <row r="61" spans="2:32" x14ac:dyDescent="0.25">
      <c r="B61" s="6"/>
      <c r="C61" s="60" t="s">
        <v>62</v>
      </c>
      <c r="D61" s="56"/>
      <c r="E61" s="56"/>
      <c r="F61" s="56"/>
      <c r="G61" s="33"/>
      <c r="H61" s="33"/>
      <c r="I61" s="33"/>
      <c r="J61" s="33"/>
      <c r="K61" s="33"/>
      <c r="L61" s="33"/>
      <c r="M61" s="33"/>
      <c r="N61" s="33"/>
      <c r="O61" s="33">
        <v>31</v>
      </c>
      <c r="P61" s="36"/>
      <c r="Q61" s="17"/>
      <c r="R61" s="65">
        <f t="shared" si="0"/>
        <v>0</v>
      </c>
      <c r="S61" s="33"/>
      <c r="T61" s="48"/>
      <c r="U61" s="33"/>
      <c r="V61" s="66">
        <f t="shared" si="1"/>
        <v>0</v>
      </c>
      <c r="W61" s="33">
        <v>16</v>
      </c>
      <c r="X61" s="51"/>
      <c r="Y61" s="33"/>
      <c r="Z61" s="66">
        <f t="shared" si="2"/>
        <v>0</v>
      </c>
      <c r="AA61" s="33"/>
      <c r="AB61" s="51"/>
      <c r="AC61" s="33"/>
      <c r="AD61" s="37"/>
      <c r="AE61" s="29">
        <f t="shared" si="4"/>
        <v>47</v>
      </c>
      <c r="AF61" s="33"/>
    </row>
    <row r="62" spans="2:32" x14ac:dyDescent="0.25">
      <c r="B62" s="6"/>
      <c r="C62" s="60" t="s">
        <v>86</v>
      </c>
      <c r="D62" s="56"/>
      <c r="E62" s="56"/>
      <c r="F62" s="56"/>
      <c r="G62" s="33">
        <v>2.7</v>
      </c>
      <c r="H62" s="33"/>
      <c r="I62" s="33">
        <v>27</v>
      </c>
      <c r="J62" s="33"/>
      <c r="K62" s="33"/>
      <c r="L62" s="33">
        <v>26.5</v>
      </c>
      <c r="M62" s="33"/>
      <c r="N62" s="33"/>
      <c r="O62" s="33"/>
      <c r="P62" s="36"/>
      <c r="Q62" s="17"/>
      <c r="R62" s="65">
        <f t="shared" si="0"/>
        <v>0</v>
      </c>
      <c r="S62" s="33"/>
      <c r="T62" s="48"/>
      <c r="U62" s="33"/>
      <c r="V62" s="66">
        <f t="shared" si="1"/>
        <v>0</v>
      </c>
      <c r="W62" s="33"/>
      <c r="X62" s="51"/>
      <c r="Y62" s="33"/>
      <c r="Z62" s="66">
        <f t="shared" si="2"/>
        <v>0</v>
      </c>
      <c r="AA62" s="33"/>
      <c r="AB62" s="51"/>
      <c r="AC62" s="33"/>
      <c r="AD62" s="37"/>
      <c r="AE62" s="29">
        <f t="shared" si="4"/>
        <v>56.2</v>
      </c>
      <c r="AF62" s="33"/>
    </row>
    <row r="63" spans="2:32" x14ac:dyDescent="0.25">
      <c r="B63" s="60" t="s">
        <v>89</v>
      </c>
      <c r="C63" s="60"/>
      <c r="D63" s="56"/>
      <c r="E63" s="56"/>
      <c r="F63" s="56"/>
      <c r="G63" s="33"/>
      <c r="H63" s="33"/>
      <c r="I63" s="33"/>
      <c r="J63" s="33"/>
      <c r="K63" s="33"/>
      <c r="L63" s="33"/>
      <c r="M63" s="33"/>
      <c r="N63" s="33"/>
      <c r="O63" s="33"/>
      <c r="P63" s="36"/>
      <c r="Q63" s="17"/>
      <c r="R63" s="65">
        <f t="shared" si="0"/>
        <v>0</v>
      </c>
      <c r="S63" s="33"/>
      <c r="T63" s="48"/>
      <c r="U63" s="33"/>
      <c r="V63" s="66">
        <f t="shared" si="1"/>
        <v>0</v>
      </c>
      <c r="W63" s="33"/>
      <c r="X63" s="51"/>
      <c r="Y63" s="33"/>
      <c r="Z63" s="66">
        <f t="shared" si="2"/>
        <v>0</v>
      </c>
      <c r="AA63" s="33"/>
      <c r="AB63" s="51"/>
      <c r="AC63" s="33"/>
      <c r="AD63" s="37"/>
      <c r="AE63" s="29">
        <f t="shared" si="4"/>
        <v>0</v>
      </c>
      <c r="AF63" s="33"/>
    </row>
    <row r="64" spans="2:32" x14ac:dyDescent="0.25">
      <c r="B64" s="6"/>
      <c r="C64" s="60" t="s">
        <v>90</v>
      </c>
      <c r="D64" s="56"/>
      <c r="E64" s="56"/>
      <c r="F64" s="56"/>
      <c r="G64" s="33"/>
      <c r="H64" s="33"/>
      <c r="I64" s="33"/>
      <c r="J64" s="33"/>
      <c r="K64" s="33"/>
      <c r="L64" s="63">
        <v>29</v>
      </c>
      <c r="M64" s="33"/>
      <c r="N64" s="33"/>
      <c r="O64" s="33"/>
      <c r="P64" s="36"/>
      <c r="Q64" s="17"/>
      <c r="R64" s="65">
        <f t="shared" si="0"/>
        <v>0</v>
      </c>
      <c r="S64" s="33"/>
      <c r="T64" s="48"/>
      <c r="U64" s="33"/>
      <c r="V64" s="66">
        <f t="shared" si="1"/>
        <v>0</v>
      </c>
      <c r="W64" s="33"/>
      <c r="X64" s="51"/>
      <c r="Y64" s="33"/>
      <c r="Z64" s="66">
        <f t="shared" si="2"/>
        <v>0</v>
      </c>
      <c r="AA64" s="33"/>
      <c r="AB64" s="51"/>
      <c r="AC64" s="33"/>
      <c r="AD64" s="37"/>
      <c r="AE64" s="29">
        <f t="shared" si="4"/>
        <v>29</v>
      </c>
      <c r="AF64" s="33"/>
    </row>
    <row r="65" spans="2:32" x14ac:dyDescent="0.25">
      <c r="B65" s="6"/>
      <c r="C65" s="60" t="s">
        <v>91</v>
      </c>
      <c r="D65" s="56"/>
      <c r="E65" s="56"/>
      <c r="F65" s="56"/>
      <c r="G65" s="33"/>
      <c r="H65" s="33"/>
      <c r="I65" s="33"/>
      <c r="J65" s="33"/>
      <c r="K65" s="33"/>
      <c r="L65" s="63">
        <v>11</v>
      </c>
      <c r="M65" s="33"/>
      <c r="N65" s="33"/>
      <c r="O65" s="33"/>
      <c r="P65" s="36"/>
      <c r="Q65" s="17"/>
      <c r="R65" s="65">
        <f t="shared" si="0"/>
        <v>0</v>
      </c>
      <c r="S65" s="33"/>
      <c r="T65" s="48"/>
      <c r="U65" s="33"/>
      <c r="V65" s="66">
        <f t="shared" si="1"/>
        <v>0</v>
      </c>
      <c r="W65" s="33"/>
      <c r="X65" s="51"/>
      <c r="Y65" s="33"/>
      <c r="Z65" s="66">
        <f t="shared" si="2"/>
        <v>0</v>
      </c>
      <c r="AA65" s="33"/>
      <c r="AB65" s="51"/>
      <c r="AC65" s="33"/>
      <c r="AD65" s="37"/>
      <c r="AE65" s="29">
        <f t="shared" si="4"/>
        <v>11</v>
      </c>
      <c r="AF65" s="33"/>
    </row>
    <row r="66" spans="2:32" x14ac:dyDescent="0.25">
      <c r="B66" s="6"/>
      <c r="C66" s="60" t="s">
        <v>92</v>
      </c>
      <c r="D66" s="56"/>
      <c r="E66" s="56"/>
      <c r="F66" s="56"/>
      <c r="G66" s="33"/>
      <c r="H66" s="33"/>
      <c r="I66" s="33"/>
      <c r="J66" s="33"/>
      <c r="K66" s="33"/>
      <c r="L66" s="63">
        <v>16</v>
      </c>
      <c r="M66" s="33"/>
      <c r="N66" s="33"/>
      <c r="O66" s="33"/>
      <c r="P66" s="36"/>
      <c r="Q66" s="17"/>
      <c r="R66" s="65">
        <f t="shared" si="0"/>
        <v>0</v>
      </c>
      <c r="S66" s="33"/>
      <c r="T66" s="48"/>
      <c r="U66" s="33"/>
      <c r="V66" s="66">
        <f t="shared" si="1"/>
        <v>0</v>
      </c>
      <c r="W66" s="33"/>
      <c r="X66" s="51"/>
      <c r="Y66" s="33"/>
      <c r="Z66" s="66">
        <f t="shared" si="2"/>
        <v>0</v>
      </c>
      <c r="AA66" s="33"/>
      <c r="AB66" s="51"/>
      <c r="AC66" s="33"/>
      <c r="AD66" s="37"/>
      <c r="AE66" s="29">
        <f t="shared" si="4"/>
        <v>16</v>
      </c>
      <c r="AF66" s="33"/>
    </row>
    <row r="67" spans="2:32" x14ac:dyDescent="0.25">
      <c r="B67" s="6"/>
      <c r="C67" s="60" t="s">
        <v>93</v>
      </c>
      <c r="D67" s="56"/>
      <c r="E67" s="56"/>
      <c r="F67" s="56"/>
      <c r="G67" s="33"/>
      <c r="H67" s="33"/>
      <c r="I67" s="33"/>
      <c r="J67" s="33"/>
      <c r="K67" s="33"/>
      <c r="L67" s="63">
        <v>11</v>
      </c>
      <c r="M67" s="33"/>
      <c r="N67" s="33"/>
      <c r="O67" s="33"/>
      <c r="P67" s="36"/>
      <c r="Q67" s="17"/>
      <c r="R67" s="65">
        <f t="shared" si="0"/>
        <v>0</v>
      </c>
      <c r="S67" s="33"/>
      <c r="T67" s="48"/>
      <c r="U67" s="33"/>
      <c r="V67" s="66">
        <f t="shared" si="1"/>
        <v>0</v>
      </c>
      <c r="W67" s="33"/>
      <c r="X67" s="51"/>
      <c r="Y67" s="33"/>
      <c r="Z67" s="66">
        <f t="shared" si="2"/>
        <v>0</v>
      </c>
      <c r="AA67" s="33"/>
      <c r="AB67" s="51"/>
      <c r="AC67" s="33"/>
      <c r="AD67" s="37"/>
      <c r="AE67" s="29">
        <f t="shared" si="4"/>
        <v>11</v>
      </c>
      <c r="AF67" s="33"/>
    </row>
    <row r="68" spans="2:32" x14ac:dyDescent="0.25">
      <c r="B68" s="6"/>
      <c r="C68" s="60" t="s">
        <v>94</v>
      </c>
      <c r="D68" s="56"/>
      <c r="E68" s="56"/>
      <c r="F68" s="56"/>
      <c r="G68" s="33"/>
      <c r="H68" s="33"/>
      <c r="I68" s="33"/>
      <c r="J68" s="33"/>
      <c r="K68" s="33"/>
      <c r="L68" s="63">
        <v>36</v>
      </c>
      <c r="M68" s="33"/>
      <c r="N68" s="33"/>
      <c r="O68" s="33"/>
      <c r="P68" s="36"/>
      <c r="Q68" s="17"/>
      <c r="R68" s="65">
        <f t="shared" si="0"/>
        <v>0</v>
      </c>
      <c r="S68" s="33"/>
      <c r="T68" s="48"/>
      <c r="U68" s="33"/>
      <c r="V68" s="66">
        <f t="shared" si="1"/>
        <v>0</v>
      </c>
      <c r="W68" s="33"/>
      <c r="X68" s="51"/>
      <c r="Y68" s="33"/>
      <c r="Z68" s="66">
        <f t="shared" si="2"/>
        <v>0</v>
      </c>
      <c r="AA68" s="33"/>
      <c r="AB68" s="51"/>
      <c r="AC68" s="33"/>
      <c r="AD68" s="37"/>
      <c r="AE68" s="29">
        <f t="shared" si="4"/>
        <v>36</v>
      </c>
      <c r="AF68" s="33"/>
    </row>
    <row r="69" spans="2:32" x14ac:dyDescent="0.25">
      <c r="B69" s="6"/>
      <c r="C69" s="60"/>
      <c r="D69" s="56"/>
      <c r="E69" s="56"/>
      <c r="F69" s="56"/>
      <c r="G69" s="33"/>
      <c r="H69" s="33"/>
      <c r="I69" s="33"/>
      <c r="J69" s="33"/>
      <c r="K69" s="33"/>
      <c r="L69" s="33"/>
      <c r="M69" s="33"/>
      <c r="N69" s="33"/>
      <c r="O69" s="33"/>
      <c r="P69" s="36"/>
      <c r="Q69" s="17"/>
      <c r="R69" s="65">
        <f t="shared" si="0"/>
        <v>0</v>
      </c>
      <c r="S69" s="33"/>
      <c r="T69" s="48"/>
      <c r="U69" s="33"/>
      <c r="V69" s="66">
        <f t="shared" si="1"/>
        <v>0</v>
      </c>
      <c r="W69" s="33"/>
      <c r="X69" s="51"/>
      <c r="Y69" s="33"/>
      <c r="Z69" s="66">
        <f t="shared" si="2"/>
        <v>0</v>
      </c>
      <c r="AA69" s="33"/>
      <c r="AB69" s="51"/>
      <c r="AC69" s="33"/>
      <c r="AD69" s="37"/>
      <c r="AE69" s="29">
        <f t="shared" si="4"/>
        <v>0</v>
      </c>
      <c r="AF69" s="33"/>
    </row>
    <row r="70" spans="2:32" x14ac:dyDescent="0.25">
      <c r="B70" s="6"/>
      <c r="C70" s="24"/>
      <c r="D70" s="56"/>
      <c r="E70" s="56"/>
      <c r="F70" s="56"/>
      <c r="G70" s="33"/>
      <c r="H70" s="33"/>
      <c r="I70" s="33"/>
      <c r="J70" s="33"/>
      <c r="K70" s="33"/>
      <c r="L70" s="33"/>
      <c r="M70" s="33"/>
      <c r="N70" s="33"/>
      <c r="O70" s="33"/>
      <c r="P70" s="36"/>
      <c r="Q70" s="17"/>
      <c r="R70" s="65">
        <f t="shared" si="0"/>
        <v>0</v>
      </c>
      <c r="S70" s="33"/>
      <c r="T70" s="48" t="str">
        <f t="shared" si="6"/>
        <v/>
      </c>
      <c r="U70" s="33"/>
      <c r="V70" s="66">
        <f t="shared" si="1"/>
        <v>0</v>
      </c>
      <c r="W70" s="33"/>
      <c r="X70" s="51"/>
      <c r="Y70" s="33"/>
      <c r="Z70" s="66">
        <f t="shared" si="2"/>
        <v>0</v>
      </c>
      <c r="AA70" s="33"/>
      <c r="AB70" s="51"/>
      <c r="AC70" s="33"/>
      <c r="AD70" s="37"/>
      <c r="AE70" s="29">
        <f t="shared" si="4"/>
        <v>0</v>
      </c>
      <c r="AF70" s="33"/>
    </row>
    <row r="71" spans="2:32" ht="15.75" thickBot="1" x14ac:dyDescent="0.3">
      <c r="B71" s="38" t="s">
        <v>11</v>
      </c>
      <c r="C71" s="39"/>
      <c r="D71" s="40">
        <f>SUM(D7:D70)</f>
        <v>543.4</v>
      </c>
      <c r="E71" s="40">
        <f>SUM(E7:E70)</f>
        <v>154</v>
      </c>
      <c r="F71" s="40">
        <f>SUM(F7:F70)</f>
        <v>28</v>
      </c>
      <c r="G71" s="40">
        <f>SUM(G7:G70)</f>
        <v>10.7</v>
      </c>
      <c r="H71" s="40"/>
      <c r="I71" s="40">
        <f>SUM(I7:I70)</f>
        <v>157</v>
      </c>
      <c r="J71" s="40">
        <f>SUM(J7:J70)</f>
        <v>50</v>
      </c>
      <c r="K71" s="40"/>
      <c r="L71" s="40">
        <f>SUM(L7:L70)</f>
        <v>391.5</v>
      </c>
      <c r="M71" s="40">
        <f>SUM(M7:M70)</f>
        <v>42</v>
      </c>
      <c r="N71" s="40">
        <f>SUM(N7:N70)</f>
        <v>22</v>
      </c>
      <c r="O71" s="40">
        <f>SUM(O7:O70)</f>
        <v>114.5</v>
      </c>
      <c r="P71" s="41">
        <f>SUM(P7:P70)</f>
        <v>67</v>
      </c>
      <c r="Q71" s="17"/>
      <c r="R71" s="40">
        <f>SUM(R7:R70)</f>
        <v>543.4</v>
      </c>
      <c r="S71" s="40">
        <f>SUM(S7:S70)</f>
        <v>386</v>
      </c>
      <c r="T71" s="40">
        <f>SUM(T7:T70)</f>
        <v>0</v>
      </c>
      <c r="U71" s="40"/>
      <c r="V71" s="40">
        <f>SUM(V7:V70)</f>
        <v>154</v>
      </c>
      <c r="W71" s="40">
        <f>SUM(W7:W70)</f>
        <v>454.5</v>
      </c>
      <c r="X71" s="52">
        <f>SUM(X7:X70)</f>
        <v>0</v>
      </c>
      <c r="Y71" s="40"/>
      <c r="Z71" s="67">
        <f>SUM(Z7:Z70)</f>
        <v>28</v>
      </c>
      <c r="AA71" s="40">
        <f>SUM(AA7:AA70)</f>
        <v>205</v>
      </c>
      <c r="AB71" s="52">
        <f>SUM(AB7:AB70)</f>
        <v>0</v>
      </c>
      <c r="AC71" s="40"/>
      <c r="AD71" s="42">
        <f>SUM(AD7:AD70)</f>
        <v>540.4</v>
      </c>
      <c r="AE71" s="42">
        <f>SUM(AE7:AE70)</f>
        <v>1963.2</v>
      </c>
      <c r="AF71" s="40"/>
    </row>
    <row r="72" spans="2:32" ht="15.75" thickTop="1" x14ac:dyDescent="0.25"/>
  </sheetData>
  <mergeCells count="9">
    <mergeCell ref="R5:T5"/>
    <mergeCell ref="V5:X5"/>
    <mergeCell ref="Z5:AB5"/>
    <mergeCell ref="B2:AF2"/>
    <mergeCell ref="B3:AF3"/>
    <mergeCell ref="D5:F5"/>
    <mergeCell ref="G5:L5"/>
    <mergeCell ref="O5:O6"/>
    <mergeCell ref="P5:P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2024-11-19T14:02:44Z</dcterms:modified>
</cp:coreProperties>
</file>