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October 2024\Project Summary\"/>
    </mc:Choice>
  </mc:AlternateContent>
  <xr:revisionPtr revIDLastSave="0" documentId="13_ncr:1_{C7FCA2E5-770D-4CBC-AC28-ACB7E87938B1}" xr6:coauthVersionLast="47" xr6:coauthVersionMax="47" xr10:uidLastSave="{00000000-0000-0000-0000-000000000000}"/>
  <bookViews>
    <workbookView xWindow="-120" yWindow="-120" windowWidth="20730" windowHeight="11040" tabRatio="593" activeTab="3" xr2:uid="{C18F1D24-2B51-47D5-ADD3-847EF68750D1}"/>
  </bookViews>
  <sheets>
    <sheet name="Consolidated" sheetId="4" r:id="rId1"/>
    <sheet name="September 2024" sheetId="1" r:id="rId2"/>
    <sheet name="October 2024" sheetId="3" r:id="rId3"/>
    <sheet name="November 202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3" i="5" l="1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X28" i="5" s="1"/>
  <c r="V27" i="5"/>
  <c r="V26" i="5"/>
  <c r="V25" i="5"/>
  <c r="AD25" i="5" s="1"/>
  <c r="V24" i="5"/>
  <c r="V23" i="5"/>
  <c r="V22" i="5"/>
  <c r="AD22" i="5" s="1"/>
  <c r="V21" i="5"/>
  <c r="V20" i="5"/>
  <c r="V19" i="5"/>
  <c r="AD19" i="5" s="1"/>
  <c r="V18" i="5"/>
  <c r="X18" i="5" s="1"/>
  <c r="V17" i="5"/>
  <c r="V16" i="5"/>
  <c r="X16" i="5" s="1"/>
  <c r="V15" i="5"/>
  <c r="V14" i="5"/>
  <c r="V13" i="5"/>
  <c r="AD13" i="5" s="1"/>
  <c r="V12" i="5"/>
  <c r="V11" i="5"/>
  <c r="V10" i="5"/>
  <c r="AD10" i="5" s="1"/>
  <c r="V9" i="5"/>
  <c r="V8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T47" i="5" s="1"/>
  <c r="R46" i="5"/>
  <c r="R45" i="5"/>
  <c r="T45" i="5" s="1"/>
  <c r="R44" i="5"/>
  <c r="T44" i="5" s="1"/>
  <c r="R43" i="5"/>
  <c r="R42" i="5"/>
  <c r="R41" i="5"/>
  <c r="R40" i="5"/>
  <c r="R39" i="5"/>
  <c r="R38" i="5"/>
  <c r="R37" i="5"/>
  <c r="R36" i="5"/>
  <c r="AD36" i="5" s="1"/>
  <c r="R35" i="5"/>
  <c r="R34" i="5"/>
  <c r="R33" i="5"/>
  <c r="R32" i="5"/>
  <c r="R31" i="5"/>
  <c r="R30" i="5"/>
  <c r="R29" i="5"/>
  <c r="R28" i="5"/>
  <c r="R27" i="5"/>
  <c r="R26" i="5"/>
  <c r="AD26" i="5" s="1"/>
  <c r="R25" i="5"/>
  <c r="R24" i="5"/>
  <c r="T24" i="5" s="1"/>
  <c r="R23" i="5"/>
  <c r="R22" i="5"/>
  <c r="R21" i="5"/>
  <c r="R20" i="5"/>
  <c r="R19" i="5"/>
  <c r="T19" i="5" s="1"/>
  <c r="R18" i="5"/>
  <c r="R17" i="5"/>
  <c r="T17" i="5" s="1"/>
  <c r="R16" i="5"/>
  <c r="R15" i="5"/>
  <c r="R14" i="5"/>
  <c r="AD14" i="5" s="1"/>
  <c r="R13" i="5"/>
  <c r="R12" i="5"/>
  <c r="T12" i="5" s="1"/>
  <c r="R11" i="5"/>
  <c r="R10" i="5"/>
  <c r="R9" i="5"/>
  <c r="R8" i="5"/>
  <c r="Z106" i="5"/>
  <c r="AA64" i="5"/>
  <c r="Z64" i="5"/>
  <c r="AA106" i="5" s="1"/>
  <c r="W64" i="5"/>
  <c r="S64" i="5"/>
  <c r="P64" i="5"/>
  <c r="O64" i="5"/>
  <c r="N64" i="5"/>
  <c r="M64" i="5"/>
  <c r="L64" i="5"/>
  <c r="J64" i="5"/>
  <c r="G64" i="5"/>
  <c r="F64" i="5"/>
  <c r="E64" i="5"/>
  <c r="D64" i="5"/>
  <c r="T63" i="5"/>
  <c r="AE62" i="5"/>
  <c r="T62" i="5"/>
  <c r="AE61" i="5"/>
  <c r="T61" i="5"/>
  <c r="AE60" i="5"/>
  <c r="AE59" i="5"/>
  <c r="AE58" i="5"/>
  <c r="AE57" i="5"/>
  <c r="AE56" i="5"/>
  <c r="AE55" i="5"/>
  <c r="AE54" i="5"/>
  <c r="AE53" i="5"/>
  <c r="AE52" i="5"/>
  <c r="AE51" i="5"/>
  <c r="T51" i="5"/>
  <c r="AE50" i="5"/>
  <c r="T50" i="5"/>
  <c r="AE49" i="5"/>
  <c r="T49" i="5"/>
  <c r="AE48" i="5"/>
  <c r="T48" i="5"/>
  <c r="AE47" i="5"/>
  <c r="AE46" i="5"/>
  <c r="T46" i="5"/>
  <c r="AE45" i="5"/>
  <c r="AE44" i="5"/>
  <c r="AE43" i="5"/>
  <c r="T43" i="5"/>
  <c r="AE42" i="5"/>
  <c r="T42" i="5"/>
  <c r="AE41" i="5"/>
  <c r="AB41" i="5"/>
  <c r="X41" i="5"/>
  <c r="T41" i="5"/>
  <c r="AE40" i="5"/>
  <c r="AB40" i="5"/>
  <c r="X40" i="5"/>
  <c r="T40" i="5"/>
  <c r="AE39" i="5"/>
  <c r="AD39" i="5"/>
  <c r="AB39" i="5"/>
  <c r="X39" i="5"/>
  <c r="T39" i="5"/>
  <c r="AE38" i="5"/>
  <c r="AD38" i="5"/>
  <c r="AB38" i="5"/>
  <c r="X38" i="5"/>
  <c r="T38" i="5"/>
  <c r="AE37" i="5"/>
  <c r="AD37" i="5"/>
  <c r="AB37" i="5"/>
  <c r="X37" i="5"/>
  <c r="T37" i="5"/>
  <c r="AE36" i="5"/>
  <c r="AB36" i="5"/>
  <c r="X36" i="5"/>
  <c r="T36" i="5"/>
  <c r="AE35" i="5"/>
  <c r="AD35" i="5"/>
  <c r="AB35" i="5"/>
  <c r="X35" i="5"/>
  <c r="T35" i="5"/>
  <c r="AE34" i="5"/>
  <c r="AE33" i="5"/>
  <c r="AE32" i="5"/>
  <c r="AE31" i="5"/>
  <c r="AB31" i="5"/>
  <c r="X31" i="5"/>
  <c r="T31" i="5"/>
  <c r="AE30" i="5"/>
  <c r="T30" i="5"/>
  <c r="AE29" i="5"/>
  <c r="AD29" i="5"/>
  <c r="T29" i="5"/>
  <c r="AE28" i="5"/>
  <c r="AB28" i="5"/>
  <c r="AE27" i="5"/>
  <c r="AD27" i="5"/>
  <c r="AB27" i="5"/>
  <c r="X27" i="5"/>
  <c r="T27" i="5"/>
  <c r="AE26" i="5"/>
  <c r="AB26" i="5"/>
  <c r="X26" i="5"/>
  <c r="T26" i="5"/>
  <c r="AE25" i="5"/>
  <c r="AB25" i="5"/>
  <c r="X25" i="5"/>
  <c r="T25" i="5"/>
  <c r="AE24" i="5"/>
  <c r="AD24" i="5"/>
  <c r="AB24" i="5"/>
  <c r="X24" i="5"/>
  <c r="AE23" i="5"/>
  <c r="AB23" i="5"/>
  <c r="X23" i="5"/>
  <c r="T23" i="5"/>
  <c r="AE22" i="5"/>
  <c r="AB22" i="5"/>
  <c r="T22" i="5"/>
  <c r="AE21" i="5"/>
  <c r="AB21" i="5"/>
  <c r="X21" i="5"/>
  <c r="AE20" i="5"/>
  <c r="AB20" i="5"/>
  <c r="X20" i="5"/>
  <c r="T20" i="5"/>
  <c r="AE19" i="5"/>
  <c r="AB19" i="5"/>
  <c r="AE18" i="5"/>
  <c r="AB18" i="5"/>
  <c r="AE17" i="5"/>
  <c r="AB17" i="5"/>
  <c r="X17" i="5"/>
  <c r="AE16" i="5"/>
  <c r="AB16" i="5"/>
  <c r="AE15" i="5"/>
  <c r="AD15" i="5"/>
  <c r="AB15" i="5"/>
  <c r="X15" i="5"/>
  <c r="T15" i="5"/>
  <c r="AE14" i="5"/>
  <c r="AB14" i="5"/>
  <c r="X14" i="5"/>
  <c r="T14" i="5"/>
  <c r="AE13" i="5"/>
  <c r="AB13" i="5"/>
  <c r="X13" i="5"/>
  <c r="T13" i="5"/>
  <c r="AE12" i="5"/>
  <c r="AD12" i="5"/>
  <c r="AB12" i="5"/>
  <c r="X12" i="5"/>
  <c r="AE11" i="5"/>
  <c r="AB11" i="5"/>
  <c r="X11" i="5"/>
  <c r="T11" i="5"/>
  <c r="AE10" i="5"/>
  <c r="AB10" i="5"/>
  <c r="T10" i="5"/>
  <c r="AE9" i="5"/>
  <c r="AB9" i="5"/>
  <c r="X9" i="5"/>
  <c r="AE8" i="5"/>
  <c r="AB8" i="5"/>
  <c r="X8" i="5"/>
  <c r="R21" i="4"/>
  <c r="AB64" i="5" l="1"/>
  <c r="AB106" i="5"/>
  <c r="V64" i="5"/>
  <c r="W106" i="5" s="1"/>
  <c r="AD16" i="5"/>
  <c r="AD28" i="5"/>
  <c r="AD40" i="5"/>
  <c r="AD41" i="5"/>
  <c r="AD18" i="5"/>
  <c r="X19" i="5"/>
  <c r="X22" i="5"/>
  <c r="AD31" i="5"/>
  <c r="X10" i="5"/>
  <c r="X64" i="5" s="1"/>
  <c r="AD20" i="5"/>
  <c r="AD32" i="5"/>
  <c r="AD9" i="5"/>
  <c r="AD21" i="5"/>
  <c r="AD33" i="5"/>
  <c r="AD11" i="5"/>
  <c r="AD23" i="5"/>
  <c r="AD17" i="5"/>
  <c r="T18" i="5"/>
  <c r="T16" i="5"/>
  <c r="T28" i="5"/>
  <c r="T9" i="5"/>
  <c r="T21" i="5"/>
  <c r="AD8" i="5"/>
  <c r="R64" i="5"/>
  <c r="S106" i="5" s="1"/>
  <c r="T8" i="5"/>
  <c r="AE64" i="5"/>
  <c r="I64" i="5"/>
  <c r="F116" i="4"/>
  <c r="E116" i="4"/>
  <c r="D116" i="4"/>
  <c r="F64" i="1"/>
  <c r="E64" i="1"/>
  <c r="D64" i="1"/>
  <c r="F70" i="3"/>
  <c r="E70" i="3"/>
  <c r="D70" i="3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A106" i="1"/>
  <c r="Z106" i="1"/>
  <c r="AB106" i="1" s="1"/>
  <c r="W106" i="1"/>
  <c r="V106" i="1"/>
  <c r="X106" i="1" s="1"/>
  <c r="S106" i="1"/>
  <c r="R106" i="1"/>
  <c r="T106" i="1" s="1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X69" i="4" s="1"/>
  <c r="V68" i="4"/>
  <c r="V67" i="4"/>
  <c r="V66" i="4"/>
  <c r="V65" i="4"/>
  <c r="V64" i="4"/>
  <c r="V63" i="4"/>
  <c r="V62" i="4"/>
  <c r="V61" i="4"/>
  <c r="V60" i="4"/>
  <c r="V59" i="4"/>
  <c r="V58" i="4"/>
  <c r="V57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X27" i="4" s="1"/>
  <c r="V26" i="4"/>
  <c r="V25" i="4"/>
  <c r="X25" i="4" s="1"/>
  <c r="V24" i="4"/>
  <c r="X24" i="4" s="1"/>
  <c r="V23" i="4"/>
  <c r="X23" i="4" s="1"/>
  <c r="V22" i="4"/>
  <c r="X22" i="4" s="1"/>
  <c r="V21" i="4"/>
  <c r="X21" i="4" s="1"/>
  <c r="V20" i="4"/>
  <c r="X20" i="4" s="1"/>
  <c r="V19" i="4"/>
  <c r="X19" i="4" s="1"/>
  <c r="V18" i="4"/>
  <c r="X18" i="4" s="1"/>
  <c r="V17" i="4"/>
  <c r="X17" i="4" s="1"/>
  <c r="V16" i="4"/>
  <c r="X16" i="4" s="1"/>
  <c r="V15" i="4"/>
  <c r="X15" i="4" s="1"/>
  <c r="V14" i="4"/>
  <c r="X14" i="4" s="1"/>
  <c r="V13" i="4"/>
  <c r="X13" i="4" s="1"/>
  <c r="V12" i="4"/>
  <c r="X12" i="4" s="1"/>
  <c r="V11" i="4"/>
  <c r="X11" i="4" s="1"/>
  <c r="V10" i="4"/>
  <c r="X10" i="4" s="1"/>
  <c r="V9" i="4"/>
  <c r="X9" i="4" s="1"/>
  <c r="V8" i="4"/>
  <c r="X8" i="4" s="1"/>
  <c r="V7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5" i="4"/>
  <c r="T23" i="4"/>
  <c r="T22" i="4"/>
  <c r="T21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AB73" i="4" s="1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AB24" i="4" s="1"/>
  <c r="Z23" i="4"/>
  <c r="AB23" i="4" s="1"/>
  <c r="Z22" i="4"/>
  <c r="AB22" i="4" s="1"/>
  <c r="Z21" i="4"/>
  <c r="Z20" i="4"/>
  <c r="Z19" i="4"/>
  <c r="Z18" i="4"/>
  <c r="AB18" i="4" s="1"/>
  <c r="Z17" i="4"/>
  <c r="AB17" i="4" s="1"/>
  <c r="Z16" i="4"/>
  <c r="Z15" i="4"/>
  <c r="Z14" i="4"/>
  <c r="Z13" i="4"/>
  <c r="Z12" i="4"/>
  <c r="Z11" i="4"/>
  <c r="Z10" i="4"/>
  <c r="Z9" i="4"/>
  <c r="Z8" i="4"/>
  <c r="AB8" i="4" s="1"/>
  <c r="Z7" i="4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7" i="3"/>
  <c r="AE39" i="3"/>
  <c r="AE38" i="3"/>
  <c r="AE37" i="3"/>
  <c r="AE36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39" i="3"/>
  <c r="R38" i="3"/>
  <c r="R37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39" i="3"/>
  <c r="Z38" i="3"/>
  <c r="Z37" i="3"/>
  <c r="Z36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5" i="3"/>
  <c r="V34" i="3"/>
  <c r="V33" i="3"/>
  <c r="V32" i="3"/>
  <c r="V31" i="3"/>
  <c r="V30" i="3"/>
  <c r="V29" i="3"/>
  <c r="V28" i="3"/>
  <c r="V27" i="3"/>
  <c r="V26" i="3"/>
  <c r="V25" i="3"/>
  <c r="V24" i="3"/>
  <c r="AD24" i="3" s="1"/>
  <c r="V23" i="3"/>
  <c r="AD23" i="3" s="1"/>
  <c r="V22" i="3"/>
  <c r="AD22" i="3" s="1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39" i="3"/>
  <c r="V38" i="3"/>
  <c r="V37" i="3"/>
  <c r="V36" i="3"/>
  <c r="R36" i="3"/>
  <c r="O34" i="4"/>
  <c r="O116" i="4" s="1"/>
  <c r="J34" i="4"/>
  <c r="J116" i="4" s="1"/>
  <c r="I34" i="4"/>
  <c r="AE115" i="4"/>
  <c r="AE114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100" i="4"/>
  <c r="AE99" i="4"/>
  <c r="AE98" i="4"/>
  <c r="AE97" i="4"/>
  <c r="AE39" i="4"/>
  <c r="AE38" i="4"/>
  <c r="AE37" i="4"/>
  <c r="AE36" i="4"/>
  <c r="AE35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33" i="4"/>
  <c r="AE32" i="4"/>
  <c r="AE31" i="4"/>
  <c r="AE30" i="4"/>
  <c r="AE29" i="4"/>
  <c r="AE28" i="4"/>
  <c r="AE25" i="4"/>
  <c r="AE24" i="4"/>
  <c r="AE23" i="4"/>
  <c r="AE22" i="4"/>
  <c r="AE21" i="4"/>
  <c r="AE20" i="4"/>
  <c r="AE17" i="4"/>
  <c r="AE15" i="4"/>
  <c r="AE14" i="4"/>
  <c r="AE13" i="4"/>
  <c r="AE12" i="4"/>
  <c r="AE11" i="4"/>
  <c r="AE10" i="4"/>
  <c r="M8" i="4"/>
  <c r="I8" i="4"/>
  <c r="S9" i="4"/>
  <c r="M9" i="4"/>
  <c r="I9" i="4"/>
  <c r="W26" i="4"/>
  <c r="S26" i="4"/>
  <c r="T26" i="4" s="1"/>
  <c r="S19" i="4"/>
  <c r="AE19" i="4" s="1"/>
  <c r="K116" i="4"/>
  <c r="H116" i="4"/>
  <c r="S16" i="4"/>
  <c r="AE16" i="4" s="1"/>
  <c r="S18" i="4"/>
  <c r="AE18" i="4" s="1"/>
  <c r="I58" i="1"/>
  <c r="I52" i="1"/>
  <c r="I64" i="1" s="1"/>
  <c r="AA116" i="4"/>
  <c r="W27" i="4"/>
  <c r="AE27" i="4" s="1"/>
  <c r="R116" i="4"/>
  <c r="P116" i="4"/>
  <c r="N116" i="4"/>
  <c r="L116" i="4"/>
  <c r="G116" i="4"/>
  <c r="AB71" i="4"/>
  <c r="X71" i="4"/>
  <c r="X70" i="4"/>
  <c r="AB68" i="4"/>
  <c r="X68" i="4"/>
  <c r="AB67" i="4"/>
  <c r="X67" i="4"/>
  <c r="AB66" i="4"/>
  <c r="X66" i="4"/>
  <c r="AB65" i="4"/>
  <c r="X65" i="4"/>
  <c r="AB58" i="4"/>
  <c r="X58" i="4"/>
  <c r="T24" i="4"/>
  <c r="T20" i="4"/>
  <c r="T17" i="4"/>
  <c r="T15" i="4"/>
  <c r="T14" i="4"/>
  <c r="T13" i="4"/>
  <c r="T12" i="4"/>
  <c r="T11" i="4"/>
  <c r="T10" i="4"/>
  <c r="T8" i="4"/>
  <c r="AA11" i="3"/>
  <c r="AA70" i="3" s="1"/>
  <c r="W10" i="3"/>
  <c r="AE10" i="3" s="1"/>
  <c r="W9" i="3"/>
  <c r="AE9" i="3" s="1"/>
  <c r="W8" i="3"/>
  <c r="AE8" i="3" s="1"/>
  <c r="S70" i="3"/>
  <c r="P70" i="3"/>
  <c r="O70" i="3"/>
  <c r="N70" i="3"/>
  <c r="M70" i="3"/>
  <c r="L70" i="3"/>
  <c r="J70" i="3"/>
  <c r="I70" i="3"/>
  <c r="G70" i="3"/>
  <c r="T69" i="3"/>
  <c r="T53" i="3"/>
  <c r="T52" i="3"/>
  <c r="AB70" i="3"/>
  <c r="X70" i="3"/>
  <c r="AD33" i="1"/>
  <c r="AD32" i="1"/>
  <c r="T8" i="1"/>
  <c r="X8" i="1"/>
  <c r="AB8" i="1"/>
  <c r="AD8" i="1"/>
  <c r="T9" i="1"/>
  <c r="X9" i="1"/>
  <c r="AB9" i="1"/>
  <c r="AD9" i="1"/>
  <c r="T10" i="1"/>
  <c r="X10" i="1"/>
  <c r="AB10" i="1"/>
  <c r="AD10" i="1"/>
  <c r="T11" i="1"/>
  <c r="X11" i="1"/>
  <c r="AB11" i="1"/>
  <c r="AD11" i="1"/>
  <c r="T12" i="1"/>
  <c r="X12" i="1"/>
  <c r="AB12" i="1"/>
  <c r="AD12" i="1"/>
  <c r="T13" i="1"/>
  <c r="X13" i="1"/>
  <c r="AB13" i="1"/>
  <c r="AD13" i="1"/>
  <c r="T14" i="1"/>
  <c r="X14" i="1"/>
  <c r="AB14" i="1"/>
  <c r="AD14" i="1"/>
  <c r="T15" i="1"/>
  <c r="X15" i="1"/>
  <c r="AB15" i="1"/>
  <c r="AD15" i="1"/>
  <c r="T16" i="1"/>
  <c r="X16" i="1"/>
  <c r="AB16" i="1"/>
  <c r="AD16" i="1"/>
  <c r="T17" i="1"/>
  <c r="X17" i="1"/>
  <c r="AB17" i="1"/>
  <c r="AD17" i="1"/>
  <c r="T18" i="1"/>
  <c r="X18" i="1"/>
  <c r="AB18" i="1"/>
  <c r="AD18" i="1"/>
  <c r="T19" i="1"/>
  <c r="X19" i="1"/>
  <c r="AB19" i="1"/>
  <c r="AD19" i="1"/>
  <c r="T20" i="1"/>
  <c r="X20" i="1"/>
  <c r="AB20" i="1"/>
  <c r="AD20" i="1"/>
  <c r="T21" i="1"/>
  <c r="X21" i="1"/>
  <c r="AB21" i="1"/>
  <c r="AD21" i="1"/>
  <c r="T22" i="1"/>
  <c r="X22" i="1"/>
  <c r="AB22" i="1"/>
  <c r="AD22" i="1"/>
  <c r="T23" i="1"/>
  <c r="X23" i="1"/>
  <c r="AB23" i="1"/>
  <c r="AD23" i="1"/>
  <c r="T24" i="1"/>
  <c r="X24" i="1"/>
  <c r="AB24" i="1"/>
  <c r="AD24" i="1"/>
  <c r="T25" i="1"/>
  <c r="X25" i="1"/>
  <c r="AB25" i="1"/>
  <c r="AD25" i="1"/>
  <c r="T26" i="1"/>
  <c r="X26" i="1"/>
  <c r="AB26" i="1"/>
  <c r="AD26" i="1"/>
  <c r="T27" i="1"/>
  <c r="X27" i="1"/>
  <c r="AB27" i="1"/>
  <c r="AD27" i="1"/>
  <c r="T28" i="1"/>
  <c r="X28" i="1"/>
  <c r="AB28" i="1"/>
  <c r="AD28" i="1"/>
  <c r="T29" i="1"/>
  <c r="AD29" i="1"/>
  <c r="T30" i="1"/>
  <c r="T31" i="1"/>
  <c r="X31" i="1"/>
  <c r="AB31" i="1"/>
  <c r="AD31" i="1"/>
  <c r="T35" i="1"/>
  <c r="X35" i="1"/>
  <c r="AB35" i="1"/>
  <c r="AD35" i="1"/>
  <c r="T36" i="1"/>
  <c r="X36" i="1"/>
  <c r="AB36" i="1"/>
  <c r="AD36" i="1"/>
  <c r="T37" i="1"/>
  <c r="X37" i="1"/>
  <c r="AB37" i="1"/>
  <c r="AD37" i="1"/>
  <c r="T38" i="1"/>
  <c r="X38" i="1"/>
  <c r="AB38" i="1"/>
  <c r="AD38" i="1"/>
  <c r="T39" i="1"/>
  <c r="X39" i="1"/>
  <c r="AB39" i="1"/>
  <c r="AD39" i="1"/>
  <c r="T40" i="1"/>
  <c r="X40" i="1"/>
  <c r="AB40" i="1"/>
  <c r="AD40" i="1"/>
  <c r="T41" i="1"/>
  <c r="X41" i="1"/>
  <c r="AB41" i="1"/>
  <c r="AD41" i="1"/>
  <c r="T42" i="1"/>
  <c r="T43" i="1"/>
  <c r="T44" i="1"/>
  <c r="T45" i="1"/>
  <c r="T46" i="1"/>
  <c r="T47" i="1"/>
  <c r="T48" i="1"/>
  <c r="T49" i="1"/>
  <c r="T50" i="1"/>
  <c r="T51" i="1"/>
  <c r="T61" i="1"/>
  <c r="W64" i="1"/>
  <c r="V64" i="1"/>
  <c r="T63" i="1"/>
  <c r="T62" i="1"/>
  <c r="R64" i="1"/>
  <c r="M64" i="1"/>
  <c r="N64" i="1"/>
  <c r="L64" i="1"/>
  <c r="AA64" i="1"/>
  <c r="Z64" i="1"/>
  <c r="S64" i="1"/>
  <c r="P64" i="1"/>
  <c r="O64" i="1"/>
  <c r="J64" i="1"/>
  <c r="G64" i="1"/>
  <c r="T64" i="5" l="1"/>
  <c r="V106" i="5"/>
  <c r="X106" i="5" s="1"/>
  <c r="AD64" i="5"/>
  <c r="AD106" i="5" s="1"/>
  <c r="R106" i="5"/>
  <c r="T106" i="5" s="1"/>
  <c r="AD30" i="4"/>
  <c r="AD69" i="4"/>
  <c r="AD19" i="4"/>
  <c r="AD31" i="4"/>
  <c r="AD58" i="4"/>
  <c r="AD70" i="4"/>
  <c r="AD20" i="4"/>
  <c r="AD59" i="4"/>
  <c r="AD71" i="4"/>
  <c r="AD9" i="4"/>
  <c r="AD21" i="4"/>
  <c r="AD60" i="4"/>
  <c r="AD10" i="4"/>
  <c r="AD32" i="4"/>
  <c r="AD61" i="4"/>
  <c r="AD11" i="4"/>
  <c r="AD33" i="4"/>
  <c r="AD62" i="4"/>
  <c r="AD12" i="4"/>
  <c r="AD34" i="4"/>
  <c r="AD63" i="4"/>
  <c r="AE9" i="4"/>
  <c r="AD7" i="3"/>
  <c r="AD9" i="3"/>
  <c r="AD21" i="3"/>
  <c r="AD13" i="3"/>
  <c r="AD25" i="3"/>
  <c r="AD8" i="3"/>
  <c r="AD13" i="4"/>
  <c r="AD25" i="4"/>
  <c r="V116" i="4"/>
  <c r="X26" i="4"/>
  <c r="X116" i="4" s="1"/>
  <c r="AD14" i="4"/>
  <c r="AD26" i="4"/>
  <c r="AD65" i="4"/>
  <c r="AD27" i="4"/>
  <c r="AD66" i="4"/>
  <c r="AD16" i="4"/>
  <c r="AD28" i="4"/>
  <c r="AD67" i="4"/>
  <c r="AD68" i="4"/>
  <c r="AD8" i="4"/>
  <c r="AB69" i="4"/>
  <c r="AB70" i="4"/>
  <c r="AB21" i="4"/>
  <c r="AD24" i="4"/>
  <c r="V122" i="4"/>
  <c r="S122" i="4"/>
  <c r="W122" i="4"/>
  <c r="AD23" i="4"/>
  <c r="AD22" i="4"/>
  <c r="Z122" i="4"/>
  <c r="AB12" i="4"/>
  <c r="AB13" i="4"/>
  <c r="R122" i="4"/>
  <c r="AB14" i="4"/>
  <c r="AD18" i="4"/>
  <c r="AB25" i="4"/>
  <c r="AA122" i="4"/>
  <c r="AB26" i="4"/>
  <c r="AD17" i="4"/>
  <c r="Z116" i="4"/>
  <c r="AD15" i="4"/>
  <c r="AB9" i="4"/>
  <c r="AB19" i="4"/>
  <c r="AB10" i="4"/>
  <c r="AB16" i="4"/>
  <c r="AB20" i="4"/>
  <c r="AB11" i="4"/>
  <c r="AB15" i="4"/>
  <c r="AD10" i="3"/>
  <c r="AD11" i="3"/>
  <c r="AD12" i="3"/>
  <c r="AE11" i="3"/>
  <c r="AD18" i="3"/>
  <c r="Z70" i="3"/>
  <c r="AD37" i="3"/>
  <c r="AD16" i="3"/>
  <c r="AD38" i="3"/>
  <c r="AD17" i="3"/>
  <c r="AD26" i="3"/>
  <c r="AD39" i="3"/>
  <c r="V70" i="3"/>
  <c r="AD19" i="3"/>
  <c r="AD36" i="3"/>
  <c r="R70" i="3"/>
  <c r="AE34" i="4"/>
  <c r="AE8" i="4"/>
  <c r="AE26" i="4"/>
  <c r="M116" i="4"/>
  <c r="I116" i="4"/>
  <c r="T9" i="4"/>
  <c r="T19" i="4"/>
  <c r="S116" i="4"/>
  <c r="T16" i="4"/>
  <c r="T18" i="4"/>
  <c r="W116" i="4"/>
  <c r="T70" i="3"/>
  <c r="W70" i="3"/>
  <c r="AE70" i="3"/>
  <c r="AD64" i="1"/>
  <c r="X64" i="1"/>
  <c r="T64" i="1"/>
  <c r="AE64" i="1"/>
  <c r="AB64" i="1"/>
  <c r="AE106" i="5" l="1"/>
  <c r="AF106" i="5" s="1"/>
  <c r="AE122" i="4"/>
  <c r="AD122" i="4"/>
  <c r="AE106" i="1"/>
  <c r="AD106" i="1"/>
  <c r="AF106" i="1" s="1"/>
  <c r="T122" i="4"/>
  <c r="T123" i="4" s="1"/>
  <c r="X122" i="4"/>
  <c r="X123" i="4" s="1"/>
  <c r="AB122" i="4"/>
  <c r="AB123" i="4" s="1"/>
  <c r="AD116" i="4"/>
  <c r="AB116" i="4"/>
  <c r="AD70" i="3"/>
  <c r="AE116" i="4"/>
  <c r="T116" i="4"/>
  <c r="AF122" i="4" l="1"/>
  <c r="AF12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tc={C12E32A6-3DAB-4A77-B480-6B9A55B66199}</author>
    <author>tc={C39F3966-6409-455B-9608-3631FA4C35AA}</author>
    <author>tc={BBCEAF6D-DE1D-4C29-B971-8F9A382206A8}</author>
    <author>tc={A44BC082-74BC-47D4-9F07-E4217DC13E22}</author>
    <author>tc={0B4B88A9-A188-44BE-9BAB-B6649E0F3420}</author>
  </authors>
  <commentList>
    <comment ref="T9" authorId="0" shapeId="0" xr:uid="{C12E32A6-3DAB-4A77-B480-6B9A55B66199}">
      <text>
        <t>[Threaded comment]
Your version of Excel allows you to read this threaded comment; however, any edits to it will get removed if the file is opened in a newer version of Excel. Learn more: https://go.microsoft.com/fwlink/?linkid=870924
Comment:
    [Abid] Asad incorrectly entered time for company identification in this task.
Also change in technical requirements for process segregation for Save and Scan</t>
      </text>
    </comment>
    <comment ref="T13" authorId="1" shapeId="0" xr:uid="{C39F3966-6409-455B-9608-3631FA4C35A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estimate was revised after getting requirement document from Asim to 16 hours</t>
      </text>
    </comment>
    <comment ref="T18" authorId="2" shapeId="0" xr:uid="{BBCEAF6D-DE1D-4C29-B971-8F9A382206A8}">
      <text>
        <t>[Threaded comment]
Your version of Excel allows you to read this threaded comment; however, any edits to it will get removed if the file is opened in a newer version of Excel. Learn more: https://go.microsoft.com/fwlink/?linkid=870924
Comment:
    12 hour of Time for Arshad work is not included in timesheet</t>
      </text>
    </comment>
    <comment ref="T19" authorId="3" shapeId="0" xr:uid="{A44BC082-74BC-47D4-9F07-E4217DC13E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task in in progress </t>
      </text>
    </comment>
    <comment ref="T116" authorId="4" shapeId="0" xr:uid="{0B4B88A9-A188-44BE-9BAB-B6649E0F34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tc={58EE60CA-297B-4F62-93E8-D5D7B2B4B7CA}</author>
  </authors>
  <commentList>
    <comment ref="T64" authorId="0" shapeId="0" xr:uid="{58EE60CA-297B-4F62-93E8-D5D7B2B4B7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tc={A777DD31-BE47-4A61-A621-39965439BC26}</author>
  </authors>
  <commentList>
    <comment ref="T70" authorId="0" shapeId="0" xr:uid="{A777DD31-BE47-4A61-A621-39965439BC2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tc={DF7EC65F-7691-42FE-8B9F-61D44F5AA225}</author>
  </authors>
  <commentList>
    <comment ref="T64" authorId="0" shapeId="0" xr:uid="{DF7EC65F-7691-42FE-8B9F-61D44F5AA22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sharedStrings.xml><?xml version="1.0" encoding="utf-8"?>
<sst xmlns="http://schemas.openxmlformats.org/spreadsheetml/2006/main" count="472" uniqueCount="128">
  <si>
    <t>Development</t>
  </si>
  <si>
    <t>Task</t>
  </si>
  <si>
    <t>Project / Release</t>
  </si>
  <si>
    <t>Estimate</t>
  </si>
  <si>
    <t>Total</t>
  </si>
  <si>
    <t>Actual</t>
  </si>
  <si>
    <t>Project Profile</t>
  </si>
  <si>
    <t>Development Time</t>
  </si>
  <si>
    <t>Variance</t>
  </si>
  <si>
    <t>Planned</t>
  </si>
  <si>
    <t>Bug Fixing Time</t>
  </si>
  <si>
    <t>Overall Performance</t>
  </si>
  <si>
    <t>QA</t>
  </si>
  <si>
    <t>APWORKS PHASE2</t>
  </si>
  <si>
    <t>Period: September 2024</t>
  </si>
  <si>
    <t>Bug Fixing</t>
  </si>
  <si>
    <t>APWORKS 2024.2 - PHASE 3</t>
  </si>
  <si>
    <t>Project Overhead</t>
  </si>
  <si>
    <t>Mgmt</t>
  </si>
  <si>
    <t>Analysis</t>
  </si>
  <si>
    <t>Design</t>
  </si>
  <si>
    <t>Meetings</t>
  </si>
  <si>
    <t>Deployments</t>
  </si>
  <si>
    <t>Client Items</t>
  </si>
  <si>
    <t>Ability to assign Employees to Roles by Media type and by Client</t>
  </si>
  <si>
    <t>Add Media Type/Service type/Roles</t>
  </si>
  <si>
    <t>Meetings, mails, communication, TFS, Interviews</t>
  </si>
  <si>
    <t>Hours</t>
  </si>
  <si>
    <t>Google Drive integration. (Setup and Integration development)</t>
  </si>
  <si>
    <t>Ability to automatically attach additional documents (tear sheets, afidavit) to the invoice</t>
  </si>
  <si>
    <t>We need to read the company on the invoice document to route to the right company. If the company is not detected properly we will default to a company and mark it with a status.</t>
  </si>
  <si>
    <t>Broadcast Invoices</t>
  </si>
  <si>
    <t>We will need a separate node for "Broadcast Invoices" added at the end of Production Invoices.</t>
  </si>
  <si>
    <t>User Group management changes</t>
  </si>
  <si>
    <t>Dashboard</t>
  </si>
  <si>
    <t>Manage Invoice Models list</t>
  </si>
  <si>
    <t>Manage Non-Mapped Production Invoices</t>
  </si>
  <si>
    <t>Manage Invoice Documents</t>
  </si>
  <si>
    <t xml:space="preserve">Invoice List UI </t>
  </si>
  <si>
    <t xml:space="preserve">EDI file processing </t>
  </si>
  <si>
    <t>PDF file generation</t>
  </si>
  <si>
    <t xml:space="preserve">Invoice View UI </t>
  </si>
  <si>
    <t>Customer Information : Selection of the client on the vendor invoice header level. This will help route the invoice to the appropriate client team. - (Sync and a lookup field on invoice)</t>
  </si>
  <si>
    <t>We will need to introduce tolerance by media type.</t>
  </si>
  <si>
    <t xml:space="preserve">Read data from Media Ocean Jobs, IOs (buying), Customer Master, Vendor Master, Currencies, Tax codes, Payment terms, EDI?, payment information </t>
  </si>
  <si>
    <t>vendor/stations/sites can be associated to multiple pay to. EX: Bell Media is linked to Bill pay to</t>
  </si>
  <si>
    <t>Checkbox to filter discrepant lines</t>
  </si>
  <si>
    <t>AP WORKFLOW</t>
  </si>
  <si>
    <t>Analysis of the new project/assignment/task</t>
  </si>
  <si>
    <t>Development of new project/assignment/task</t>
  </si>
  <si>
    <t>Regular bug fixing activity</t>
  </si>
  <si>
    <t>Regular testing and QA new project/assignment/task</t>
  </si>
  <si>
    <t>Support Items</t>
  </si>
  <si>
    <t>Time Off - Planned</t>
  </si>
  <si>
    <t>NEXELUS 2024.2</t>
  </si>
  <si>
    <t>Test</t>
  </si>
  <si>
    <t>Cases</t>
  </si>
  <si>
    <t>Code</t>
  </si>
  <si>
    <t>Review</t>
  </si>
  <si>
    <t>Difference</t>
  </si>
  <si>
    <t>Testing</t>
  </si>
  <si>
    <t>Dev Support</t>
  </si>
  <si>
    <t>Document</t>
  </si>
  <si>
    <t>Internal Meetings</t>
  </si>
  <si>
    <t>Analysis of production issues reported by support team</t>
  </si>
  <si>
    <t>QA Environment Upgrade</t>
  </si>
  <si>
    <t>Release Environment Upgrade</t>
  </si>
  <si>
    <t>Period: October 2024</t>
  </si>
  <si>
    <t xml:space="preserve">AP WORKFLOW                     </t>
  </si>
  <si>
    <t>Ability to automatically attach additional documents to Invoice</t>
  </si>
  <si>
    <t>Associate vendor/stations/sites to multiple pay to</t>
  </si>
  <si>
    <t>Enhancement in vendor mapping(Parse Table)</t>
  </si>
  <si>
    <t>Master Data: Payment Terms</t>
  </si>
  <si>
    <t>Switch Company on Invoice</t>
  </si>
  <si>
    <t>Vendor Inv: Select Client on Header</t>
  </si>
  <si>
    <t>Customer Information: Select Client on Vendor Invoice</t>
  </si>
  <si>
    <t>Route invoice from one company to another</t>
  </si>
  <si>
    <t>Vendor/stations/sites associated to multiple pay to.</t>
  </si>
  <si>
    <t xml:space="preserve">APWORKS 2024.2 - PHASE 3        </t>
  </si>
  <si>
    <t xml:space="preserve">APWORKS PHASE2                  </t>
  </si>
  <si>
    <t>Cient UAT Upgrade</t>
  </si>
  <si>
    <t xml:space="preserve">NEXELUS 2024.1 SP2              </t>
  </si>
  <si>
    <t>Client Lines (New Lines, Generate Schedule)</t>
  </si>
  <si>
    <t>eConnect shell change to service</t>
  </si>
  <si>
    <t>Backup Table</t>
  </si>
  <si>
    <t xml:space="preserve">NEXELUS 2024.2                  </t>
  </si>
  <si>
    <t>In-house Training</t>
  </si>
  <si>
    <t>Document review/understanding Requirement Specifications</t>
  </si>
  <si>
    <t>Session with US team</t>
  </si>
  <si>
    <t xml:space="preserve">PR-0013                         </t>
  </si>
  <si>
    <t>Training</t>
  </si>
  <si>
    <t xml:space="preserve">PR-0014                         </t>
  </si>
  <si>
    <t>CI-DentsuCreativ</t>
  </si>
  <si>
    <t>CI-HY</t>
  </si>
  <si>
    <t>CI-JustGlobal</t>
  </si>
  <si>
    <t>CI-PropelHealth</t>
  </si>
  <si>
    <t>CI-TheShipyard</t>
  </si>
  <si>
    <t>Production upgrades</t>
  </si>
  <si>
    <t>Broadcast Invoice</t>
  </si>
  <si>
    <t>EDI File Processing</t>
  </si>
  <si>
    <t>Invoice View UI</t>
  </si>
  <si>
    <t xml:space="preserve">Project / </t>
  </si>
  <si>
    <t>Release</t>
  </si>
  <si>
    <t>Diff</t>
  </si>
  <si>
    <t>Plan - Actual (Development)</t>
  </si>
  <si>
    <t>Plan - Actual (Testing)</t>
  </si>
  <si>
    <t>Plan - Actual (Bug Fix)</t>
  </si>
  <si>
    <t>Score Card of planned Activities  (For Activities with Active Data)</t>
  </si>
  <si>
    <t>Backup Table  for vendor/client lines relationship</t>
  </si>
  <si>
    <t>Generate client lines based on media type</t>
  </si>
  <si>
    <t>Media Plan: Import/Export Flighting</t>
  </si>
  <si>
    <t>Client Profile: Media &gt; Flag to make the vendor inactive</t>
  </si>
  <si>
    <t>Custom field 3/AdServing able to take formulas (on hold)</t>
  </si>
  <si>
    <t>Mngt Fee renamable everywhere</t>
  </si>
  <si>
    <t>Separate broadcast label rename</t>
  </si>
  <si>
    <t xml:space="preserve">CHECK: tiered rate on new lines only or all lines? What happens if spend is added to a billed month. </t>
  </si>
  <si>
    <t>Need to support UDF &amp; naming convention fields in RFP (Bulksheet only)</t>
  </si>
  <si>
    <t xml:space="preserve">   Vendor Portal Proposal</t>
  </si>
  <si>
    <t xml:space="preserve">   Nexelus Export only on Proposal</t>
  </si>
  <si>
    <t xml:space="preserve">   Nexelus RFP (Import/Export) </t>
  </si>
  <si>
    <t>Client Profile</t>
  </si>
  <si>
    <t>Level3</t>
  </si>
  <si>
    <t>Media Plan Vendor lines (new, import/export)</t>
  </si>
  <si>
    <t>Client Lines (new line, generate schedule)</t>
  </si>
  <si>
    <t>Media Plan approval</t>
  </si>
  <si>
    <t>Period: September 2024 - June 2025</t>
  </si>
  <si>
    <t>Period: November 2024</t>
  </si>
  <si>
    <t>Project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</si>
</sst>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b/>
      <sz val="11"/>
      <color theme="1"/>
      <name val="Aptos Narrow"/>
      <family val="2"/>
      <scheme val="minor"/>
    </font>
    <font>
      <strike/>
      <sz val="10"/>
      <color indexed="8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4" fillId="0" borderId="0">
      <alignment vertical="top"/>
    </xf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4" fillId="0" borderId="1" xfId="4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43" fontId="0" fillId="0" borderId="0" xfId="5" applyFont="1" applyAlignment="1">
      <alignment horizontal="center"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43" fontId="0" fillId="2" borderId="4" xfId="5" applyFont="1" applyFill="1" applyBorder="1" applyAlignment="1">
      <alignment horizontal="center" vertical="top"/>
    </xf>
    <xf numFmtId="0" fontId="0" fillId="2" borderId="7" xfId="0" applyFill="1" applyBorder="1" applyAlignment="1">
      <alignment vertical="top" wrapText="1"/>
    </xf>
    <xf numFmtId="0" fontId="0" fillId="2" borderId="7" xfId="0" applyFill="1" applyBorder="1" applyAlignment="1">
      <alignment horizontal="center" vertical="top"/>
    </xf>
    <xf numFmtId="43" fontId="0" fillId="2" borderId="8" xfId="5" applyFont="1" applyFill="1" applyBorder="1" applyAlignment="1">
      <alignment horizontal="center" vertical="top"/>
    </xf>
    <xf numFmtId="0" fontId="4" fillId="0" borderId="1" xfId="4" applyBorder="1">
      <alignment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43" fontId="0" fillId="3" borderId="1" xfId="5" applyFont="1" applyFill="1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9" fontId="0" fillId="3" borderId="4" xfId="1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43" fontId="0" fillId="3" borderId="4" xfId="5" applyFont="1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6" xfId="0" applyFill="1" applyBorder="1" applyAlignment="1">
      <alignment vertical="top" wrapText="1"/>
    </xf>
    <xf numFmtId="0" fontId="0" fillId="4" borderId="6" xfId="0" applyFill="1" applyBorder="1" applyAlignment="1">
      <alignment horizontal="center" vertical="top"/>
    </xf>
    <xf numFmtId="0" fontId="0" fillId="4" borderId="13" xfId="0" applyFill="1" applyBorder="1" applyAlignment="1">
      <alignment horizontal="center" vertical="top"/>
    </xf>
    <xf numFmtId="43" fontId="0" fillId="4" borderId="6" xfId="5" applyFon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2" borderId="5" xfId="0" applyFill="1" applyBorder="1" applyAlignment="1">
      <alignment horizontal="center" vertical="top"/>
    </xf>
    <xf numFmtId="0" fontId="4" fillId="0" borderId="3" xfId="4" applyBorder="1" applyAlignment="1">
      <alignment horizontal="center" vertical="top"/>
    </xf>
    <xf numFmtId="0" fontId="4" fillId="0" borderId="5" xfId="4" applyBorder="1" applyAlignment="1">
      <alignment horizontal="center" vertical="top"/>
    </xf>
    <xf numFmtId="0" fontId="4" fillId="0" borderId="1" xfId="0" applyFont="1" applyBorder="1" applyAlignment="1">
      <alignment horizontal="left" vertical="top" wrapText="1" indent="3"/>
    </xf>
    <xf numFmtId="2" fontId="0" fillId="3" borderId="1" xfId="1" applyNumberFormat="1" applyFont="1" applyFill="1" applyBorder="1" applyAlignment="1">
      <alignment horizontal="center" vertical="top"/>
    </xf>
    <xf numFmtId="2" fontId="0" fillId="2" borderId="1" xfId="0" applyNumberForma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  <xf numFmtId="2" fontId="0" fillId="3" borderId="4" xfId="1" applyNumberFormat="1" applyFont="1" applyFill="1" applyBorder="1" applyAlignment="1">
      <alignment horizontal="center" vertical="top"/>
    </xf>
    <xf numFmtId="2" fontId="0" fillId="4" borderId="6" xfId="0" applyNumberFormat="1" applyFill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7" fillId="3" borderId="1" xfId="1" applyNumberFormat="1" applyFont="1" applyFill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8" fillId="0" borderId="3" xfId="4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0" fillId="0" borderId="1" xfId="0" applyBorder="1"/>
    <xf numFmtId="0" fontId="5" fillId="2" borderId="3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3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0" fillId="4" borderId="6" xfId="0" applyNumberForma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 indent="3"/>
    </xf>
    <xf numFmtId="0" fontId="9" fillId="0" borderId="0" xfId="0" applyFont="1" applyAlignment="1">
      <alignment horizontal="center" vertical="top"/>
    </xf>
    <xf numFmtId="43" fontId="0" fillId="0" borderId="0" xfId="5" applyFont="1" applyFill="1" applyAlignment="1">
      <alignment horizontal="center" vertical="top"/>
    </xf>
    <xf numFmtId="43" fontId="0" fillId="2" borderId="10" xfId="5" applyFont="1" applyFill="1" applyBorder="1" applyAlignment="1">
      <alignment horizontal="center" vertical="top"/>
    </xf>
    <xf numFmtId="43" fontId="0" fillId="2" borderId="11" xfId="5" applyFont="1" applyFill="1" applyBorder="1" applyAlignment="1">
      <alignment horizontal="center" vertical="top"/>
    </xf>
    <xf numFmtId="43" fontId="0" fillId="3" borderId="2" xfId="5" applyFont="1" applyFill="1" applyBorder="1" applyAlignment="1">
      <alignment horizontal="center" vertical="top"/>
    </xf>
    <xf numFmtId="43" fontId="0" fillId="4" borderId="13" xfId="5" applyFont="1" applyFill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vertical="top"/>
    </xf>
    <xf numFmtId="164" fontId="0" fillId="3" borderId="1" xfId="5" applyNumberFormat="1" applyFont="1" applyFill="1" applyBorder="1" applyAlignment="1">
      <alignment horizontal="center" vertical="top"/>
    </xf>
    <xf numFmtId="164" fontId="0" fillId="3" borderId="4" xfId="5" applyNumberFormat="1" applyFont="1" applyFill="1" applyBorder="1" applyAlignment="1">
      <alignment horizontal="center" vertical="top"/>
    </xf>
    <xf numFmtId="0" fontId="13" fillId="0" borderId="0" xfId="0" applyFont="1" applyAlignment="1">
      <alignment vertical="top"/>
    </xf>
    <xf numFmtId="0" fontId="13" fillId="0" borderId="1" xfId="0" applyFont="1" applyBorder="1" applyAlignment="1">
      <alignment vertical="top"/>
    </xf>
    <xf numFmtId="0" fontId="11" fillId="0" borderId="1" xfId="0" applyFont="1" applyBorder="1" applyAlignment="1">
      <alignment vertical="center"/>
    </xf>
    <xf numFmtId="0" fontId="11" fillId="8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horizontal="left" vertical="center" wrapText="1" indent="3"/>
    </xf>
    <xf numFmtId="0" fontId="11" fillId="8" borderId="1" xfId="0" applyFont="1" applyFill="1" applyBorder="1" applyAlignment="1">
      <alignment horizontal="left" vertical="center" wrapText="1" indent="4"/>
    </xf>
    <xf numFmtId="9" fontId="9" fillId="0" borderId="1" xfId="1" applyFont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2" fontId="0" fillId="6" borderId="1" xfId="1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9" fillId="7" borderId="0" xfId="0" applyFont="1" applyFill="1" applyAlignment="1">
      <alignment horizontal="center" vertical="top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useef Shahzad" id="{3E8113B0-E6CB-455B-9106-F7AF911007F5}" userId="ffe48b18aefb93e8" providerId="Windows Live"/>
  <person displayName="Tauseef Shezad" id="{A8287EEA-BBB4-432E-9C57-8E086EBF1341}" userId="S::TauseefS@nexelus.net::25ce2c96-a1b9-43f5-b144-a323e33af19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9" dT="2024-11-11T06:39:33.30" personId="{3E8113B0-E6CB-455B-9106-F7AF911007F5}" id="{C12E32A6-3DAB-4A77-B480-6B9A55B66199}">
    <text>[Abid] Asad incorrectly entered time for company identification in this task.
Also change in technical requirements for process segregation for Save and Scan</text>
  </threadedComment>
  <threadedComment ref="T13" dT="2024-11-11T06:44:17.31" personId="{3E8113B0-E6CB-455B-9106-F7AF911007F5}" id="{C39F3966-6409-455B-9608-3631FA4C35AA}">
    <text>The estimate was revised after getting requirement document from Asim to 16 hours</text>
  </threadedComment>
  <threadedComment ref="T18" dT="2024-11-11T06:46:37.53" personId="{3E8113B0-E6CB-455B-9106-F7AF911007F5}" id="{BBCEAF6D-DE1D-4C29-B971-8F9A382206A8}">
    <text>12 hour of Time for Arshad work is not included in timesheet</text>
  </threadedComment>
  <threadedComment ref="T19" dT="2024-11-11T06:47:41.76" personId="{3E8113B0-E6CB-455B-9106-F7AF911007F5}" id="{A44BC082-74BC-47D4-9F07-E4217DC13E22}">
    <text xml:space="preserve">The task in in progress </text>
  </threadedComment>
  <threadedComment ref="T116" dT="2024-10-07T08:55:54.53" personId="{A8287EEA-BBB4-432E-9C57-8E086EBF1341}" id="{0B4B88A9-A188-44BE-9BAB-B6649E0F3420}">
    <text>This is difference for tasks where estimate is provided and Actual Work is performed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64" dT="2024-10-07T08:55:54.53" personId="{A8287EEA-BBB4-432E-9C57-8E086EBF1341}" id="{58EE60CA-297B-4F62-93E8-D5D7B2B4B7CA}">
    <text>This is difference for tasks where estimate is provided and Actual Work is performed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70" dT="2024-10-07T08:55:54.53" personId="{A8287EEA-BBB4-432E-9C57-8E086EBF1341}" id="{A777DD31-BE47-4A61-A621-39965439BC26}">
    <text>This is difference for tasks where estimate is provided and Actual Work is performed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T64" dT="2024-10-07T08:55:54.53" personId="{A8287EEA-BBB4-432E-9C57-8E086EBF1341}" id="{DF7EC65F-7691-42FE-8B9F-61D44F5AA225}">
    <text>This is difference for tasks where estimate is provided and Actual Work is performed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35B-1132-4B02-A6C4-C43207BD2569}">
  <dimension ref="A2:AF123"/>
  <sheetViews>
    <sheetView topLeftCell="A9" zoomScale="85" zoomScaleNormal="85" workbookViewId="0">
      <selection activeCell="A22" sqref="A22"/>
    </sheetView>
  </sheetViews>
  <sheetFormatPr defaultRowHeight="15" x14ac:dyDescent="0.25"/>
  <cols>
    <col min="1" max="1" width="9.140625" style="5"/>
    <col min="2" max="2" width="10.42578125" style="5" customWidth="1"/>
    <col min="3" max="3" width="57.7109375" style="11" customWidth="1"/>
    <col min="4" max="4" width="13" style="10" customWidth="1"/>
    <col min="5" max="5" width="12.140625" style="10" customWidth="1"/>
    <col min="6" max="6" width="14.7109375" style="10" customWidth="1"/>
    <col min="7" max="9" width="9.42578125" style="10" customWidth="1"/>
    <col min="10" max="10" width="12.42578125" style="10" bestFit="1" customWidth="1"/>
    <col min="11" max="11" width="12.42578125" style="10" customWidth="1"/>
    <col min="12" max="12" width="11.42578125" style="10" bestFit="1" customWidth="1"/>
    <col min="13" max="14" width="11.42578125" style="10" customWidth="1"/>
    <col min="15" max="15" width="10.5703125" style="10" bestFit="1" customWidth="1"/>
    <col min="16" max="16" width="10.5703125" style="10" customWidth="1"/>
    <col min="17" max="17" width="2.140625" style="10" customWidth="1"/>
    <col min="18" max="18" width="9.140625" style="10"/>
    <col min="19" max="19" width="6.5703125" style="10" bestFit="1" customWidth="1"/>
    <col min="20" max="20" width="10.42578125" style="10" customWidth="1"/>
    <col min="21" max="21" width="2.28515625" style="10" customWidth="1"/>
    <col min="22" max="22" width="8.28515625" style="10" bestFit="1" customWidth="1"/>
    <col min="23" max="23" width="6.5703125" style="10" bestFit="1" customWidth="1"/>
    <col min="24" max="24" width="8.85546875" style="53" bestFit="1" customWidth="1"/>
    <col min="25" max="25" width="2.28515625" style="10" customWidth="1"/>
    <col min="26" max="26" width="8.28515625" style="10" bestFit="1" customWidth="1"/>
    <col min="27" max="27" width="6.5703125" style="10" bestFit="1" customWidth="1"/>
    <col min="28" max="28" width="8.85546875" style="53" bestFit="1" customWidth="1"/>
    <col min="29" max="29" width="1.7109375" style="10" customWidth="1"/>
    <col min="30" max="30" width="9.7109375" style="12" customWidth="1"/>
    <col min="31" max="31" width="10.140625" style="12" bestFit="1" customWidth="1"/>
    <col min="32" max="32" width="9.28515625" style="10" customWidth="1"/>
    <col min="33" max="16384" width="9.140625" style="5"/>
  </cols>
  <sheetData>
    <row r="2" spans="2:32" ht="26.25" x14ac:dyDescent="0.25">
      <c r="B2" s="96" t="s">
        <v>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</row>
    <row r="3" spans="2:32" x14ac:dyDescent="0.25">
      <c r="B3" s="97" t="s">
        <v>125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</row>
    <row r="5" spans="2:32" x14ac:dyDescent="0.25">
      <c r="B5" s="13" t="s">
        <v>101</v>
      </c>
      <c r="C5" s="14" t="s">
        <v>1</v>
      </c>
      <c r="D5" s="98" t="s">
        <v>9</v>
      </c>
      <c r="E5" s="99"/>
      <c r="F5" s="100"/>
      <c r="G5" s="93" t="s">
        <v>17</v>
      </c>
      <c r="H5" s="93"/>
      <c r="I5" s="93"/>
      <c r="J5" s="93"/>
      <c r="K5" s="93"/>
      <c r="L5" s="93"/>
      <c r="M5" s="44" t="s">
        <v>55</v>
      </c>
      <c r="N5" s="44" t="s">
        <v>57</v>
      </c>
      <c r="O5" s="94" t="s">
        <v>19</v>
      </c>
      <c r="P5" s="101" t="s">
        <v>20</v>
      </c>
      <c r="Q5" s="17"/>
      <c r="R5" s="100" t="s">
        <v>7</v>
      </c>
      <c r="S5" s="93"/>
      <c r="T5" s="93"/>
      <c r="V5" s="93" t="s">
        <v>60</v>
      </c>
      <c r="W5" s="93"/>
      <c r="X5" s="93"/>
      <c r="Z5" s="93" t="s">
        <v>10</v>
      </c>
      <c r="AA5" s="93"/>
      <c r="AB5" s="93"/>
      <c r="AD5" s="19" t="s">
        <v>4</v>
      </c>
      <c r="AE5" s="75" t="s">
        <v>4</v>
      </c>
      <c r="AF5" s="79"/>
    </row>
    <row r="6" spans="2:32" x14ac:dyDescent="0.25">
      <c r="B6" s="15" t="s">
        <v>102</v>
      </c>
      <c r="C6" s="20"/>
      <c r="D6" s="21" t="s">
        <v>0</v>
      </c>
      <c r="E6" s="21" t="s">
        <v>12</v>
      </c>
      <c r="F6" s="21" t="s">
        <v>15</v>
      </c>
      <c r="G6" s="21" t="s">
        <v>18</v>
      </c>
      <c r="H6" s="21" t="s">
        <v>90</v>
      </c>
      <c r="I6" s="21" t="s">
        <v>21</v>
      </c>
      <c r="J6" s="21" t="s">
        <v>22</v>
      </c>
      <c r="K6" s="21" t="s">
        <v>62</v>
      </c>
      <c r="L6" s="21" t="s">
        <v>23</v>
      </c>
      <c r="M6" s="21" t="s">
        <v>56</v>
      </c>
      <c r="N6" s="21" t="s">
        <v>58</v>
      </c>
      <c r="O6" s="95"/>
      <c r="P6" s="102"/>
      <c r="Q6" s="17"/>
      <c r="R6" s="16" t="s">
        <v>3</v>
      </c>
      <c r="S6" s="18" t="s">
        <v>5</v>
      </c>
      <c r="T6" s="18" t="s">
        <v>59</v>
      </c>
      <c r="V6" s="18" t="s">
        <v>9</v>
      </c>
      <c r="W6" s="18" t="s">
        <v>5</v>
      </c>
      <c r="X6" s="49" t="s">
        <v>8</v>
      </c>
      <c r="Z6" s="18" t="s">
        <v>9</v>
      </c>
      <c r="AA6" s="18" t="s">
        <v>5</v>
      </c>
      <c r="AB6" s="49" t="s">
        <v>8</v>
      </c>
      <c r="AD6" s="22" t="s">
        <v>9</v>
      </c>
      <c r="AE6" s="76" t="s">
        <v>27</v>
      </c>
      <c r="AF6" s="79"/>
    </row>
    <row r="7" spans="2:32" x14ac:dyDescent="0.25">
      <c r="B7" s="23" t="s">
        <v>16</v>
      </c>
      <c r="C7" s="24"/>
      <c r="D7" s="16"/>
      <c r="E7" s="16"/>
      <c r="F7" s="16"/>
      <c r="G7" s="25"/>
      <c r="H7" s="25"/>
      <c r="I7" s="25"/>
      <c r="J7" s="25"/>
      <c r="K7" s="25"/>
      <c r="L7" s="25"/>
      <c r="M7" s="25"/>
      <c r="N7" s="25"/>
      <c r="O7" s="25"/>
      <c r="P7" s="26"/>
      <c r="Q7" s="17"/>
      <c r="R7" s="25"/>
      <c r="S7" s="27"/>
      <c r="T7" s="28"/>
      <c r="V7" s="67">
        <f>E7</f>
        <v>0</v>
      </c>
      <c r="W7" s="27"/>
      <c r="X7" s="50"/>
      <c r="Z7" s="67">
        <f>F7</f>
        <v>0</v>
      </c>
      <c r="AA7" s="27"/>
      <c r="AB7" s="50"/>
      <c r="AD7" s="29"/>
      <c r="AE7" s="77"/>
      <c r="AF7" s="79"/>
    </row>
    <row r="8" spans="2:32" x14ac:dyDescent="0.25">
      <c r="B8" s="6"/>
      <c r="C8" s="7" t="s">
        <v>25</v>
      </c>
      <c r="D8" s="57">
        <v>4</v>
      </c>
      <c r="E8" s="57">
        <v>8</v>
      </c>
      <c r="F8" s="57"/>
      <c r="G8" s="1"/>
      <c r="H8" s="1"/>
      <c r="I8" s="1">
        <f>7+4</f>
        <v>11</v>
      </c>
      <c r="J8" s="1"/>
      <c r="K8" s="1"/>
      <c r="L8" s="1"/>
      <c r="M8" s="45">
        <f>9+2</f>
        <v>11</v>
      </c>
      <c r="N8" s="45"/>
      <c r="O8" s="25">
        <v>2</v>
      </c>
      <c r="P8" s="26"/>
      <c r="Q8" s="17"/>
      <c r="R8" s="3">
        <v>4</v>
      </c>
      <c r="S8" s="27"/>
      <c r="T8" s="48" t="str">
        <f t="shared" ref="T8:T84" si="0">IF(R8&gt;0,IF(S8&gt;0,R8-S8,""),"")</f>
        <v/>
      </c>
      <c r="V8" s="67">
        <f t="shared" ref="V8:V86" si="1">E8</f>
        <v>8</v>
      </c>
      <c r="W8" s="27">
        <v>70</v>
      </c>
      <c r="X8" s="48">
        <f t="shared" ref="X8:X27" si="2">IF(V8&gt;0,IF(W8&gt;0,V8-W8,""),"")</f>
        <v>-62</v>
      </c>
      <c r="Z8" s="67">
        <f t="shared" ref="Z8:Z84" si="3">F8</f>
        <v>0</v>
      </c>
      <c r="AA8" s="27"/>
      <c r="AB8" s="48" t="str">
        <f>IF(Z8&gt;0,IF(AA8&gt;0,Z8-AA8,""),"")</f>
        <v/>
      </c>
      <c r="AC8" s="30"/>
      <c r="AD8" s="29">
        <f>R8+V8+Z8</f>
        <v>12</v>
      </c>
      <c r="AE8" s="77">
        <f>G8+I8+J8+L8+M8+N8+O8+P8+Q8+S8+W8+AA8</f>
        <v>94</v>
      </c>
      <c r="AF8" s="79"/>
    </row>
    <row r="9" spans="2:32" x14ac:dyDescent="0.25">
      <c r="B9" s="6"/>
      <c r="C9" s="7" t="s">
        <v>28</v>
      </c>
      <c r="D9" s="57">
        <v>44</v>
      </c>
      <c r="E9" s="57">
        <v>8</v>
      </c>
      <c r="F9" s="57"/>
      <c r="G9" s="1"/>
      <c r="H9" s="1"/>
      <c r="I9" s="1">
        <f>5+15</f>
        <v>20</v>
      </c>
      <c r="J9" s="1"/>
      <c r="K9" s="1"/>
      <c r="L9" s="1"/>
      <c r="M9" s="59">
        <f>70+4</f>
        <v>74</v>
      </c>
      <c r="N9" s="45"/>
      <c r="O9" s="25">
        <v>7</v>
      </c>
      <c r="P9" s="26">
        <v>15</v>
      </c>
      <c r="Q9" s="17"/>
      <c r="R9" s="3">
        <v>44</v>
      </c>
      <c r="S9" s="63">
        <f>58+33</f>
        <v>91</v>
      </c>
      <c r="T9" s="54">
        <f t="shared" si="0"/>
        <v>-47</v>
      </c>
      <c r="V9" s="67">
        <f t="shared" si="1"/>
        <v>8</v>
      </c>
      <c r="W9" s="27"/>
      <c r="X9" s="48" t="str">
        <f t="shared" si="2"/>
        <v/>
      </c>
      <c r="Z9" s="67">
        <f t="shared" si="3"/>
        <v>0</v>
      </c>
      <c r="AA9" s="27">
        <v>89</v>
      </c>
      <c r="AB9" s="48" t="str">
        <f t="shared" ref="AB9:AB26" si="4">IF(Z9&gt;0,IF(AA9&gt;0,Z9-AA9,""),"")</f>
        <v/>
      </c>
      <c r="AC9" s="30"/>
      <c r="AD9" s="29">
        <f t="shared" ref="AD9:AD26" si="5">R9+V9+Z9</f>
        <v>52</v>
      </c>
      <c r="AE9" s="77">
        <f t="shared" ref="AE9:AE87" si="6">G9+I9+J9+L9+M9+N9+O9+P9+Q9+S9+W9+AA9</f>
        <v>296</v>
      </c>
      <c r="AF9" s="79"/>
    </row>
    <row r="10" spans="2:32" ht="25.5" x14ac:dyDescent="0.25">
      <c r="B10" s="6"/>
      <c r="C10" s="7" t="s">
        <v>29</v>
      </c>
      <c r="D10" s="57">
        <v>30</v>
      </c>
      <c r="E10" s="57">
        <v>20</v>
      </c>
      <c r="F10" s="57"/>
      <c r="G10" s="1"/>
      <c r="H10" s="1"/>
      <c r="I10" s="1">
        <v>7</v>
      </c>
      <c r="J10" s="1"/>
      <c r="K10" s="1"/>
      <c r="L10" s="1"/>
      <c r="M10" s="59">
        <v>54</v>
      </c>
      <c r="N10" s="45"/>
      <c r="O10" s="25">
        <v>0.5</v>
      </c>
      <c r="P10" s="26"/>
      <c r="Q10" s="17"/>
      <c r="R10" s="3">
        <v>30</v>
      </c>
      <c r="S10" s="27"/>
      <c r="T10" s="48" t="str">
        <f t="shared" si="0"/>
        <v/>
      </c>
      <c r="V10" s="67">
        <f t="shared" si="1"/>
        <v>20</v>
      </c>
      <c r="W10" s="27"/>
      <c r="X10" s="48" t="str">
        <f t="shared" si="2"/>
        <v/>
      </c>
      <c r="Z10" s="67">
        <f t="shared" si="3"/>
        <v>0</v>
      </c>
      <c r="AA10" s="27"/>
      <c r="AB10" s="48" t="str">
        <f t="shared" si="4"/>
        <v/>
      </c>
      <c r="AC10" s="30"/>
      <c r="AD10" s="29">
        <f t="shared" si="5"/>
        <v>50</v>
      </c>
      <c r="AE10" s="77">
        <f t="shared" si="6"/>
        <v>61.5</v>
      </c>
      <c r="AF10" s="79"/>
    </row>
    <row r="11" spans="2:32" ht="38.25" x14ac:dyDescent="0.25">
      <c r="B11" s="6"/>
      <c r="C11" s="60" t="s">
        <v>30</v>
      </c>
      <c r="D11" s="57">
        <v>56</v>
      </c>
      <c r="E11" s="57">
        <v>20</v>
      </c>
      <c r="F11" s="57"/>
      <c r="G11" s="1"/>
      <c r="H11" s="1"/>
      <c r="I11" s="1"/>
      <c r="J11" s="1"/>
      <c r="K11" s="1"/>
      <c r="L11" s="1"/>
      <c r="M11" s="45"/>
      <c r="N11" s="45"/>
      <c r="O11" s="25">
        <v>1</v>
      </c>
      <c r="P11" s="26"/>
      <c r="Q11" s="17"/>
      <c r="R11" s="3">
        <v>56</v>
      </c>
      <c r="S11" s="27"/>
      <c r="T11" s="48" t="str">
        <f t="shared" si="0"/>
        <v/>
      </c>
      <c r="V11" s="67">
        <f t="shared" si="1"/>
        <v>20</v>
      </c>
      <c r="W11" s="27"/>
      <c r="X11" s="48" t="str">
        <f t="shared" si="2"/>
        <v/>
      </c>
      <c r="Z11" s="67">
        <f t="shared" si="3"/>
        <v>0</v>
      </c>
      <c r="AA11" s="27"/>
      <c r="AB11" s="48" t="str">
        <f t="shared" si="4"/>
        <v/>
      </c>
      <c r="AC11" s="30"/>
      <c r="AD11" s="29">
        <f t="shared" si="5"/>
        <v>76</v>
      </c>
      <c r="AE11" s="77">
        <f t="shared" si="6"/>
        <v>1</v>
      </c>
      <c r="AF11" s="79"/>
    </row>
    <row r="12" spans="2:32" x14ac:dyDescent="0.25">
      <c r="B12" s="6"/>
      <c r="C12" s="8" t="s">
        <v>31</v>
      </c>
      <c r="D12" s="57"/>
      <c r="E12" s="57"/>
      <c r="F12" s="57"/>
      <c r="G12" s="1"/>
      <c r="H12" s="1"/>
      <c r="I12" s="1"/>
      <c r="J12" s="1"/>
      <c r="K12" s="1"/>
      <c r="L12" s="1"/>
      <c r="M12" s="45"/>
      <c r="N12" s="45"/>
      <c r="O12" s="25"/>
      <c r="P12" s="26"/>
      <c r="Q12" s="17"/>
      <c r="R12" s="3"/>
      <c r="S12" s="27"/>
      <c r="T12" s="48" t="str">
        <f t="shared" si="0"/>
        <v/>
      </c>
      <c r="V12" s="67">
        <f t="shared" si="1"/>
        <v>0</v>
      </c>
      <c r="W12" s="27"/>
      <c r="X12" s="48" t="str">
        <f t="shared" si="2"/>
        <v/>
      </c>
      <c r="Z12" s="67">
        <f t="shared" si="3"/>
        <v>0</v>
      </c>
      <c r="AA12" s="27"/>
      <c r="AB12" s="48" t="str">
        <f t="shared" si="4"/>
        <v/>
      </c>
      <c r="AC12" s="30"/>
      <c r="AD12" s="29">
        <f t="shared" si="5"/>
        <v>0</v>
      </c>
      <c r="AE12" s="77">
        <f t="shared" si="6"/>
        <v>0</v>
      </c>
      <c r="AF12" s="79"/>
    </row>
    <row r="13" spans="2:32" ht="25.5" x14ac:dyDescent="0.25">
      <c r="B13" s="6"/>
      <c r="C13" s="47" t="s">
        <v>32</v>
      </c>
      <c r="D13" s="57">
        <v>4</v>
      </c>
      <c r="E13" s="57"/>
      <c r="F13" s="57"/>
      <c r="G13" s="1"/>
      <c r="H13" s="1"/>
      <c r="I13" s="1"/>
      <c r="J13" s="1"/>
      <c r="K13" s="1"/>
      <c r="L13" s="1"/>
      <c r="M13" s="45"/>
      <c r="N13" s="45"/>
      <c r="O13" s="25"/>
      <c r="P13" s="26"/>
      <c r="Q13" s="17"/>
      <c r="R13" s="91">
        <v>4</v>
      </c>
      <c r="S13" s="63">
        <v>22</v>
      </c>
      <c r="T13" s="54">
        <f t="shared" si="0"/>
        <v>-18</v>
      </c>
      <c r="V13" s="67">
        <f t="shared" si="1"/>
        <v>0</v>
      </c>
      <c r="W13" s="27"/>
      <c r="X13" s="48" t="str">
        <f t="shared" si="2"/>
        <v/>
      </c>
      <c r="Z13" s="67">
        <f t="shared" si="3"/>
        <v>0</v>
      </c>
      <c r="AA13" s="27"/>
      <c r="AB13" s="48" t="str">
        <f t="shared" si="4"/>
        <v/>
      </c>
      <c r="AC13" s="30"/>
      <c r="AD13" s="29">
        <f t="shared" si="5"/>
        <v>4</v>
      </c>
      <c r="AE13" s="77">
        <f t="shared" si="6"/>
        <v>22</v>
      </c>
      <c r="AF13" s="79"/>
    </row>
    <row r="14" spans="2:32" x14ac:dyDescent="0.25">
      <c r="B14" s="6"/>
      <c r="C14" s="47" t="s">
        <v>33</v>
      </c>
      <c r="D14" s="57">
        <v>12</v>
      </c>
      <c r="E14" s="57"/>
      <c r="F14" s="57"/>
      <c r="G14" s="1"/>
      <c r="H14" s="1"/>
      <c r="I14" s="1"/>
      <c r="J14" s="1"/>
      <c r="K14" s="1"/>
      <c r="L14" s="1"/>
      <c r="M14" s="45"/>
      <c r="N14" s="45"/>
      <c r="O14" s="25"/>
      <c r="P14" s="26"/>
      <c r="Q14" s="17"/>
      <c r="R14" s="3">
        <v>12</v>
      </c>
      <c r="S14" s="27">
        <v>4</v>
      </c>
      <c r="T14" s="48">
        <f t="shared" si="0"/>
        <v>8</v>
      </c>
      <c r="V14" s="67">
        <f t="shared" si="1"/>
        <v>0</v>
      </c>
      <c r="W14" s="27"/>
      <c r="X14" s="48" t="str">
        <f t="shared" si="2"/>
        <v/>
      </c>
      <c r="Z14" s="67">
        <f t="shared" si="3"/>
        <v>0</v>
      </c>
      <c r="AA14" s="27"/>
      <c r="AB14" s="48" t="str">
        <f t="shared" si="4"/>
        <v/>
      </c>
      <c r="AC14" s="30"/>
      <c r="AD14" s="29">
        <f t="shared" si="5"/>
        <v>12</v>
      </c>
      <c r="AE14" s="77">
        <f t="shared" si="6"/>
        <v>4</v>
      </c>
      <c r="AF14" s="79"/>
    </row>
    <row r="15" spans="2:32" x14ac:dyDescent="0.25">
      <c r="B15" s="6"/>
      <c r="C15" s="47" t="s">
        <v>34</v>
      </c>
      <c r="D15" s="57">
        <v>16</v>
      </c>
      <c r="E15" s="57"/>
      <c r="F15" s="57"/>
      <c r="G15" s="1"/>
      <c r="H15" s="1"/>
      <c r="I15" s="1"/>
      <c r="J15" s="1"/>
      <c r="K15" s="1"/>
      <c r="L15" s="1"/>
      <c r="M15" s="45"/>
      <c r="N15" s="45"/>
      <c r="O15" s="25"/>
      <c r="P15" s="26"/>
      <c r="Q15" s="17"/>
      <c r="R15" s="3">
        <v>16</v>
      </c>
      <c r="S15" s="27"/>
      <c r="T15" s="48" t="str">
        <f t="shared" si="0"/>
        <v/>
      </c>
      <c r="V15" s="67">
        <f t="shared" si="1"/>
        <v>0</v>
      </c>
      <c r="W15" s="27"/>
      <c r="X15" s="48" t="str">
        <f t="shared" si="2"/>
        <v/>
      </c>
      <c r="Z15" s="67">
        <f t="shared" si="3"/>
        <v>0</v>
      </c>
      <c r="AA15" s="27"/>
      <c r="AB15" s="48" t="str">
        <f t="shared" si="4"/>
        <v/>
      </c>
      <c r="AC15" s="30"/>
      <c r="AD15" s="29">
        <f t="shared" si="5"/>
        <v>16</v>
      </c>
      <c r="AE15" s="77">
        <f t="shared" si="6"/>
        <v>0</v>
      </c>
      <c r="AF15" s="79"/>
    </row>
    <row r="16" spans="2:32" x14ac:dyDescent="0.25">
      <c r="B16" s="6"/>
      <c r="C16" s="47" t="s">
        <v>37</v>
      </c>
      <c r="D16" s="57">
        <v>4</v>
      </c>
      <c r="E16" s="57"/>
      <c r="F16" s="57"/>
      <c r="G16" s="1"/>
      <c r="H16" s="1"/>
      <c r="I16" s="1"/>
      <c r="J16" s="1"/>
      <c r="K16" s="1"/>
      <c r="L16" s="1"/>
      <c r="M16" s="45"/>
      <c r="N16" s="45"/>
      <c r="O16" s="25">
        <v>2</v>
      </c>
      <c r="P16" s="26"/>
      <c r="Q16" s="17"/>
      <c r="R16" s="3">
        <v>4</v>
      </c>
      <c r="S16" s="63">
        <f>2+4</f>
        <v>6</v>
      </c>
      <c r="T16" s="54">
        <f t="shared" si="0"/>
        <v>-2</v>
      </c>
      <c r="V16" s="67">
        <f t="shared" si="1"/>
        <v>0</v>
      </c>
      <c r="W16" s="27"/>
      <c r="X16" s="48" t="str">
        <f t="shared" si="2"/>
        <v/>
      </c>
      <c r="Z16" s="67">
        <f t="shared" si="3"/>
        <v>0</v>
      </c>
      <c r="AA16" s="27"/>
      <c r="AB16" s="48" t="str">
        <f t="shared" si="4"/>
        <v/>
      </c>
      <c r="AC16" s="30"/>
      <c r="AD16" s="29">
        <f t="shared" si="5"/>
        <v>4</v>
      </c>
      <c r="AE16" s="77">
        <f t="shared" si="6"/>
        <v>8</v>
      </c>
      <c r="AF16" s="79"/>
    </row>
    <row r="17" spans="2:32" x14ac:dyDescent="0.25">
      <c r="B17" s="6"/>
      <c r="C17" s="72" t="s">
        <v>38</v>
      </c>
      <c r="D17" s="57">
        <v>32</v>
      </c>
      <c r="E17" s="57"/>
      <c r="F17" s="57"/>
      <c r="G17" s="1"/>
      <c r="H17" s="1"/>
      <c r="I17" s="1"/>
      <c r="J17" s="1"/>
      <c r="K17" s="1"/>
      <c r="L17" s="1"/>
      <c r="M17" s="45"/>
      <c r="N17" s="45"/>
      <c r="O17" s="25"/>
      <c r="P17" s="26"/>
      <c r="Q17" s="17"/>
      <c r="R17" s="3">
        <v>32</v>
      </c>
      <c r="S17" s="27"/>
      <c r="T17" s="48" t="str">
        <f t="shared" si="0"/>
        <v/>
      </c>
      <c r="V17" s="67">
        <f t="shared" si="1"/>
        <v>0</v>
      </c>
      <c r="W17" s="27"/>
      <c r="X17" s="48" t="str">
        <f t="shared" si="2"/>
        <v/>
      </c>
      <c r="Z17" s="67">
        <f t="shared" si="3"/>
        <v>0</v>
      </c>
      <c r="AA17" s="27"/>
      <c r="AB17" s="48" t="str">
        <f t="shared" si="4"/>
        <v/>
      </c>
      <c r="AC17" s="30"/>
      <c r="AD17" s="29">
        <f t="shared" si="5"/>
        <v>32</v>
      </c>
      <c r="AE17" s="77">
        <f t="shared" si="6"/>
        <v>0</v>
      </c>
      <c r="AF17" s="79"/>
    </row>
    <row r="18" spans="2:32" x14ac:dyDescent="0.25">
      <c r="B18" s="6"/>
      <c r="C18" s="47" t="s">
        <v>39</v>
      </c>
      <c r="D18" s="57">
        <v>62</v>
      </c>
      <c r="E18" s="57">
        <v>40</v>
      </c>
      <c r="F18" s="57"/>
      <c r="G18" s="1"/>
      <c r="H18" s="1"/>
      <c r="I18" s="1">
        <v>2</v>
      </c>
      <c r="J18" s="1"/>
      <c r="K18" s="1"/>
      <c r="L18" s="1"/>
      <c r="M18" s="45">
        <v>14</v>
      </c>
      <c r="N18" s="45">
        <v>13</v>
      </c>
      <c r="O18" s="25">
        <v>2</v>
      </c>
      <c r="P18" s="26"/>
      <c r="Q18" s="17"/>
      <c r="R18" s="3">
        <v>62</v>
      </c>
      <c r="S18" s="27">
        <f>10.5+27</f>
        <v>37.5</v>
      </c>
      <c r="T18" s="92">
        <f t="shared" si="0"/>
        <v>24.5</v>
      </c>
      <c r="V18" s="67">
        <f t="shared" si="1"/>
        <v>40</v>
      </c>
      <c r="W18" s="63">
        <v>69.5</v>
      </c>
      <c r="X18" s="48">
        <f t="shared" si="2"/>
        <v>-29.5</v>
      </c>
      <c r="Z18" s="67">
        <f t="shared" si="3"/>
        <v>0</v>
      </c>
      <c r="AA18" s="27"/>
      <c r="AB18" s="48" t="str">
        <f t="shared" si="4"/>
        <v/>
      </c>
      <c r="AC18" s="30"/>
      <c r="AD18" s="29">
        <f t="shared" si="5"/>
        <v>102</v>
      </c>
      <c r="AE18" s="77">
        <f t="shared" si="6"/>
        <v>138</v>
      </c>
      <c r="AF18" s="79"/>
    </row>
    <row r="19" spans="2:32" x14ac:dyDescent="0.25">
      <c r="B19" s="6"/>
      <c r="C19" s="47" t="s">
        <v>40</v>
      </c>
      <c r="D19" s="57">
        <v>50</v>
      </c>
      <c r="E19" s="57">
        <v>6</v>
      </c>
      <c r="F19" s="57"/>
      <c r="G19" s="1"/>
      <c r="H19" s="1"/>
      <c r="I19" s="1"/>
      <c r="J19" s="1"/>
      <c r="K19" s="1"/>
      <c r="L19" s="1"/>
      <c r="M19" s="45"/>
      <c r="N19" s="45"/>
      <c r="O19" s="25">
        <v>5</v>
      </c>
      <c r="P19" s="26"/>
      <c r="Q19" s="17"/>
      <c r="R19" s="3">
        <v>50</v>
      </c>
      <c r="S19" s="27">
        <f>5+23</f>
        <v>28</v>
      </c>
      <c r="T19" s="48">
        <f t="shared" si="0"/>
        <v>22</v>
      </c>
      <c r="V19" s="67">
        <f t="shared" si="1"/>
        <v>6</v>
      </c>
      <c r="W19" s="63">
        <v>10.5</v>
      </c>
      <c r="X19" s="48">
        <f t="shared" si="2"/>
        <v>-4.5</v>
      </c>
      <c r="Z19" s="67">
        <f t="shared" si="3"/>
        <v>0</v>
      </c>
      <c r="AA19" s="27"/>
      <c r="AB19" s="48" t="str">
        <f t="shared" si="4"/>
        <v/>
      </c>
      <c r="AC19" s="30"/>
      <c r="AD19" s="29">
        <f t="shared" si="5"/>
        <v>56</v>
      </c>
      <c r="AE19" s="77">
        <f t="shared" si="6"/>
        <v>43.5</v>
      </c>
      <c r="AF19" s="79"/>
    </row>
    <row r="20" spans="2:32" x14ac:dyDescent="0.25">
      <c r="B20" s="6"/>
      <c r="C20" s="47" t="s">
        <v>41</v>
      </c>
      <c r="D20" s="57">
        <v>30</v>
      </c>
      <c r="E20" s="57">
        <v>12</v>
      </c>
      <c r="F20" s="57"/>
      <c r="G20" s="1"/>
      <c r="H20" s="1"/>
      <c r="I20" s="1"/>
      <c r="J20" s="1"/>
      <c r="K20" s="1"/>
      <c r="L20" s="1"/>
      <c r="M20" s="45"/>
      <c r="N20" s="45">
        <v>2</v>
      </c>
      <c r="O20" s="25"/>
      <c r="P20" s="26"/>
      <c r="Q20" s="17"/>
      <c r="R20" s="3">
        <v>30</v>
      </c>
      <c r="S20" s="27">
        <v>29</v>
      </c>
      <c r="T20" s="54">
        <f t="shared" si="0"/>
        <v>1</v>
      </c>
      <c r="V20" s="67">
        <f t="shared" si="1"/>
        <v>12</v>
      </c>
      <c r="W20" s="27">
        <v>2</v>
      </c>
      <c r="X20" s="48">
        <f t="shared" si="2"/>
        <v>10</v>
      </c>
      <c r="Z20" s="67">
        <f t="shared" si="3"/>
        <v>0</v>
      </c>
      <c r="AA20" s="27">
        <v>1</v>
      </c>
      <c r="AB20" s="48" t="str">
        <f t="shared" si="4"/>
        <v/>
      </c>
      <c r="AC20" s="30"/>
      <c r="AD20" s="29">
        <f t="shared" si="5"/>
        <v>42</v>
      </c>
      <c r="AE20" s="77">
        <f t="shared" si="6"/>
        <v>34</v>
      </c>
      <c r="AF20" s="79"/>
    </row>
    <row r="21" spans="2:32" ht="38.25" x14ac:dyDescent="0.25">
      <c r="B21" s="6"/>
      <c r="C21" s="7" t="s">
        <v>42</v>
      </c>
      <c r="D21" s="57">
        <v>16</v>
      </c>
      <c r="E21" s="57">
        <v>4</v>
      </c>
      <c r="F21" s="57"/>
      <c r="G21" s="1"/>
      <c r="H21" s="1"/>
      <c r="I21" s="1"/>
      <c r="J21" s="1"/>
      <c r="K21" s="1"/>
      <c r="L21" s="1"/>
      <c r="M21" s="46"/>
      <c r="N21" s="46"/>
      <c r="O21" s="31">
        <v>4.5</v>
      </c>
      <c r="P21" s="32">
        <v>6</v>
      </c>
      <c r="Q21" s="17"/>
      <c r="R21" s="3">
        <f>D21</f>
        <v>16</v>
      </c>
      <c r="S21" s="33">
        <v>4</v>
      </c>
      <c r="T21" s="48">
        <f t="shared" si="0"/>
        <v>12</v>
      </c>
      <c r="V21" s="67">
        <f t="shared" si="1"/>
        <v>4</v>
      </c>
      <c r="W21" s="33">
        <v>4</v>
      </c>
      <c r="X21" s="48">
        <f t="shared" si="2"/>
        <v>0</v>
      </c>
      <c r="Z21" s="67">
        <f t="shared" si="3"/>
        <v>0</v>
      </c>
      <c r="AA21" s="33">
        <v>5</v>
      </c>
      <c r="AB21" s="48" t="str">
        <f t="shared" si="4"/>
        <v/>
      </c>
      <c r="AC21" s="30"/>
      <c r="AD21" s="29">
        <f t="shared" si="5"/>
        <v>20</v>
      </c>
      <c r="AE21" s="77">
        <f t="shared" si="6"/>
        <v>23.5</v>
      </c>
      <c r="AF21" s="79"/>
    </row>
    <row r="22" spans="2:32" x14ac:dyDescent="0.25">
      <c r="B22" s="6"/>
      <c r="C22" s="7" t="s">
        <v>43</v>
      </c>
      <c r="D22" s="57">
        <v>20</v>
      </c>
      <c r="E22" s="57"/>
      <c r="F22" s="57"/>
      <c r="G22" s="1"/>
      <c r="H22" s="1"/>
      <c r="I22" s="1"/>
      <c r="J22" s="1"/>
      <c r="K22" s="1"/>
      <c r="L22" s="1"/>
      <c r="M22" s="46"/>
      <c r="N22" s="46"/>
      <c r="O22" s="31"/>
      <c r="P22" s="32"/>
      <c r="Q22" s="17"/>
      <c r="R22" s="3">
        <v>20</v>
      </c>
      <c r="S22" s="33"/>
      <c r="T22" s="48" t="str">
        <f t="shared" si="0"/>
        <v/>
      </c>
      <c r="V22" s="67">
        <f t="shared" si="1"/>
        <v>0</v>
      </c>
      <c r="W22" s="33"/>
      <c r="X22" s="48" t="str">
        <f t="shared" si="2"/>
        <v/>
      </c>
      <c r="Z22" s="67">
        <f t="shared" si="3"/>
        <v>0</v>
      </c>
      <c r="AA22" s="33"/>
      <c r="AB22" s="48" t="str">
        <f t="shared" si="4"/>
        <v/>
      </c>
      <c r="AC22" s="30"/>
      <c r="AD22" s="29">
        <f t="shared" si="5"/>
        <v>20</v>
      </c>
      <c r="AE22" s="77">
        <f t="shared" si="6"/>
        <v>0</v>
      </c>
      <c r="AF22" s="79"/>
    </row>
    <row r="23" spans="2:32" ht="45" x14ac:dyDescent="0.25">
      <c r="B23" s="6"/>
      <c r="C23" s="24" t="s">
        <v>44</v>
      </c>
      <c r="D23" s="18">
        <v>80</v>
      </c>
      <c r="E23" s="18">
        <v>40</v>
      </c>
      <c r="F23" s="18"/>
      <c r="G23" s="27"/>
      <c r="H23" s="27"/>
      <c r="I23" s="27"/>
      <c r="J23" s="27"/>
      <c r="K23" s="27"/>
      <c r="L23" s="27"/>
      <c r="M23" s="31"/>
      <c r="N23" s="31"/>
      <c r="O23" s="31"/>
      <c r="P23" s="32"/>
      <c r="Q23" s="17"/>
      <c r="R23" s="27">
        <v>80</v>
      </c>
      <c r="S23" s="33"/>
      <c r="T23" s="48" t="str">
        <f t="shared" si="0"/>
        <v/>
      </c>
      <c r="V23" s="67">
        <f t="shared" si="1"/>
        <v>40</v>
      </c>
      <c r="W23" s="33"/>
      <c r="X23" s="48" t="str">
        <f t="shared" si="2"/>
        <v/>
      </c>
      <c r="Z23" s="67">
        <f t="shared" si="3"/>
        <v>0</v>
      </c>
      <c r="AA23" s="33"/>
      <c r="AB23" s="48" t="str">
        <f t="shared" si="4"/>
        <v/>
      </c>
      <c r="AD23" s="29">
        <f t="shared" si="5"/>
        <v>120</v>
      </c>
      <c r="AE23" s="77">
        <f t="shared" si="6"/>
        <v>0</v>
      </c>
      <c r="AF23" s="79"/>
    </row>
    <row r="24" spans="2:32" ht="30" x14ac:dyDescent="0.25">
      <c r="B24" s="23"/>
      <c r="C24" s="24" t="s">
        <v>45</v>
      </c>
      <c r="D24" s="18">
        <v>32</v>
      </c>
      <c r="E24" s="18"/>
      <c r="F24" s="18"/>
      <c r="G24" s="27"/>
      <c r="H24" s="27"/>
      <c r="I24" s="27"/>
      <c r="J24" s="27"/>
      <c r="K24" s="27"/>
      <c r="L24" s="27"/>
      <c r="M24" s="27"/>
      <c r="N24" s="27"/>
      <c r="O24" s="27">
        <v>1</v>
      </c>
      <c r="P24" s="35">
        <v>3</v>
      </c>
      <c r="Q24" s="17"/>
      <c r="R24" s="27">
        <v>32</v>
      </c>
      <c r="S24" s="27">
        <v>23</v>
      </c>
      <c r="T24" s="48">
        <f t="shared" si="0"/>
        <v>9</v>
      </c>
      <c r="U24" s="27"/>
      <c r="V24" s="67">
        <f t="shared" si="1"/>
        <v>0</v>
      </c>
      <c r="W24" s="27"/>
      <c r="X24" s="48" t="str">
        <f t="shared" si="2"/>
        <v/>
      </c>
      <c r="Y24" s="27"/>
      <c r="Z24" s="67">
        <f t="shared" si="3"/>
        <v>0</v>
      </c>
      <c r="AA24" s="27"/>
      <c r="AB24" s="48" t="str">
        <f t="shared" si="4"/>
        <v/>
      </c>
      <c r="AC24" s="27"/>
      <c r="AD24" s="29">
        <f t="shared" si="5"/>
        <v>32</v>
      </c>
      <c r="AE24" s="77">
        <f t="shared" si="6"/>
        <v>27</v>
      </c>
      <c r="AF24" s="79"/>
    </row>
    <row r="25" spans="2:32" x14ac:dyDescent="0.25">
      <c r="B25" s="23"/>
      <c r="C25" s="9" t="s">
        <v>46</v>
      </c>
      <c r="D25" s="57">
        <v>8</v>
      </c>
      <c r="E25" s="57"/>
      <c r="F25" s="57"/>
      <c r="G25" s="27"/>
      <c r="H25" s="27"/>
      <c r="I25" s="27"/>
      <c r="J25" s="27"/>
      <c r="K25" s="27"/>
      <c r="L25" s="27"/>
      <c r="M25" s="27"/>
      <c r="N25" s="27"/>
      <c r="O25" s="27"/>
      <c r="P25" s="35"/>
      <c r="Q25" s="17"/>
      <c r="R25" s="4">
        <v>8</v>
      </c>
      <c r="S25" s="27"/>
      <c r="T25" s="48" t="str">
        <f t="shared" si="0"/>
        <v/>
      </c>
      <c r="U25" s="27"/>
      <c r="V25" s="67">
        <f t="shared" si="1"/>
        <v>0</v>
      </c>
      <c r="W25" s="27">
        <v>2</v>
      </c>
      <c r="X25" s="48" t="str">
        <f t="shared" si="2"/>
        <v/>
      </c>
      <c r="Y25" s="27"/>
      <c r="Z25" s="67">
        <f t="shared" si="3"/>
        <v>0</v>
      </c>
      <c r="AA25" s="27"/>
      <c r="AB25" s="48" t="str">
        <f t="shared" si="4"/>
        <v/>
      </c>
      <c r="AC25" s="27"/>
      <c r="AD25" s="29">
        <f t="shared" si="5"/>
        <v>8</v>
      </c>
      <c r="AE25" s="77">
        <f t="shared" si="6"/>
        <v>2</v>
      </c>
      <c r="AF25" s="79"/>
    </row>
    <row r="26" spans="2:32" x14ac:dyDescent="0.25">
      <c r="B26" s="6"/>
      <c r="C26" s="24" t="s">
        <v>24</v>
      </c>
      <c r="D26" s="18">
        <v>70</v>
      </c>
      <c r="E26" s="18">
        <v>8</v>
      </c>
      <c r="F26" s="18"/>
      <c r="G26" s="27"/>
      <c r="H26" s="27"/>
      <c r="I26" s="27">
        <v>2</v>
      </c>
      <c r="J26" s="27"/>
      <c r="K26" s="27"/>
      <c r="L26" s="27"/>
      <c r="M26" s="45">
        <v>3</v>
      </c>
      <c r="N26" s="45">
        <v>3</v>
      </c>
      <c r="O26" s="27">
        <v>3</v>
      </c>
      <c r="P26" s="35"/>
      <c r="Q26" s="17"/>
      <c r="R26" s="27">
        <v>70</v>
      </c>
      <c r="S26" s="63">
        <f>112+73</f>
        <v>185</v>
      </c>
      <c r="T26" s="54">
        <f t="shared" si="0"/>
        <v>-115</v>
      </c>
      <c r="U26" s="27"/>
      <c r="V26" s="67">
        <f t="shared" si="1"/>
        <v>8</v>
      </c>
      <c r="W26" s="63">
        <f>16+62</f>
        <v>78</v>
      </c>
      <c r="X26" s="48">
        <f t="shared" si="2"/>
        <v>-70</v>
      </c>
      <c r="Y26" s="27"/>
      <c r="Z26" s="67">
        <f t="shared" si="3"/>
        <v>0</v>
      </c>
      <c r="AA26" s="27">
        <v>48</v>
      </c>
      <c r="AB26" s="48" t="str">
        <f t="shared" si="4"/>
        <v/>
      </c>
      <c r="AC26" s="27"/>
      <c r="AD26" s="29">
        <f t="shared" si="5"/>
        <v>78</v>
      </c>
      <c r="AE26" s="77">
        <f t="shared" si="6"/>
        <v>322</v>
      </c>
      <c r="AF26" s="79"/>
    </row>
    <row r="27" spans="2:32" x14ac:dyDescent="0.25">
      <c r="B27" s="6"/>
      <c r="C27" s="61" t="s">
        <v>69</v>
      </c>
      <c r="D27" s="62">
        <v>30</v>
      </c>
      <c r="E27" s="57"/>
      <c r="F27" s="57"/>
      <c r="G27" s="1"/>
      <c r="H27" s="1"/>
      <c r="I27" s="1">
        <v>4</v>
      </c>
      <c r="J27" s="1"/>
      <c r="K27" s="1"/>
      <c r="L27" s="1"/>
      <c r="M27" s="45">
        <v>28</v>
      </c>
      <c r="N27" s="45"/>
      <c r="O27" s="25">
        <v>1</v>
      </c>
      <c r="P27" s="26"/>
      <c r="Q27" s="17"/>
      <c r="R27" s="3"/>
      <c r="S27" s="27"/>
      <c r="T27" s="48" t="str">
        <f t="shared" si="0"/>
        <v/>
      </c>
      <c r="V27" s="67">
        <f t="shared" si="1"/>
        <v>0</v>
      </c>
      <c r="W27" s="27">
        <f>16+33</f>
        <v>49</v>
      </c>
      <c r="X27" s="48" t="str">
        <f t="shared" si="2"/>
        <v/>
      </c>
      <c r="Z27" s="67">
        <f t="shared" si="3"/>
        <v>0</v>
      </c>
      <c r="AA27" s="27">
        <v>39</v>
      </c>
      <c r="AB27" s="48"/>
      <c r="AC27" s="30"/>
      <c r="AD27" s="29">
        <f>R27+V27+Z27</f>
        <v>0</v>
      </c>
      <c r="AE27" s="77">
        <f t="shared" si="6"/>
        <v>121</v>
      </c>
      <c r="AF27" s="79"/>
    </row>
    <row r="28" spans="2:32" x14ac:dyDescent="0.25">
      <c r="B28" s="6"/>
      <c r="C28" s="61" t="s">
        <v>70</v>
      </c>
      <c r="D28" s="62">
        <v>32</v>
      </c>
      <c r="E28" s="57"/>
      <c r="F28" s="57"/>
      <c r="G28" s="1"/>
      <c r="H28" s="1"/>
      <c r="I28" s="1"/>
      <c r="J28" s="1"/>
      <c r="K28" s="1"/>
      <c r="L28" s="1"/>
      <c r="M28" s="45"/>
      <c r="N28" s="45">
        <v>2</v>
      </c>
      <c r="O28" s="25"/>
      <c r="P28" s="26"/>
      <c r="Q28" s="17"/>
      <c r="R28" s="3"/>
      <c r="S28" s="27">
        <v>12</v>
      </c>
      <c r="T28" s="48" t="str">
        <f t="shared" si="0"/>
        <v/>
      </c>
      <c r="V28" s="67">
        <f t="shared" si="1"/>
        <v>0</v>
      </c>
      <c r="W28" s="27"/>
      <c r="X28" s="48"/>
      <c r="Z28" s="67">
        <f t="shared" si="3"/>
        <v>0</v>
      </c>
      <c r="AA28" s="27">
        <v>10</v>
      </c>
      <c r="AB28" s="48"/>
      <c r="AC28" s="30"/>
      <c r="AD28" s="29">
        <f>R28+V28+Z28</f>
        <v>0</v>
      </c>
      <c r="AE28" s="77">
        <f t="shared" si="6"/>
        <v>24</v>
      </c>
      <c r="AF28" s="79"/>
    </row>
    <row r="29" spans="2:32" x14ac:dyDescent="0.25">
      <c r="B29" s="6"/>
      <c r="C29" s="61" t="s">
        <v>71</v>
      </c>
      <c r="D29" s="62"/>
      <c r="E29" s="57"/>
      <c r="F29" s="57"/>
      <c r="G29" s="1"/>
      <c r="H29" s="1"/>
      <c r="I29" s="1"/>
      <c r="J29" s="1"/>
      <c r="K29" s="1"/>
      <c r="L29" s="1"/>
      <c r="M29" s="45"/>
      <c r="N29" s="45"/>
      <c r="O29" s="25"/>
      <c r="P29" s="26"/>
      <c r="Q29" s="17"/>
      <c r="R29" s="3"/>
      <c r="S29" s="27"/>
      <c r="T29" s="48" t="str">
        <f t="shared" si="0"/>
        <v/>
      </c>
      <c r="V29" s="67">
        <f t="shared" si="1"/>
        <v>0</v>
      </c>
      <c r="W29" s="27"/>
      <c r="X29" s="48"/>
      <c r="Z29" s="67">
        <f t="shared" si="3"/>
        <v>0</v>
      </c>
      <c r="AA29" s="27">
        <v>4</v>
      </c>
      <c r="AB29" s="48"/>
      <c r="AC29" s="30"/>
      <c r="AD29" s="29"/>
      <c r="AE29" s="77">
        <f t="shared" si="6"/>
        <v>4</v>
      </c>
      <c r="AF29" s="79"/>
    </row>
    <row r="30" spans="2:32" x14ac:dyDescent="0.25">
      <c r="B30" s="6"/>
      <c r="C30" s="61" t="s">
        <v>72</v>
      </c>
      <c r="D30" s="62"/>
      <c r="E30" s="57"/>
      <c r="F30" s="57"/>
      <c r="G30" s="1"/>
      <c r="H30" s="1"/>
      <c r="I30" s="1"/>
      <c r="J30" s="1"/>
      <c r="K30" s="1"/>
      <c r="L30" s="1"/>
      <c r="M30" s="46"/>
      <c r="N30" s="46"/>
      <c r="O30" s="31"/>
      <c r="P30" s="32"/>
      <c r="Q30" s="17"/>
      <c r="R30" s="3"/>
      <c r="S30" s="33">
        <v>4</v>
      </c>
      <c r="T30" s="48" t="str">
        <f t="shared" si="0"/>
        <v/>
      </c>
      <c r="V30" s="67">
        <f t="shared" si="1"/>
        <v>0</v>
      </c>
      <c r="W30" s="33"/>
      <c r="X30" s="48"/>
      <c r="Z30" s="67">
        <f t="shared" si="3"/>
        <v>0</v>
      </c>
      <c r="AA30" s="33"/>
      <c r="AB30" s="48"/>
      <c r="AC30" s="30"/>
      <c r="AD30" s="29">
        <f t="shared" ref="AD30:AD33" si="7">R30+V30+Z30</f>
        <v>0</v>
      </c>
      <c r="AE30" s="77">
        <f t="shared" si="6"/>
        <v>4</v>
      </c>
      <c r="AF30" s="79"/>
    </row>
    <row r="31" spans="2:32" x14ac:dyDescent="0.25">
      <c r="B31" s="6"/>
      <c r="C31" s="61" t="s">
        <v>73</v>
      </c>
      <c r="D31" s="62"/>
      <c r="E31" s="57"/>
      <c r="F31" s="57"/>
      <c r="G31" s="1"/>
      <c r="H31" s="1"/>
      <c r="I31" s="1"/>
      <c r="J31" s="1"/>
      <c r="K31" s="1">
        <v>1</v>
      </c>
      <c r="L31" s="1"/>
      <c r="M31" s="46"/>
      <c r="N31" s="46"/>
      <c r="O31" s="31">
        <v>4</v>
      </c>
      <c r="P31" s="32">
        <v>13</v>
      </c>
      <c r="Q31" s="17"/>
      <c r="R31" s="3"/>
      <c r="S31" s="33">
        <v>31</v>
      </c>
      <c r="T31" s="48" t="str">
        <f t="shared" si="0"/>
        <v/>
      </c>
      <c r="V31" s="67">
        <f t="shared" si="1"/>
        <v>0</v>
      </c>
      <c r="W31" s="33"/>
      <c r="X31" s="48"/>
      <c r="Z31" s="67">
        <f t="shared" si="3"/>
        <v>0</v>
      </c>
      <c r="AA31" s="33">
        <v>12</v>
      </c>
      <c r="AB31" s="48"/>
      <c r="AC31" s="30"/>
      <c r="AD31" s="29">
        <f t="shared" si="7"/>
        <v>0</v>
      </c>
      <c r="AE31" s="77">
        <f t="shared" si="6"/>
        <v>60</v>
      </c>
      <c r="AF31" s="79"/>
    </row>
    <row r="32" spans="2:32" x14ac:dyDescent="0.25">
      <c r="B32" s="6"/>
      <c r="C32" s="61" t="s">
        <v>76</v>
      </c>
      <c r="D32" s="16">
        <v>56</v>
      </c>
      <c r="E32" s="18"/>
      <c r="F32" s="18"/>
      <c r="G32" s="27"/>
      <c r="H32" s="27"/>
      <c r="I32" s="27"/>
      <c r="J32" s="27"/>
      <c r="K32" s="27"/>
      <c r="L32" s="27"/>
      <c r="M32" s="27"/>
      <c r="N32" s="27"/>
      <c r="O32" s="27">
        <v>1</v>
      </c>
      <c r="P32" s="35"/>
      <c r="Q32" s="17"/>
      <c r="R32" s="27"/>
      <c r="S32" s="27">
        <v>14</v>
      </c>
      <c r="T32" s="48" t="str">
        <f t="shared" si="0"/>
        <v/>
      </c>
      <c r="U32" s="27"/>
      <c r="V32" s="67">
        <f t="shared" si="1"/>
        <v>0</v>
      </c>
      <c r="W32" s="27"/>
      <c r="X32" s="48"/>
      <c r="Y32" s="27"/>
      <c r="Z32" s="67">
        <f t="shared" si="3"/>
        <v>0</v>
      </c>
      <c r="AA32" s="27">
        <v>9</v>
      </c>
      <c r="AB32" s="48"/>
      <c r="AC32" s="27"/>
      <c r="AD32" s="29">
        <f t="shared" si="7"/>
        <v>0</v>
      </c>
      <c r="AE32" s="77">
        <f t="shared" si="6"/>
        <v>24</v>
      </c>
      <c r="AF32" s="79"/>
    </row>
    <row r="33" spans="2:32" x14ac:dyDescent="0.25">
      <c r="B33" s="6"/>
      <c r="C33" s="61" t="s">
        <v>77</v>
      </c>
      <c r="D33" s="44">
        <v>32</v>
      </c>
      <c r="E33" s="56"/>
      <c r="F33" s="56"/>
      <c r="G33" s="33"/>
      <c r="H33" s="33"/>
      <c r="I33" s="33"/>
      <c r="J33" s="33"/>
      <c r="K33" s="33"/>
      <c r="L33" s="33"/>
      <c r="M33" s="33"/>
      <c r="N33" s="33"/>
      <c r="O33" s="33"/>
      <c r="P33" s="36"/>
      <c r="Q33" s="17"/>
      <c r="R33" s="31"/>
      <c r="S33" s="33">
        <v>8</v>
      </c>
      <c r="T33" s="48" t="str">
        <f t="shared" si="0"/>
        <v/>
      </c>
      <c r="U33" s="33"/>
      <c r="V33" s="67">
        <f t="shared" si="1"/>
        <v>0</v>
      </c>
      <c r="W33" s="33">
        <v>31</v>
      </c>
      <c r="X33" s="51"/>
      <c r="Y33" s="33"/>
      <c r="Z33" s="67">
        <f t="shared" si="3"/>
        <v>0</v>
      </c>
      <c r="AA33" s="33">
        <v>2</v>
      </c>
      <c r="AB33" s="51"/>
      <c r="AC33" s="33"/>
      <c r="AD33" s="29">
        <f t="shared" si="7"/>
        <v>0</v>
      </c>
      <c r="AE33" s="77">
        <f t="shared" si="6"/>
        <v>41</v>
      </c>
      <c r="AF33" s="79"/>
    </row>
    <row r="34" spans="2:32" x14ac:dyDescent="0.25">
      <c r="B34" s="6"/>
      <c r="C34" s="43" t="s">
        <v>17</v>
      </c>
      <c r="D34" s="56"/>
      <c r="E34" s="56"/>
      <c r="F34" s="56"/>
      <c r="G34" s="33">
        <v>9</v>
      </c>
      <c r="H34" s="33"/>
      <c r="I34" s="33">
        <f>20.5+28.5</f>
        <v>49</v>
      </c>
      <c r="J34" s="33">
        <f>2.5+39.5</f>
        <v>42</v>
      </c>
      <c r="K34" s="33"/>
      <c r="L34" s="33"/>
      <c r="M34" s="33"/>
      <c r="N34" s="33"/>
      <c r="O34" s="33">
        <f>4+9.5</f>
        <v>13.5</v>
      </c>
      <c r="P34" s="36"/>
      <c r="Q34" s="17"/>
      <c r="R34" s="31"/>
      <c r="S34" s="33"/>
      <c r="T34" s="48" t="str">
        <f t="shared" si="0"/>
        <v/>
      </c>
      <c r="U34" s="33"/>
      <c r="V34" s="67">
        <f t="shared" si="1"/>
        <v>0</v>
      </c>
      <c r="W34" s="33"/>
      <c r="X34" s="51"/>
      <c r="Y34" s="33"/>
      <c r="Z34" s="67">
        <f t="shared" si="3"/>
        <v>0</v>
      </c>
      <c r="AA34" s="33"/>
      <c r="AB34" s="51"/>
      <c r="AC34" s="33"/>
      <c r="AD34" s="29">
        <f>R34+V34+Z34</f>
        <v>0</v>
      </c>
      <c r="AE34" s="77">
        <f t="shared" ref="AE34:AE39" si="8">G34+I34+J34+L34+M34+N34+O34+P34+Q34+S34+W34+AA34</f>
        <v>113.5</v>
      </c>
      <c r="AF34" s="79"/>
    </row>
    <row r="35" spans="2:32" x14ac:dyDescent="0.25">
      <c r="B35" s="61" t="s">
        <v>81</v>
      </c>
      <c r="C35" s="2"/>
      <c r="D35" s="56"/>
      <c r="E35" s="56"/>
      <c r="F35" s="56"/>
      <c r="G35" s="33"/>
      <c r="H35" s="33"/>
      <c r="I35" s="33"/>
      <c r="J35" s="33"/>
      <c r="K35" s="33"/>
      <c r="L35" s="33"/>
      <c r="M35" s="33"/>
      <c r="N35" s="33"/>
      <c r="O35" s="33"/>
      <c r="P35" s="36"/>
      <c r="Q35" s="17"/>
      <c r="R35" s="31"/>
      <c r="S35" s="33"/>
      <c r="T35" s="48" t="str">
        <f t="shared" si="0"/>
        <v/>
      </c>
      <c r="U35" s="33"/>
      <c r="V35" s="67">
        <f t="shared" si="1"/>
        <v>0</v>
      </c>
      <c r="W35" s="33"/>
      <c r="X35" s="48"/>
      <c r="Y35" s="33"/>
      <c r="Z35" s="67">
        <f t="shared" si="3"/>
        <v>0</v>
      </c>
      <c r="AA35" s="33"/>
      <c r="AB35" s="48"/>
      <c r="AC35" s="33"/>
      <c r="AD35" s="29"/>
      <c r="AE35" s="77">
        <f t="shared" si="8"/>
        <v>0</v>
      </c>
      <c r="AF35" s="80"/>
    </row>
    <row r="36" spans="2:32" x14ac:dyDescent="0.25">
      <c r="B36" s="6"/>
      <c r="C36" s="61" t="s">
        <v>17</v>
      </c>
      <c r="D36" s="56"/>
      <c r="E36" s="56"/>
      <c r="F36" s="56"/>
      <c r="G36" s="33"/>
      <c r="H36" s="33"/>
      <c r="I36" s="33">
        <v>12</v>
      </c>
      <c r="J36" s="33"/>
      <c r="K36" s="33">
        <v>17</v>
      </c>
      <c r="L36" s="33"/>
      <c r="M36" s="33"/>
      <c r="N36" s="33"/>
      <c r="O36" s="33">
        <v>4</v>
      </c>
      <c r="P36" s="36"/>
      <c r="Q36" s="17"/>
      <c r="R36" s="31"/>
      <c r="S36" s="33"/>
      <c r="T36" s="48" t="str">
        <f t="shared" si="0"/>
        <v/>
      </c>
      <c r="U36" s="33"/>
      <c r="V36" s="67">
        <f t="shared" si="1"/>
        <v>0</v>
      </c>
      <c r="W36" s="33"/>
      <c r="X36" s="48"/>
      <c r="Y36" s="33"/>
      <c r="Z36" s="67">
        <f t="shared" si="3"/>
        <v>0</v>
      </c>
      <c r="AA36" s="33"/>
      <c r="AB36" s="48"/>
      <c r="AC36" s="33"/>
      <c r="AD36" s="29"/>
      <c r="AE36" s="77">
        <f t="shared" si="8"/>
        <v>16</v>
      </c>
      <c r="AF36" s="80"/>
    </row>
    <row r="37" spans="2:32" x14ac:dyDescent="0.25">
      <c r="B37" s="6"/>
      <c r="C37" s="61" t="s">
        <v>82</v>
      </c>
      <c r="D37" s="56">
        <v>67</v>
      </c>
      <c r="E37" s="56">
        <v>40</v>
      </c>
      <c r="F37" s="56">
        <v>20</v>
      </c>
      <c r="G37" s="33"/>
      <c r="H37" s="33"/>
      <c r="I37" s="33">
        <v>2.5</v>
      </c>
      <c r="J37" s="33"/>
      <c r="K37" s="33"/>
      <c r="L37" s="33"/>
      <c r="M37" s="33"/>
      <c r="N37" s="33"/>
      <c r="O37" s="33"/>
      <c r="P37" s="36">
        <v>35</v>
      </c>
      <c r="Q37" s="17"/>
      <c r="R37" s="31"/>
      <c r="S37" s="33">
        <v>59</v>
      </c>
      <c r="T37" s="48" t="str">
        <f t="shared" si="0"/>
        <v/>
      </c>
      <c r="U37" s="33"/>
      <c r="V37" s="67">
        <f t="shared" si="1"/>
        <v>40</v>
      </c>
      <c r="W37" s="33"/>
      <c r="X37" s="48"/>
      <c r="Y37" s="33"/>
      <c r="Z37" s="67">
        <f t="shared" si="3"/>
        <v>20</v>
      </c>
      <c r="AA37" s="33"/>
      <c r="AB37" s="48"/>
      <c r="AC37" s="33"/>
      <c r="AD37" s="29"/>
      <c r="AE37" s="77">
        <f t="shared" si="8"/>
        <v>96.5</v>
      </c>
      <c r="AF37" s="80"/>
    </row>
    <row r="38" spans="2:32" x14ac:dyDescent="0.25">
      <c r="B38" s="2"/>
      <c r="C38" s="61" t="s">
        <v>83</v>
      </c>
      <c r="D38" s="56"/>
      <c r="E38" s="56"/>
      <c r="F38" s="56"/>
      <c r="G38" s="33"/>
      <c r="H38" s="33"/>
      <c r="I38" s="33"/>
      <c r="J38" s="33"/>
      <c r="K38" s="33"/>
      <c r="L38" s="33"/>
      <c r="M38" s="33"/>
      <c r="N38" s="33"/>
      <c r="O38" s="33">
        <v>16</v>
      </c>
      <c r="P38" s="36"/>
      <c r="Q38" s="17"/>
      <c r="R38" s="31"/>
      <c r="S38" s="33">
        <v>16</v>
      </c>
      <c r="T38" s="48" t="str">
        <f t="shared" si="0"/>
        <v/>
      </c>
      <c r="U38" s="33"/>
      <c r="V38" s="67">
        <f t="shared" si="1"/>
        <v>0</v>
      </c>
      <c r="W38" s="33"/>
      <c r="X38" s="34"/>
      <c r="Y38" s="33"/>
      <c r="Z38" s="67">
        <f t="shared" si="3"/>
        <v>0</v>
      </c>
      <c r="AA38" s="33"/>
      <c r="AB38" s="34"/>
      <c r="AC38" s="33"/>
      <c r="AD38" s="37"/>
      <c r="AE38" s="77">
        <f t="shared" si="8"/>
        <v>32</v>
      </c>
      <c r="AF38" s="80"/>
    </row>
    <row r="39" spans="2:32" x14ac:dyDescent="0.25">
      <c r="B39" s="6"/>
      <c r="C39" s="61" t="s">
        <v>108</v>
      </c>
      <c r="D39" s="56">
        <v>38</v>
      </c>
      <c r="E39" s="56">
        <v>12</v>
      </c>
      <c r="F39" s="56">
        <v>8</v>
      </c>
      <c r="G39" s="33"/>
      <c r="H39" s="33"/>
      <c r="I39" s="33"/>
      <c r="J39" s="33"/>
      <c r="K39" s="33"/>
      <c r="L39" s="33"/>
      <c r="M39" s="33"/>
      <c r="N39" s="33"/>
      <c r="O39" s="33"/>
      <c r="P39" s="36"/>
      <c r="Q39" s="17"/>
      <c r="R39" s="31"/>
      <c r="S39" s="33">
        <v>3</v>
      </c>
      <c r="T39" s="48" t="str">
        <f t="shared" si="0"/>
        <v/>
      </c>
      <c r="U39" s="33"/>
      <c r="V39" s="67">
        <f t="shared" si="1"/>
        <v>12</v>
      </c>
      <c r="W39" s="33"/>
      <c r="X39" s="34"/>
      <c r="Y39" s="33"/>
      <c r="Z39" s="67">
        <f t="shared" si="3"/>
        <v>8</v>
      </c>
      <c r="AA39" s="33"/>
      <c r="AB39" s="34"/>
      <c r="AC39" s="33"/>
      <c r="AD39" s="37"/>
      <c r="AE39" s="77">
        <f t="shared" si="8"/>
        <v>3</v>
      </c>
      <c r="AF39" s="80"/>
    </row>
    <row r="40" spans="2:32" ht="30" x14ac:dyDescent="0.25">
      <c r="B40" s="6"/>
      <c r="C40" s="87" t="s">
        <v>116</v>
      </c>
      <c r="D40" s="56"/>
      <c r="E40" s="56"/>
      <c r="F40" s="56"/>
      <c r="G40" s="33"/>
      <c r="H40" s="33"/>
      <c r="I40" s="33"/>
      <c r="J40" s="33"/>
      <c r="K40" s="33"/>
      <c r="L40" s="33"/>
      <c r="M40" s="33"/>
      <c r="N40" s="33"/>
      <c r="O40" s="33"/>
      <c r="P40" s="36"/>
      <c r="Q40" s="17"/>
      <c r="R40" s="31"/>
      <c r="S40" s="33"/>
      <c r="T40" s="48"/>
      <c r="U40" s="33"/>
      <c r="V40" s="67"/>
      <c r="W40" s="33"/>
      <c r="X40" s="34"/>
      <c r="Y40" s="33"/>
      <c r="Z40" s="67"/>
      <c r="AA40" s="33"/>
      <c r="AB40" s="34"/>
      <c r="AC40" s="33"/>
      <c r="AD40" s="37"/>
      <c r="AE40" s="77"/>
      <c r="AF40" s="80"/>
    </row>
    <row r="41" spans="2:32" x14ac:dyDescent="0.25">
      <c r="B41" s="6"/>
      <c r="C41" s="88" t="s">
        <v>117</v>
      </c>
      <c r="D41" s="56">
        <v>76</v>
      </c>
      <c r="E41" s="56"/>
      <c r="F41" s="56">
        <v>24</v>
      </c>
      <c r="G41" s="33"/>
      <c r="H41" s="33"/>
      <c r="I41" s="33"/>
      <c r="J41" s="33"/>
      <c r="K41" s="33"/>
      <c r="L41" s="33"/>
      <c r="M41" s="33"/>
      <c r="N41" s="33"/>
      <c r="O41" s="33"/>
      <c r="P41" s="36"/>
      <c r="Q41" s="17"/>
      <c r="R41" s="31"/>
      <c r="S41" s="33"/>
      <c r="T41" s="48"/>
      <c r="U41" s="33"/>
      <c r="V41" s="67"/>
      <c r="W41" s="33"/>
      <c r="X41" s="34"/>
      <c r="Y41" s="33"/>
      <c r="Z41" s="67"/>
      <c r="AA41" s="33"/>
      <c r="AB41" s="34"/>
      <c r="AC41" s="33"/>
      <c r="AD41" s="37"/>
      <c r="AE41" s="77"/>
      <c r="AF41" s="80"/>
    </row>
    <row r="42" spans="2:32" x14ac:dyDescent="0.25">
      <c r="B42" s="6"/>
      <c r="C42" s="88" t="s">
        <v>118</v>
      </c>
      <c r="D42" s="56">
        <v>24</v>
      </c>
      <c r="E42" s="56">
        <v>8</v>
      </c>
      <c r="F42" s="56">
        <v>4</v>
      </c>
      <c r="G42" s="33"/>
      <c r="H42" s="33"/>
      <c r="I42" s="33"/>
      <c r="J42" s="33"/>
      <c r="K42" s="33"/>
      <c r="L42" s="33"/>
      <c r="M42" s="33"/>
      <c r="N42" s="33"/>
      <c r="O42" s="33"/>
      <c r="P42" s="36"/>
      <c r="Q42" s="17"/>
      <c r="R42" s="31"/>
      <c r="S42" s="33"/>
      <c r="T42" s="48"/>
      <c r="U42" s="33"/>
      <c r="V42" s="67"/>
      <c r="W42" s="33"/>
      <c r="X42" s="34"/>
      <c r="Y42" s="33"/>
      <c r="Z42" s="67"/>
      <c r="AA42" s="33"/>
      <c r="AB42" s="34"/>
      <c r="AC42" s="33"/>
      <c r="AD42" s="37"/>
      <c r="AE42" s="77"/>
      <c r="AF42" s="80"/>
    </row>
    <row r="43" spans="2:32" x14ac:dyDescent="0.25">
      <c r="B43" s="6"/>
      <c r="C43" s="88" t="s">
        <v>119</v>
      </c>
      <c r="D43" s="56">
        <v>68</v>
      </c>
      <c r="E43" s="56">
        <v>24</v>
      </c>
      <c r="F43" s="56">
        <v>16</v>
      </c>
      <c r="G43" s="33"/>
      <c r="H43" s="33"/>
      <c r="I43" s="33"/>
      <c r="J43" s="33"/>
      <c r="K43" s="33"/>
      <c r="L43" s="33"/>
      <c r="M43" s="33"/>
      <c r="N43" s="33"/>
      <c r="O43" s="33"/>
      <c r="P43" s="36"/>
      <c r="Q43" s="17"/>
      <c r="R43" s="31"/>
      <c r="S43" s="33"/>
      <c r="T43" s="48"/>
      <c r="U43" s="33"/>
      <c r="V43" s="67"/>
      <c r="W43" s="33"/>
      <c r="X43" s="34"/>
      <c r="Y43" s="33"/>
      <c r="Z43" s="67"/>
      <c r="AA43" s="33"/>
      <c r="AB43" s="34"/>
      <c r="AC43" s="33"/>
      <c r="AD43" s="37"/>
      <c r="AE43" s="77"/>
      <c r="AF43" s="80"/>
    </row>
    <row r="44" spans="2:32" x14ac:dyDescent="0.25">
      <c r="B44" s="6"/>
      <c r="C44" s="85" t="s">
        <v>109</v>
      </c>
      <c r="D44" s="56"/>
      <c r="E44" s="56"/>
      <c r="F44" s="56"/>
      <c r="G44" s="33"/>
      <c r="H44" s="33"/>
      <c r="I44" s="33"/>
      <c r="J44" s="33"/>
      <c r="K44" s="33"/>
      <c r="L44" s="33"/>
      <c r="M44" s="33"/>
      <c r="N44" s="33"/>
      <c r="O44" s="33"/>
      <c r="P44" s="36"/>
      <c r="Q44" s="17"/>
      <c r="R44" s="31"/>
      <c r="S44" s="33"/>
      <c r="T44" s="48"/>
      <c r="U44" s="33"/>
      <c r="V44" s="67"/>
      <c r="W44" s="33"/>
      <c r="X44" s="34"/>
      <c r="Y44" s="33"/>
      <c r="Z44" s="67"/>
      <c r="AA44" s="33"/>
      <c r="AB44" s="34"/>
      <c r="AC44" s="33"/>
      <c r="AD44" s="37"/>
      <c r="AE44" s="77"/>
      <c r="AF44" s="80"/>
    </row>
    <row r="45" spans="2:32" x14ac:dyDescent="0.25">
      <c r="B45" s="6"/>
      <c r="C45" s="89" t="s">
        <v>120</v>
      </c>
      <c r="D45" s="56">
        <v>1</v>
      </c>
      <c r="E45" s="56"/>
      <c r="F45" s="56"/>
      <c r="G45" s="33"/>
      <c r="H45" s="33"/>
      <c r="I45" s="33"/>
      <c r="J45" s="33"/>
      <c r="K45" s="33"/>
      <c r="L45" s="33"/>
      <c r="M45" s="33"/>
      <c r="N45" s="33"/>
      <c r="O45" s="33"/>
      <c r="P45" s="36"/>
      <c r="Q45" s="17"/>
      <c r="R45" s="31"/>
      <c r="S45" s="33"/>
      <c r="T45" s="48"/>
      <c r="U45" s="33"/>
      <c r="V45" s="67"/>
      <c r="W45" s="33"/>
      <c r="X45" s="34"/>
      <c r="Y45" s="33"/>
      <c r="Z45" s="67"/>
      <c r="AA45" s="33"/>
      <c r="AB45" s="34"/>
      <c r="AC45" s="33"/>
      <c r="AD45" s="37"/>
      <c r="AE45" s="77"/>
      <c r="AF45" s="80"/>
    </row>
    <row r="46" spans="2:32" x14ac:dyDescent="0.25">
      <c r="B46" s="6"/>
      <c r="C46" s="89" t="s">
        <v>121</v>
      </c>
      <c r="D46" s="56">
        <v>1</v>
      </c>
      <c r="E46" s="56"/>
      <c r="F46" s="56"/>
      <c r="G46" s="33"/>
      <c r="H46" s="33"/>
      <c r="I46" s="33"/>
      <c r="J46" s="33"/>
      <c r="K46" s="33"/>
      <c r="L46" s="33"/>
      <c r="M46" s="33"/>
      <c r="N46" s="33"/>
      <c r="O46" s="33"/>
      <c r="P46" s="36"/>
      <c r="Q46" s="17"/>
      <c r="R46" s="31"/>
      <c r="S46" s="33"/>
      <c r="T46" s="48"/>
      <c r="U46" s="33"/>
      <c r="V46" s="67"/>
      <c r="W46" s="33"/>
      <c r="X46" s="34"/>
      <c r="Y46" s="33"/>
      <c r="Z46" s="67"/>
      <c r="AA46" s="33"/>
      <c r="AB46" s="34"/>
      <c r="AC46" s="33"/>
      <c r="AD46" s="37"/>
      <c r="AE46" s="77"/>
      <c r="AF46" s="80"/>
    </row>
    <row r="47" spans="2:32" x14ac:dyDescent="0.25">
      <c r="B47" s="6"/>
      <c r="C47" s="89" t="s">
        <v>122</v>
      </c>
      <c r="D47" s="56">
        <v>34</v>
      </c>
      <c r="E47" s="56">
        <v>8</v>
      </c>
      <c r="F47" s="56">
        <v>8</v>
      </c>
      <c r="G47" s="33"/>
      <c r="H47" s="33"/>
      <c r="I47" s="33"/>
      <c r="J47" s="33"/>
      <c r="K47" s="33"/>
      <c r="L47" s="33"/>
      <c r="M47" s="33"/>
      <c r="N47" s="33"/>
      <c r="O47" s="33"/>
      <c r="P47" s="36"/>
      <c r="Q47" s="17"/>
      <c r="R47" s="31"/>
      <c r="S47" s="33"/>
      <c r="T47" s="48"/>
      <c r="U47" s="33"/>
      <c r="V47" s="67"/>
      <c r="W47" s="33"/>
      <c r="X47" s="34"/>
      <c r="Y47" s="33"/>
      <c r="Z47" s="67"/>
      <c r="AA47" s="33"/>
      <c r="AB47" s="34"/>
      <c r="AC47" s="33"/>
      <c r="AD47" s="37"/>
      <c r="AE47" s="77"/>
      <c r="AF47" s="80"/>
    </row>
    <row r="48" spans="2:32" x14ac:dyDescent="0.25">
      <c r="B48" s="6"/>
      <c r="C48" s="89" t="s">
        <v>123</v>
      </c>
      <c r="D48" s="56">
        <v>67</v>
      </c>
      <c r="E48" s="56">
        <v>40</v>
      </c>
      <c r="F48" s="56">
        <v>20</v>
      </c>
      <c r="G48" s="33"/>
      <c r="H48" s="33"/>
      <c r="I48" s="33"/>
      <c r="J48" s="33"/>
      <c r="K48" s="33"/>
      <c r="L48" s="33"/>
      <c r="M48" s="33"/>
      <c r="N48" s="33"/>
      <c r="O48" s="33"/>
      <c r="P48" s="36"/>
      <c r="Q48" s="17"/>
      <c r="R48" s="31"/>
      <c r="S48" s="33"/>
      <c r="T48" s="48"/>
      <c r="U48" s="33"/>
      <c r="V48" s="67"/>
      <c r="W48" s="33"/>
      <c r="X48" s="34"/>
      <c r="Y48" s="33"/>
      <c r="Z48" s="67"/>
      <c r="AA48" s="33"/>
      <c r="AB48" s="34"/>
      <c r="AC48" s="33"/>
      <c r="AD48" s="37"/>
      <c r="AE48" s="77"/>
      <c r="AF48" s="80"/>
    </row>
    <row r="49" spans="1:32" x14ac:dyDescent="0.25">
      <c r="B49" s="6"/>
      <c r="C49" s="89" t="s">
        <v>124</v>
      </c>
      <c r="D49" s="56">
        <v>8</v>
      </c>
      <c r="E49" s="56">
        <v>4</v>
      </c>
      <c r="F49" s="56">
        <v>2</v>
      </c>
      <c r="G49" s="33"/>
      <c r="H49" s="33"/>
      <c r="I49" s="33"/>
      <c r="J49" s="33"/>
      <c r="K49" s="33"/>
      <c r="L49" s="33"/>
      <c r="M49" s="33"/>
      <c r="N49" s="33"/>
      <c r="O49" s="33"/>
      <c r="P49" s="36"/>
      <c r="Q49" s="17"/>
      <c r="R49" s="31"/>
      <c r="S49" s="33"/>
      <c r="T49" s="48"/>
      <c r="U49" s="33"/>
      <c r="V49" s="67"/>
      <c r="W49" s="33"/>
      <c r="X49" s="34"/>
      <c r="Y49" s="33"/>
      <c r="Z49" s="67"/>
      <c r="AA49" s="33"/>
      <c r="AB49" s="34"/>
      <c r="AC49" s="33"/>
      <c r="AD49" s="37"/>
      <c r="AE49" s="77"/>
      <c r="AF49" s="80"/>
    </row>
    <row r="50" spans="1:32" x14ac:dyDescent="0.25">
      <c r="A50" s="83"/>
      <c r="B50" s="84"/>
      <c r="C50" s="86" t="s">
        <v>110</v>
      </c>
      <c r="D50" s="56"/>
      <c r="E50" s="56"/>
      <c r="F50" s="56"/>
      <c r="G50" s="33"/>
      <c r="H50" s="33"/>
      <c r="I50" s="33"/>
      <c r="J50" s="33"/>
      <c r="K50" s="33"/>
      <c r="L50" s="33"/>
      <c r="M50" s="33"/>
      <c r="N50" s="33"/>
      <c r="O50" s="33"/>
      <c r="P50" s="36"/>
      <c r="Q50" s="17"/>
      <c r="R50" s="31"/>
      <c r="S50" s="33"/>
      <c r="T50" s="48"/>
      <c r="U50" s="33"/>
      <c r="V50" s="67"/>
      <c r="W50" s="33"/>
      <c r="X50" s="34"/>
      <c r="Y50" s="33"/>
      <c r="Z50" s="67"/>
      <c r="AA50" s="33"/>
      <c r="AB50" s="34"/>
      <c r="AC50" s="33"/>
      <c r="AD50" s="37"/>
      <c r="AE50" s="77"/>
      <c r="AF50" s="80"/>
    </row>
    <row r="51" spans="1:32" x14ac:dyDescent="0.25">
      <c r="A51" s="83"/>
      <c r="B51" s="84"/>
      <c r="C51" s="86" t="s">
        <v>111</v>
      </c>
      <c r="D51" s="56">
        <v>24</v>
      </c>
      <c r="E51" s="56">
        <v>8</v>
      </c>
      <c r="F51" s="56">
        <v>2</v>
      </c>
      <c r="G51" s="33"/>
      <c r="H51" s="33"/>
      <c r="I51" s="33"/>
      <c r="J51" s="33"/>
      <c r="K51" s="33"/>
      <c r="L51" s="33"/>
      <c r="M51" s="33"/>
      <c r="N51" s="33"/>
      <c r="O51" s="33"/>
      <c r="P51" s="36"/>
      <c r="Q51" s="17"/>
      <c r="R51" s="31"/>
      <c r="S51" s="33"/>
      <c r="T51" s="48"/>
      <c r="U51" s="33"/>
      <c r="V51" s="67"/>
      <c r="W51" s="33"/>
      <c r="X51" s="34"/>
      <c r="Y51" s="33"/>
      <c r="Z51" s="67"/>
      <c r="AA51" s="33"/>
      <c r="AB51" s="34"/>
      <c r="AC51" s="33"/>
      <c r="AD51" s="37"/>
      <c r="AE51" s="77"/>
      <c r="AF51" s="80"/>
    </row>
    <row r="52" spans="1:32" x14ac:dyDescent="0.25">
      <c r="A52" s="83"/>
      <c r="B52" s="84"/>
      <c r="C52" s="86" t="s">
        <v>112</v>
      </c>
      <c r="D52" s="56"/>
      <c r="E52" s="56"/>
      <c r="F52" s="56"/>
      <c r="G52" s="33"/>
      <c r="H52" s="33"/>
      <c r="I52" s="33"/>
      <c r="J52" s="33"/>
      <c r="K52" s="33"/>
      <c r="L52" s="33"/>
      <c r="M52" s="33"/>
      <c r="N52" s="33"/>
      <c r="O52" s="33"/>
      <c r="P52" s="36"/>
      <c r="Q52" s="17"/>
      <c r="R52" s="31"/>
      <c r="S52" s="33"/>
      <c r="T52" s="48"/>
      <c r="U52" s="33"/>
      <c r="V52" s="67"/>
      <c r="W52" s="33"/>
      <c r="X52" s="34"/>
      <c r="Y52" s="33"/>
      <c r="Z52" s="67"/>
      <c r="AA52" s="33"/>
      <c r="AB52" s="34"/>
      <c r="AC52" s="33"/>
      <c r="AD52" s="37"/>
      <c r="AE52" s="77"/>
      <c r="AF52" s="80"/>
    </row>
    <row r="53" spans="1:32" x14ac:dyDescent="0.25">
      <c r="A53" s="83"/>
      <c r="B53" s="84"/>
      <c r="C53" s="86" t="s">
        <v>113</v>
      </c>
      <c r="D53" s="56">
        <v>4</v>
      </c>
      <c r="E53" s="56">
        <v>4</v>
      </c>
      <c r="F53" s="56">
        <v>1</v>
      </c>
      <c r="G53" s="33"/>
      <c r="H53" s="33"/>
      <c r="I53" s="33"/>
      <c r="J53" s="33"/>
      <c r="K53" s="33"/>
      <c r="L53" s="33"/>
      <c r="M53" s="33"/>
      <c r="N53" s="33"/>
      <c r="O53" s="33"/>
      <c r="P53" s="36"/>
      <c r="Q53" s="17"/>
      <c r="R53" s="31"/>
      <c r="S53" s="33"/>
      <c r="T53" s="48"/>
      <c r="U53" s="33"/>
      <c r="V53" s="67"/>
      <c r="W53" s="33"/>
      <c r="X53" s="34"/>
      <c r="Y53" s="33"/>
      <c r="Z53" s="67"/>
      <c r="AA53" s="33"/>
      <c r="AB53" s="34"/>
      <c r="AC53" s="33"/>
      <c r="AD53" s="37"/>
      <c r="AE53" s="77"/>
      <c r="AF53" s="80"/>
    </row>
    <row r="54" spans="1:32" x14ac:dyDescent="0.25">
      <c r="A54" s="83"/>
      <c r="B54" s="84"/>
      <c r="C54" s="86" t="s">
        <v>114</v>
      </c>
      <c r="D54" s="56"/>
      <c r="E54" s="56"/>
      <c r="F54" s="56"/>
      <c r="G54" s="33"/>
      <c r="H54" s="33"/>
      <c r="I54" s="33"/>
      <c r="J54" s="33"/>
      <c r="K54" s="33"/>
      <c r="L54" s="33"/>
      <c r="M54" s="33"/>
      <c r="N54" s="33"/>
      <c r="O54" s="33"/>
      <c r="P54" s="36"/>
      <c r="Q54" s="17"/>
      <c r="R54" s="31"/>
      <c r="S54" s="33"/>
      <c r="T54" s="48"/>
      <c r="U54" s="33"/>
      <c r="V54" s="67"/>
      <c r="W54" s="33"/>
      <c r="X54" s="34"/>
      <c r="Y54" s="33"/>
      <c r="Z54" s="67"/>
      <c r="AA54" s="33"/>
      <c r="AB54" s="34"/>
      <c r="AC54" s="33"/>
      <c r="AD54" s="37"/>
      <c r="AE54" s="77"/>
      <c r="AF54" s="80"/>
    </row>
    <row r="55" spans="1:32" ht="30" x14ac:dyDescent="0.25">
      <c r="A55" s="83"/>
      <c r="B55" s="84"/>
      <c r="C55" s="86" t="s">
        <v>115</v>
      </c>
      <c r="D55" s="56"/>
      <c r="E55" s="56"/>
      <c r="F55" s="56"/>
      <c r="G55" s="33"/>
      <c r="H55" s="33"/>
      <c r="I55" s="33"/>
      <c r="J55" s="33"/>
      <c r="K55" s="33"/>
      <c r="L55" s="33"/>
      <c r="M55" s="33"/>
      <c r="N55" s="33"/>
      <c r="O55" s="33"/>
      <c r="P55" s="36"/>
      <c r="Q55" s="17"/>
      <c r="R55" s="31"/>
      <c r="S55" s="33"/>
      <c r="T55" s="48"/>
      <c r="U55" s="33"/>
      <c r="V55" s="67"/>
      <c r="W55" s="33"/>
      <c r="X55" s="34"/>
      <c r="Y55" s="33"/>
      <c r="Z55" s="67"/>
      <c r="AA55" s="33"/>
      <c r="AB55" s="34"/>
      <c r="AC55" s="33"/>
      <c r="AD55" s="37"/>
      <c r="AE55" s="77"/>
      <c r="AF55" s="80"/>
    </row>
    <row r="56" spans="1:32" x14ac:dyDescent="0.25">
      <c r="B56" s="6"/>
      <c r="C56" s="61"/>
      <c r="D56" s="56"/>
      <c r="E56" s="56"/>
      <c r="F56" s="56"/>
      <c r="G56" s="33"/>
      <c r="H56" s="33"/>
      <c r="I56" s="33"/>
      <c r="J56" s="33"/>
      <c r="K56" s="33"/>
      <c r="L56" s="33"/>
      <c r="M56" s="33"/>
      <c r="N56" s="33"/>
      <c r="O56" s="33"/>
      <c r="P56" s="36"/>
      <c r="Q56" s="17"/>
      <c r="R56" s="31"/>
      <c r="S56" s="33"/>
      <c r="T56" s="48"/>
      <c r="U56" s="33"/>
      <c r="V56" s="67"/>
      <c r="W56" s="33"/>
      <c r="X56" s="34"/>
      <c r="Y56" s="33"/>
      <c r="Z56" s="67"/>
      <c r="AA56" s="33"/>
      <c r="AB56" s="34"/>
      <c r="AC56" s="33"/>
      <c r="AD56" s="37"/>
      <c r="AE56" s="77"/>
      <c r="AF56" s="80"/>
    </row>
    <row r="57" spans="1:32" x14ac:dyDescent="0.25">
      <c r="B57" s="6" t="s">
        <v>47</v>
      </c>
      <c r="C57" s="24"/>
      <c r="D57" s="18"/>
      <c r="E57" s="56"/>
      <c r="F57" s="56"/>
      <c r="G57" s="33"/>
      <c r="H57" s="33"/>
      <c r="I57" s="33"/>
      <c r="J57" s="33"/>
      <c r="K57" s="33"/>
      <c r="L57" s="33"/>
      <c r="M57" s="33"/>
      <c r="N57" s="33"/>
      <c r="O57" s="33"/>
      <c r="P57" s="36"/>
      <c r="Q57" s="17"/>
      <c r="R57" s="31"/>
      <c r="S57" s="33"/>
      <c r="T57" s="48" t="str">
        <f t="shared" si="0"/>
        <v/>
      </c>
      <c r="U57" s="33"/>
      <c r="V57" s="67">
        <f t="shared" si="1"/>
        <v>0</v>
      </c>
      <c r="W57" s="33"/>
      <c r="X57" s="34"/>
      <c r="Y57" s="33"/>
      <c r="Z57" s="67">
        <f t="shared" si="3"/>
        <v>0</v>
      </c>
      <c r="AA57" s="33"/>
      <c r="AB57" s="51"/>
      <c r="AC57" s="33"/>
      <c r="AD57" s="37"/>
      <c r="AE57" s="77">
        <f t="shared" si="6"/>
        <v>0</v>
      </c>
      <c r="AF57" s="80"/>
    </row>
    <row r="58" spans="1:32" x14ac:dyDescent="0.25">
      <c r="B58" s="6"/>
      <c r="C58" s="60" t="s">
        <v>48</v>
      </c>
      <c r="D58" s="18"/>
      <c r="E58" s="56"/>
      <c r="F58" s="56"/>
      <c r="G58" s="33"/>
      <c r="H58" s="33"/>
      <c r="I58" s="33"/>
      <c r="J58" s="33"/>
      <c r="K58" s="33"/>
      <c r="L58" s="33"/>
      <c r="M58" s="33"/>
      <c r="N58" s="33"/>
      <c r="O58" s="33">
        <v>5</v>
      </c>
      <c r="P58" s="36"/>
      <c r="Q58" s="17"/>
      <c r="R58" s="31"/>
      <c r="S58" s="33"/>
      <c r="T58" s="48" t="str">
        <f t="shared" si="0"/>
        <v/>
      </c>
      <c r="U58" s="33"/>
      <c r="V58" s="67">
        <f t="shared" si="1"/>
        <v>0</v>
      </c>
      <c r="W58" s="33"/>
      <c r="X58" s="48" t="str">
        <f t="shared" ref="X58:X71" si="9">IF(W58&gt;0,V58-W58,"")</f>
        <v/>
      </c>
      <c r="Y58" s="33"/>
      <c r="Z58" s="67">
        <f t="shared" si="3"/>
        <v>0</v>
      </c>
      <c r="AA58" s="33"/>
      <c r="AB58" s="48" t="str">
        <f t="shared" ref="AB58:AB71" si="10">IF(AA58&gt;0,Z58-AA58,"")</f>
        <v/>
      </c>
      <c r="AC58" s="33"/>
      <c r="AD58" s="29">
        <f t="shared" ref="AD58:AD63" si="11">R58+V58+Z58</f>
        <v>0</v>
      </c>
      <c r="AE58" s="77">
        <f t="shared" si="6"/>
        <v>5</v>
      </c>
      <c r="AF58" s="80"/>
    </row>
    <row r="59" spans="1:32" x14ac:dyDescent="0.25">
      <c r="B59" s="6"/>
      <c r="C59" s="61" t="s">
        <v>65</v>
      </c>
      <c r="D59" s="18"/>
      <c r="E59" s="56"/>
      <c r="F59" s="56"/>
      <c r="G59" s="33"/>
      <c r="H59" s="33"/>
      <c r="I59" s="33"/>
      <c r="J59" s="33">
        <v>1</v>
      </c>
      <c r="K59" s="33"/>
      <c r="L59" s="33"/>
      <c r="M59" s="33"/>
      <c r="N59" s="33"/>
      <c r="O59" s="33"/>
      <c r="P59" s="36"/>
      <c r="Q59" s="17"/>
      <c r="R59" s="31"/>
      <c r="S59" s="33"/>
      <c r="T59" s="48" t="str">
        <f t="shared" si="0"/>
        <v/>
      </c>
      <c r="U59" s="33"/>
      <c r="V59" s="67">
        <f t="shared" si="1"/>
        <v>0</v>
      </c>
      <c r="W59" s="33"/>
      <c r="X59" s="48"/>
      <c r="Y59" s="33"/>
      <c r="Z59" s="67">
        <f t="shared" si="3"/>
        <v>0</v>
      </c>
      <c r="AA59" s="33"/>
      <c r="AB59" s="48"/>
      <c r="AC59" s="33"/>
      <c r="AD59" s="29">
        <f t="shared" si="11"/>
        <v>0</v>
      </c>
      <c r="AE59" s="77">
        <f t="shared" si="6"/>
        <v>1</v>
      </c>
      <c r="AF59" s="80"/>
    </row>
    <row r="60" spans="1:32" x14ac:dyDescent="0.25">
      <c r="B60" s="6"/>
      <c r="C60" s="61" t="s">
        <v>66</v>
      </c>
      <c r="D60" s="18"/>
      <c r="E60" s="56"/>
      <c r="F60" s="56"/>
      <c r="G60" s="33"/>
      <c r="H60" s="33"/>
      <c r="I60" s="33"/>
      <c r="J60" s="33">
        <v>5</v>
      </c>
      <c r="K60" s="33"/>
      <c r="L60" s="33"/>
      <c r="M60" s="33"/>
      <c r="N60" s="33"/>
      <c r="O60" s="33"/>
      <c r="P60" s="36"/>
      <c r="Q60" s="17"/>
      <c r="R60" s="31"/>
      <c r="S60" s="33"/>
      <c r="T60" s="48" t="str">
        <f t="shared" si="0"/>
        <v/>
      </c>
      <c r="U60" s="33"/>
      <c r="V60" s="67">
        <f t="shared" si="1"/>
        <v>0</v>
      </c>
      <c r="W60" s="33"/>
      <c r="X60" s="48"/>
      <c r="Y60" s="33"/>
      <c r="Z60" s="67">
        <f t="shared" si="3"/>
        <v>0</v>
      </c>
      <c r="AA60" s="33"/>
      <c r="AB60" s="48"/>
      <c r="AC60" s="33"/>
      <c r="AD60" s="29">
        <f t="shared" si="11"/>
        <v>0</v>
      </c>
      <c r="AE60" s="77">
        <f t="shared" si="6"/>
        <v>5</v>
      </c>
      <c r="AF60" s="80"/>
    </row>
    <row r="61" spans="1:32" x14ac:dyDescent="0.25">
      <c r="B61" s="6"/>
      <c r="C61" s="61" t="s">
        <v>50</v>
      </c>
      <c r="D61" s="57"/>
      <c r="E61" s="57"/>
      <c r="F61" s="57"/>
      <c r="G61" s="1"/>
      <c r="H61" s="1"/>
      <c r="I61" s="1"/>
      <c r="J61" s="1"/>
      <c r="K61" s="1"/>
      <c r="L61" s="1"/>
      <c r="M61" s="45"/>
      <c r="N61" s="45"/>
      <c r="O61" s="25"/>
      <c r="P61" s="26"/>
      <c r="Q61" s="17"/>
      <c r="R61" s="3"/>
      <c r="S61" s="27"/>
      <c r="T61" s="48" t="str">
        <f t="shared" si="0"/>
        <v/>
      </c>
      <c r="V61" s="67">
        <f t="shared" si="1"/>
        <v>0</v>
      </c>
      <c r="W61" s="27">
        <v>3</v>
      </c>
      <c r="X61" s="48"/>
      <c r="Z61" s="67">
        <f t="shared" si="3"/>
        <v>0</v>
      </c>
      <c r="AA61" s="27"/>
      <c r="AB61" s="48"/>
      <c r="AC61" s="30"/>
      <c r="AD61" s="29">
        <f t="shared" si="11"/>
        <v>0</v>
      </c>
      <c r="AE61" s="77">
        <f t="shared" si="6"/>
        <v>3</v>
      </c>
      <c r="AF61" s="79"/>
    </row>
    <row r="62" spans="1:32" x14ac:dyDescent="0.25">
      <c r="B62" s="6"/>
      <c r="C62" s="61" t="s">
        <v>63</v>
      </c>
      <c r="D62" s="57"/>
      <c r="E62" s="57"/>
      <c r="F62" s="57"/>
      <c r="G62" s="1"/>
      <c r="H62" s="1"/>
      <c r="I62" s="1">
        <v>1</v>
      </c>
      <c r="J62" s="1"/>
      <c r="K62" s="1"/>
      <c r="L62" s="1"/>
      <c r="M62" s="59"/>
      <c r="N62" s="45"/>
      <c r="O62" s="25"/>
      <c r="P62" s="26"/>
      <c r="Q62" s="17"/>
      <c r="R62" s="3"/>
      <c r="S62" s="27"/>
      <c r="T62" s="48" t="str">
        <f t="shared" si="0"/>
        <v/>
      </c>
      <c r="V62" s="67">
        <f t="shared" si="1"/>
        <v>0</v>
      </c>
      <c r="W62" s="27"/>
      <c r="X62" s="48"/>
      <c r="Z62" s="67">
        <f t="shared" si="3"/>
        <v>0</v>
      </c>
      <c r="AA62" s="27"/>
      <c r="AB62" s="48"/>
      <c r="AC62" s="30"/>
      <c r="AD62" s="29">
        <f t="shared" si="11"/>
        <v>0</v>
      </c>
      <c r="AE62" s="77">
        <f t="shared" si="6"/>
        <v>1</v>
      </c>
      <c r="AF62" s="79"/>
    </row>
    <row r="63" spans="1:32" x14ac:dyDescent="0.25">
      <c r="B63" s="6"/>
      <c r="C63" s="61" t="s">
        <v>64</v>
      </c>
      <c r="D63" s="57"/>
      <c r="E63" s="57"/>
      <c r="F63" s="57"/>
      <c r="G63" s="1"/>
      <c r="H63" s="1"/>
      <c r="I63" s="1"/>
      <c r="J63" s="1"/>
      <c r="K63" s="1"/>
      <c r="L63" s="1"/>
      <c r="M63" s="59"/>
      <c r="N63" s="45"/>
      <c r="O63" s="25"/>
      <c r="P63" s="26"/>
      <c r="Q63" s="17"/>
      <c r="R63" s="3"/>
      <c r="S63" s="27"/>
      <c r="T63" s="48" t="str">
        <f t="shared" si="0"/>
        <v/>
      </c>
      <c r="V63" s="67">
        <f t="shared" si="1"/>
        <v>0</v>
      </c>
      <c r="W63" s="27">
        <v>22</v>
      </c>
      <c r="X63" s="48"/>
      <c r="Z63" s="67">
        <f t="shared" si="3"/>
        <v>0</v>
      </c>
      <c r="AA63" s="27"/>
      <c r="AB63" s="48"/>
      <c r="AC63" s="30"/>
      <c r="AD63" s="29">
        <f t="shared" si="11"/>
        <v>0</v>
      </c>
      <c r="AE63" s="77">
        <f t="shared" si="6"/>
        <v>22</v>
      </c>
      <c r="AF63" s="79"/>
    </row>
    <row r="64" spans="1:32" x14ac:dyDescent="0.25">
      <c r="B64" s="6"/>
      <c r="C64" s="60"/>
      <c r="D64" s="18"/>
      <c r="E64" s="56"/>
      <c r="F64" s="56"/>
      <c r="G64" s="33"/>
      <c r="H64" s="33"/>
      <c r="I64" s="33"/>
      <c r="J64" s="33"/>
      <c r="K64" s="33"/>
      <c r="L64" s="33"/>
      <c r="M64" s="33"/>
      <c r="N64" s="33"/>
      <c r="O64" s="33"/>
      <c r="P64" s="36"/>
      <c r="Q64" s="17"/>
      <c r="R64" s="31"/>
      <c r="S64" s="33"/>
      <c r="T64" s="48" t="str">
        <f t="shared" si="0"/>
        <v/>
      </c>
      <c r="U64" s="33"/>
      <c r="V64" s="67">
        <f t="shared" si="1"/>
        <v>0</v>
      </c>
      <c r="W64" s="33"/>
      <c r="X64" s="48"/>
      <c r="Y64" s="33"/>
      <c r="Z64" s="67">
        <f t="shared" si="3"/>
        <v>0</v>
      </c>
      <c r="AA64" s="33"/>
      <c r="AB64" s="48"/>
      <c r="AC64" s="33"/>
      <c r="AD64" s="29"/>
      <c r="AE64" s="77">
        <f t="shared" si="6"/>
        <v>0</v>
      </c>
      <c r="AF64" s="80"/>
    </row>
    <row r="65" spans="2:32" x14ac:dyDescent="0.25">
      <c r="B65" s="6" t="s">
        <v>13</v>
      </c>
      <c r="C65" s="24"/>
      <c r="D65" s="56"/>
      <c r="E65" s="56"/>
      <c r="F65" s="56"/>
      <c r="G65" s="33"/>
      <c r="H65" s="33"/>
      <c r="I65" s="33"/>
      <c r="J65" s="33"/>
      <c r="K65" s="33"/>
      <c r="L65" s="33"/>
      <c r="M65" s="33"/>
      <c r="N65" s="33"/>
      <c r="O65" s="33"/>
      <c r="P65" s="36"/>
      <c r="Q65" s="17"/>
      <c r="R65" s="31"/>
      <c r="S65" s="33"/>
      <c r="T65" s="48" t="str">
        <f t="shared" si="0"/>
        <v/>
      </c>
      <c r="U65" s="33"/>
      <c r="V65" s="67">
        <f t="shared" si="1"/>
        <v>0</v>
      </c>
      <c r="W65" s="33"/>
      <c r="X65" s="48" t="str">
        <f t="shared" si="9"/>
        <v/>
      </c>
      <c r="Y65" s="33"/>
      <c r="Z65" s="67">
        <f t="shared" si="3"/>
        <v>0</v>
      </c>
      <c r="AA65" s="33"/>
      <c r="AB65" s="48" t="str">
        <f t="shared" si="10"/>
        <v/>
      </c>
      <c r="AC65" s="33"/>
      <c r="AD65" s="29">
        <f t="shared" ref="AD65:AD71" si="12">R65+V65+Z65</f>
        <v>0</v>
      </c>
      <c r="AE65" s="77">
        <f t="shared" si="6"/>
        <v>0</v>
      </c>
      <c r="AF65" s="80"/>
    </row>
    <row r="66" spans="2:32" x14ac:dyDescent="0.25">
      <c r="B66" s="6"/>
      <c r="C66" s="2" t="s">
        <v>48</v>
      </c>
      <c r="D66" s="56"/>
      <c r="E66" s="56"/>
      <c r="F66" s="56"/>
      <c r="G66" s="33"/>
      <c r="H66" s="33"/>
      <c r="I66" s="33"/>
      <c r="J66" s="33"/>
      <c r="K66" s="33"/>
      <c r="L66" s="33"/>
      <c r="M66" s="33"/>
      <c r="N66" s="33"/>
      <c r="O66" s="33"/>
      <c r="P66" s="36"/>
      <c r="Q66" s="17"/>
      <c r="R66" s="31"/>
      <c r="S66" s="55">
        <v>6</v>
      </c>
      <c r="T66" s="48" t="str">
        <f t="shared" si="0"/>
        <v/>
      </c>
      <c r="U66" s="33"/>
      <c r="V66" s="67">
        <f t="shared" si="1"/>
        <v>0</v>
      </c>
      <c r="W66" s="33"/>
      <c r="X66" s="48" t="str">
        <f t="shared" si="9"/>
        <v/>
      </c>
      <c r="Y66" s="33"/>
      <c r="Z66" s="67">
        <f t="shared" si="3"/>
        <v>0</v>
      </c>
      <c r="AA66" s="33"/>
      <c r="AB66" s="48" t="str">
        <f t="shared" si="10"/>
        <v/>
      </c>
      <c r="AC66" s="33"/>
      <c r="AD66" s="29">
        <f t="shared" si="12"/>
        <v>0</v>
      </c>
      <c r="AE66" s="77">
        <f t="shared" si="6"/>
        <v>6</v>
      </c>
      <c r="AF66" s="80"/>
    </row>
    <row r="67" spans="2:32" x14ac:dyDescent="0.25">
      <c r="B67" s="6"/>
      <c r="C67" s="2" t="s">
        <v>61</v>
      </c>
      <c r="D67" s="56"/>
      <c r="E67" s="56"/>
      <c r="F67" s="56"/>
      <c r="G67" s="33"/>
      <c r="H67" s="33"/>
      <c r="I67" s="33">
        <v>1</v>
      </c>
      <c r="J67" s="33"/>
      <c r="K67" s="33"/>
      <c r="L67" s="33">
        <v>4</v>
      </c>
      <c r="M67" s="33"/>
      <c r="N67" s="33"/>
      <c r="O67" s="33"/>
      <c r="P67" s="36"/>
      <c r="Q67" s="17"/>
      <c r="R67" s="31"/>
      <c r="S67" s="33"/>
      <c r="T67" s="48" t="str">
        <f t="shared" si="0"/>
        <v/>
      </c>
      <c r="U67" s="33"/>
      <c r="V67" s="67">
        <f t="shared" si="1"/>
        <v>0</v>
      </c>
      <c r="W67" s="33"/>
      <c r="X67" s="48" t="str">
        <f t="shared" si="9"/>
        <v/>
      </c>
      <c r="Y67" s="33"/>
      <c r="Z67" s="67">
        <f t="shared" si="3"/>
        <v>0</v>
      </c>
      <c r="AA67" s="33"/>
      <c r="AB67" s="48" t="str">
        <f t="shared" si="10"/>
        <v/>
      </c>
      <c r="AC67" s="33"/>
      <c r="AD67" s="29">
        <f t="shared" si="12"/>
        <v>0</v>
      </c>
      <c r="AE67" s="77">
        <f t="shared" si="6"/>
        <v>5</v>
      </c>
      <c r="AF67" s="80"/>
    </row>
    <row r="68" spans="2:32" x14ac:dyDescent="0.25">
      <c r="B68" s="6"/>
      <c r="C68" s="2" t="s">
        <v>26</v>
      </c>
      <c r="D68" s="56"/>
      <c r="E68" s="56"/>
      <c r="F68" s="56"/>
      <c r="G68" s="33"/>
      <c r="H68" s="33"/>
      <c r="I68" s="33">
        <v>25</v>
      </c>
      <c r="J68" s="33"/>
      <c r="K68" s="33"/>
      <c r="L68" s="33"/>
      <c r="M68" s="33"/>
      <c r="N68" s="33"/>
      <c r="O68" s="33"/>
      <c r="P68" s="36">
        <v>1</v>
      </c>
      <c r="Q68" s="17"/>
      <c r="R68" s="31"/>
      <c r="S68" s="33"/>
      <c r="T68" s="48" t="str">
        <f t="shared" si="0"/>
        <v/>
      </c>
      <c r="U68" s="33"/>
      <c r="V68" s="67">
        <f t="shared" si="1"/>
        <v>0</v>
      </c>
      <c r="W68" s="33"/>
      <c r="X68" s="48" t="str">
        <f t="shared" si="9"/>
        <v/>
      </c>
      <c r="Y68" s="33"/>
      <c r="Z68" s="67">
        <f t="shared" si="3"/>
        <v>0</v>
      </c>
      <c r="AA68" s="33"/>
      <c r="AB68" s="48" t="str">
        <f t="shared" si="10"/>
        <v/>
      </c>
      <c r="AC68" s="33"/>
      <c r="AD68" s="29">
        <f t="shared" si="12"/>
        <v>0</v>
      </c>
      <c r="AE68" s="77">
        <f t="shared" si="6"/>
        <v>26</v>
      </c>
      <c r="AF68" s="80"/>
    </row>
    <row r="69" spans="2:32" x14ac:dyDescent="0.25">
      <c r="B69" s="6"/>
      <c r="C69" s="2" t="s">
        <v>50</v>
      </c>
      <c r="D69" s="56"/>
      <c r="E69" s="56"/>
      <c r="F69" s="56"/>
      <c r="G69" s="33"/>
      <c r="H69" s="33"/>
      <c r="I69" s="33"/>
      <c r="J69" s="33"/>
      <c r="K69" s="33"/>
      <c r="L69" s="33"/>
      <c r="M69" s="33"/>
      <c r="N69" s="33"/>
      <c r="O69" s="33"/>
      <c r="P69" s="36"/>
      <c r="Q69" s="17"/>
      <c r="R69" s="31"/>
      <c r="S69" s="33"/>
      <c r="T69" s="48" t="str">
        <f t="shared" si="0"/>
        <v/>
      </c>
      <c r="U69" s="33"/>
      <c r="V69" s="67">
        <f t="shared" si="1"/>
        <v>0</v>
      </c>
      <c r="W69" s="33">
        <v>180</v>
      </c>
      <c r="X69" s="48" t="str">
        <f t="shared" ref="X69" si="13">IF(V69&gt;0,IF(W69&gt;0,V69-W69,""),"")</f>
        <v/>
      </c>
      <c r="Y69" s="33"/>
      <c r="Z69" s="67">
        <f t="shared" si="3"/>
        <v>0</v>
      </c>
      <c r="AA69" s="33">
        <v>21</v>
      </c>
      <c r="AB69" s="48" t="str">
        <f t="shared" ref="AB69:AB70" si="14">IF(Z69&gt;0,IF(AA69&gt;0,Z69-AA69,""),"")</f>
        <v/>
      </c>
      <c r="AC69" s="33"/>
      <c r="AD69" s="29">
        <f t="shared" si="12"/>
        <v>0</v>
      </c>
      <c r="AE69" s="77">
        <f t="shared" si="6"/>
        <v>201</v>
      </c>
      <c r="AF69" s="80"/>
    </row>
    <row r="70" spans="2:32" x14ac:dyDescent="0.25">
      <c r="B70" s="6"/>
      <c r="C70" s="2" t="s">
        <v>51</v>
      </c>
      <c r="D70" s="56"/>
      <c r="E70" s="56"/>
      <c r="F70" s="56"/>
      <c r="G70" s="33"/>
      <c r="H70" s="33"/>
      <c r="I70" s="33"/>
      <c r="J70" s="33"/>
      <c r="K70" s="33"/>
      <c r="L70" s="33"/>
      <c r="M70" s="33"/>
      <c r="N70" s="33"/>
      <c r="O70" s="33"/>
      <c r="P70" s="36"/>
      <c r="Q70" s="17"/>
      <c r="R70" s="31"/>
      <c r="S70" s="33"/>
      <c r="T70" s="48" t="str">
        <f t="shared" si="0"/>
        <v/>
      </c>
      <c r="U70" s="33"/>
      <c r="V70" s="67">
        <f t="shared" si="1"/>
        <v>0</v>
      </c>
      <c r="W70" s="33"/>
      <c r="X70" s="48" t="str">
        <f t="shared" si="9"/>
        <v/>
      </c>
      <c r="Y70" s="33"/>
      <c r="Z70" s="67">
        <f t="shared" si="3"/>
        <v>0</v>
      </c>
      <c r="AA70" s="33">
        <v>184</v>
      </c>
      <c r="AB70" s="48" t="str">
        <f t="shared" si="14"/>
        <v/>
      </c>
      <c r="AC70" s="33"/>
      <c r="AD70" s="29">
        <f t="shared" si="12"/>
        <v>0</v>
      </c>
      <c r="AE70" s="77">
        <f t="shared" si="6"/>
        <v>184</v>
      </c>
      <c r="AF70" s="80"/>
    </row>
    <row r="71" spans="2:32" x14ac:dyDescent="0.25">
      <c r="B71" s="6"/>
      <c r="C71" s="2" t="s">
        <v>52</v>
      </c>
      <c r="D71" s="56"/>
      <c r="E71" s="56"/>
      <c r="F71" s="56"/>
      <c r="G71" s="33"/>
      <c r="H71" s="33"/>
      <c r="I71" s="33">
        <v>1</v>
      </c>
      <c r="J71" s="33"/>
      <c r="K71" s="33"/>
      <c r="L71" s="33"/>
      <c r="M71" s="33"/>
      <c r="N71" s="33"/>
      <c r="O71" s="33"/>
      <c r="P71" s="36"/>
      <c r="Q71" s="17"/>
      <c r="R71" s="31"/>
      <c r="S71" s="33"/>
      <c r="T71" s="48" t="str">
        <f t="shared" si="0"/>
        <v/>
      </c>
      <c r="U71" s="33"/>
      <c r="V71" s="67">
        <f t="shared" si="1"/>
        <v>0</v>
      </c>
      <c r="W71" s="33"/>
      <c r="X71" s="48" t="str">
        <f t="shared" si="9"/>
        <v/>
      </c>
      <c r="Y71" s="33"/>
      <c r="Z71" s="67">
        <f t="shared" si="3"/>
        <v>0</v>
      </c>
      <c r="AA71" s="33"/>
      <c r="AB71" s="48" t="str">
        <f t="shared" si="10"/>
        <v/>
      </c>
      <c r="AC71" s="33"/>
      <c r="AD71" s="29">
        <f t="shared" si="12"/>
        <v>0</v>
      </c>
      <c r="AE71" s="77">
        <f t="shared" si="6"/>
        <v>1</v>
      </c>
      <c r="AF71" s="80"/>
    </row>
    <row r="72" spans="2:32" x14ac:dyDescent="0.25">
      <c r="B72" s="6"/>
      <c r="C72" s="61" t="s">
        <v>26</v>
      </c>
      <c r="D72" s="18"/>
      <c r="E72" s="56"/>
      <c r="F72" s="56"/>
      <c r="G72" s="33"/>
      <c r="H72" s="33"/>
      <c r="I72" s="33">
        <v>6</v>
      </c>
      <c r="J72" s="33"/>
      <c r="K72" s="33"/>
      <c r="L72" s="33"/>
      <c r="M72" s="33"/>
      <c r="N72" s="33"/>
      <c r="O72" s="33"/>
      <c r="P72" s="36"/>
      <c r="Q72" s="17"/>
      <c r="R72" s="31"/>
      <c r="S72" s="33"/>
      <c r="T72" s="48" t="str">
        <f t="shared" si="0"/>
        <v/>
      </c>
      <c r="U72" s="33"/>
      <c r="V72" s="67">
        <f t="shared" si="1"/>
        <v>0</v>
      </c>
      <c r="W72" s="33"/>
      <c r="X72" s="48"/>
      <c r="Y72" s="33"/>
      <c r="Z72" s="67">
        <f t="shared" si="3"/>
        <v>0</v>
      </c>
      <c r="AA72" s="33"/>
      <c r="AB72" s="48"/>
      <c r="AC72" s="33"/>
      <c r="AD72" s="37"/>
      <c r="AE72" s="77">
        <f t="shared" si="6"/>
        <v>6</v>
      </c>
      <c r="AF72" s="80"/>
    </row>
    <row r="73" spans="2:32" x14ac:dyDescent="0.25">
      <c r="B73" s="6"/>
      <c r="C73" s="61" t="s">
        <v>50</v>
      </c>
      <c r="D73" s="18"/>
      <c r="E73" s="56"/>
      <c r="F73" s="56"/>
      <c r="G73" s="33"/>
      <c r="H73" s="33"/>
      <c r="I73" s="33"/>
      <c r="J73" s="33"/>
      <c r="K73" s="33"/>
      <c r="L73" s="33"/>
      <c r="M73" s="33"/>
      <c r="N73" s="33"/>
      <c r="O73" s="33"/>
      <c r="P73" s="36"/>
      <c r="Q73" s="17"/>
      <c r="R73" s="31"/>
      <c r="S73" s="33"/>
      <c r="T73" s="48" t="str">
        <f t="shared" si="0"/>
        <v/>
      </c>
      <c r="U73" s="33"/>
      <c r="V73" s="67">
        <f t="shared" si="1"/>
        <v>0</v>
      </c>
      <c r="W73" s="33"/>
      <c r="X73" s="48"/>
      <c r="Y73" s="33"/>
      <c r="Z73" s="67">
        <f t="shared" si="3"/>
        <v>0</v>
      </c>
      <c r="AA73" s="33">
        <v>16</v>
      </c>
      <c r="AB73" s="48" t="str">
        <f t="shared" ref="AB73" si="15">IF(Z73&gt;0,IF(AA73&gt;0,Z73-AA73,""),"")</f>
        <v/>
      </c>
      <c r="AC73" s="33"/>
      <c r="AD73" s="37"/>
      <c r="AE73" s="77">
        <f t="shared" si="6"/>
        <v>16</v>
      </c>
      <c r="AF73" s="80"/>
    </row>
    <row r="74" spans="2:32" x14ac:dyDescent="0.25">
      <c r="B74" s="6"/>
      <c r="C74" s="61" t="s">
        <v>80</v>
      </c>
      <c r="D74" s="18"/>
      <c r="E74" s="56"/>
      <c r="F74" s="56"/>
      <c r="G74" s="33"/>
      <c r="H74" s="33"/>
      <c r="I74" s="33"/>
      <c r="J74" s="33">
        <v>10.5</v>
      </c>
      <c r="K74" s="33"/>
      <c r="L74" s="33">
        <v>11</v>
      </c>
      <c r="M74" s="33"/>
      <c r="N74" s="33"/>
      <c r="O74" s="33"/>
      <c r="P74" s="36"/>
      <c r="Q74" s="17"/>
      <c r="R74" s="31"/>
      <c r="S74" s="33"/>
      <c r="T74" s="48" t="str">
        <f t="shared" si="0"/>
        <v/>
      </c>
      <c r="U74" s="33"/>
      <c r="V74" s="67">
        <f t="shared" si="1"/>
        <v>0</v>
      </c>
      <c r="W74" s="33">
        <v>8</v>
      </c>
      <c r="X74" s="48"/>
      <c r="Y74" s="33"/>
      <c r="Z74" s="67">
        <f t="shared" si="3"/>
        <v>0</v>
      </c>
      <c r="AA74" s="33"/>
      <c r="AB74" s="48"/>
      <c r="AC74" s="33"/>
      <c r="AD74" s="29"/>
      <c r="AE74" s="77">
        <f t="shared" si="6"/>
        <v>29.5</v>
      </c>
      <c r="AF74" s="80"/>
    </row>
    <row r="75" spans="2:32" x14ac:dyDescent="0.25">
      <c r="B75" s="6"/>
      <c r="C75" s="61" t="s">
        <v>23</v>
      </c>
      <c r="D75" s="18"/>
      <c r="E75" s="56"/>
      <c r="F75" s="56"/>
      <c r="G75" s="33"/>
      <c r="H75" s="33"/>
      <c r="I75" s="33"/>
      <c r="J75" s="33"/>
      <c r="K75" s="33"/>
      <c r="L75" s="33"/>
      <c r="M75" s="33"/>
      <c r="N75" s="33"/>
      <c r="O75" s="33"/>
      <c r="P75" s="36"/>
      <c r="Q75" s="17"/>
      <c r="R75" s="31"/>
      <c r="S75" s="33"/>
      <c r="T75" s="48" t="str">
        <f t="shared" si="0"/>
        <v/>
      </c>
      <c r="U75" s="33"/>
      <c r="V75" s="67">
        <f t="shared" si="1"/>
        <v>0</v>
      </c>
      <c r="W75" s="33">
        <v>13</v>
      </c>
      <c r="X75" s="48"/>
      <c r="Y75" s="33"/>
      <c r="Z75" s="67">
        <f t="shared" si="3"/>
        <v>0</v>
      </c>
      <c r="AA75" s="33"/>
      <c r="AB75" s="48"/>
      <c r="AC75" s="33"/>
      <c r="AD75" s="29"/>
      <c r="AE75" s="77">
        <f t="shared" si="6"/>
        <v>13</v>
      </c>
      <c r="AF75" s="80"/>
    </row>
    <row r="76" spans="2:32" x14ac:dyDescent="0.25">
      <c r="B76" s="6"/>
      <c r="C76" s="61" t="s">
        <v>49</v>
      </c>
      <c r="D76" s="56"/>
      <c r="E76" s="56"/>
      <c r="F76" s="56"/>
      <c r="G76" s="33"/>
      <c r="H76" s="33"/>
      <c r="I76" s="33"/>
      <c r="J76" s="33"/>
      <c r="K76" s="33"/>
      <c r="L76" s="33"/>
      <c r="M76" s="33"/>
      <c r="N76" s="27"/>
      <c r="O76" s="27"/>
      <c r="P76" s="27"/>
      <c r="Q76" s="17"/>
      <c r="R76" s="31"/>
      <c r="S76" s="33">
        <v>15</v>
      </c>
      <c r="T76" s="48" t="str">
        <f t="shared" si="0"/>
        <v/>
      </c>
      <c r="U76" s="33"/>
      <c r="V76" s="67">
        <f t="shared" si="1"/>
        <v>0</v>
      </c>
      <c r="W76" s="33"/>
      <c r="X76" s="48"/>
      <c r="Y76" s="33"/>
      <c r="Z76" s="67">
        <f t="shared" si="3"/>
        <v>0</v>
      </c>
      <c r="AA76" s="33"/>
      <c r="AB76" s="48"/>
      <c r="AC76" s="33"/>
      <c r="AD76" s="29"/>
      <c r="AE76" s="77">
        <f t="shared" si="6"/>
        <v>15</v>
      </c>
      <c r="AF76" s="80"/>
    </row>
    <row r="77" spans="2:32" x14ac:dyDescent="0.25">
      <c r="B77" s="6"/>
      <c r="C77" s="61" t="s">
        <v>63</v>
      </c>
      <c r="D77" s="56"/>
      <c r="E77" s="56"/>
      <c r="F77" s="56"/>
      <c r="G77" s="33"/>
      <c r="H77" s="33"/>
      <c r="I77" s="33">
        <v>4</v>
      </c>
      <c r="J77" s="33"/>
      <c r="K77" s="33"/>
      <c r="L77" s="33"/>
      <c r="M77" s="33"/>
      <c r="N77" s="27"/>
      <c r="O77" s="27"/>
      <c r="P77" s="27"/>
      <c r="Q77" s="17"/>
      <c r="R77" s="31"/>
      <c r="S77" s="55"/>
      <c r="T77" s="48" t="str">
        <f t="shared" si="0"/>
        <v/>
      </c>
      <c r="U77" s="33"/>
      <c r="V77" s="67">
        <f t="shared" si="1"/>
        <v>0</v>
      </c>
      <c r="W77" s="33"/>
      <c r="X77" s="48"/>
      <c r="Y77" s="33"/>
      <c r="Z77" s="67">
        <f t="shared" si="3"/>
        <v>0</v>
      </c>
      <c r="AA77" s="33"/>
      <c r="AB77" s="48"/>
      <c r="AC77" s="33"/>
      <c r="AD77" s="29"/>
      <c r="AE77" s="77">
        <f t="shared" si="6"/>
        <v>4</v>
      </c>
      <c r="AF77" s="80"/>
    </row>
    <row r="78" spans="2:32" x14ac:dyDescent="0.25">
      <c r="B78" s="6"/>
      <c r="C78" s="61" t="s">
        <v>51</v>
      </c>
      <c r="D78" s="56"/>
      <c r="E78" s="56"/>
      <c r="F78" s="56"/>
      <c r="G78" s="33"/>
      <c r="H78" s="33"/>
      <c r="I78" s="33"/>
      <c r="J78" s="33"/>
      <c r="K78" s="33"/>
      <c r="L78" s="33"/>
      <c r="M78" s="33"/>
      <c r="N78" s="33"/>
      <c r="O78" s="33"/>
      <c r="P78" s="36"/>
      <c r="Q78" s="17"/>
      <c r="R78" s="31"/>
      <c r="S78" s="33"/>
      <c r="T78" s="48" t="str">
        <f t="shared" si="0"/>
        <v/>
      </c>
      <c r="U78" s="33"/>
      <c r="V78" s="67">
        <f t="shared" si="1"/>
        <v>0</v>
      </c>
      <c r="W78" s="33">
        <v>34</v>
      </c>
      <c r="X78" s="48"/>
      <c r="Y78" s="33"/>
      <c r="Z78" s="67">
        <f t="shared" si="3"/>
        <v>0</v>
      </c>
      <c r="AA78" s="33"/>
      <c r="AB78" s="48"/>
      <c r="AC78" s="33"/>
      <c r="AD78" s="29"/>
      <c r="AE78" s="77">
        <f t="shared" si="6"/>
        <v>34</v>
      </c>
      <c r="AF78" s="80"/>
    </row>
    <row r="79" spans="2:32" x14ac:dyDescent="0.25">
      <c r="B79" s="6"/>
      <c r="C79" s="61" t="s">
        <v>65</v>
      </c>
      <c r="D79" s="56"/>
      <c r="E79" s="56"/>
      <c r="F79" s="56"/>
      <c r="G79" s="33"/>
      <c r="H79" s="33"/>
      <c r="I79" s="33"/>
      <c r="J79" s="33"/>
      <c r="K79" s="33"/>
      <c r="L79" s="33"/>
      <c r="M79" s="33"/>
      <c r="N79" s="33"/>
      <c r="O79" s="33"/>
      <c r="P79" s="36"/>
      <c r="Q79" s="17"/>
      <c r="R79" s="31"/>
      <c r="S79" s="33"/>
      <c r="T79" s="48" t="str">
        <f t="shared" si="0"/>
        <v/>
      </c>
      <c r="U79" s="33"/>
      <c r="V79" s="67">
        <f t="shared" si="1"/>
        <v>0</v>
      </c>
      <c r="W79" s="33">
        <v>9</v>
      </c>
      <c r="X79" s="48"/>
      <c r="Y79" s="33"/>
      <c r="Z79" s="67">
        <f t="shared" si="3"/>
        <v>0</v>
      </c>
      <c r="AA79" s="33"/>
      <c r="AB79" s="48"/>
      <c r="AC79" s="33"/>
      <c r="AD79" s="29"/>
      <c r="AE79" s="77">
        <f t="shared" si="6"/>
        <v>9</v>
      </c>
      <c r="AF79" s="80"/>
    </row>
    <row r="80" spans="2:32" x14ac:dyDescent="0.25">
      <c r="B80" s="2" t="s">
        <v>54</v>
      </c>
      <c r="C80" s="24"/>
      <c r="D80" s="56"/>
      <c r="E80" s="56"/>
      <c r="F80" s="56"/>
      <c r="G80" s="33"/>
      <c r="H80" s="33"/>
      <c r="I80" s="33"/>
      <c r="J80" s="33"/>
      <c r="K80" s="33"/>
      <c r="L80" s="33"/>
      <c r="M80" s="33"/>
      <c r="N80" s="33"/>
      <c r="O80" s="33"/>
      <c r="P80" s="36"/>
      <c r="Q80" s="17"/>
      <c r="R80" s="31"/>
      <c r="S80" s="33"/>
      <c r="T80" s="48" t="str">
        <f t="shared" si="0"/>
        <v/>
      </c>
      <c r="U80" s="33"/>
      <c r="V80" s="67">
        <f t="shared" si="1"/>
        <v>0</v>
      </c>
      <c r="W80" s="33"/>
      <c r="X80" s="34"/>
      <c r="Y80" s="33"/>
      <c r="Z80" s="67">
        <f t="shared" si="3"/>
        <v>0</v>
      </c>
      <c r="AA80" s="33"/>
      <c r="AB80" s="34"/>
      <c r="AC80" s="33"/>
      <c r="AD80" s="37"/>
      <c r="AE80" s="77">
        <f t="shared" si="6"/>
        <v>0</v>
      </c>
      <c r="AF80" s="80"/>
    </row>
    <row r="81" spans="2:32" x14ac:dyDescent="0.25">
      <c r="B81" s="6"/>
      <c r="C81" s="24" t="s">
        <v>48</v>
      </c>
      <c r="D81" s="56"/>
      <c r="E81" s="56"/>
      <c r="F81" s="56"/>
      <c r="G81" s="33"/>
      <c r="H81" s="33"/>
      <c r="I81" s="33"/>
      <c r="J81" s="33"/>
      <c r="K81" s="33"/>
      <c r="L81" s="33"/>
      <c r="M81" s="33"/>
      <c r="N81" s="33"/>
      <c r="O81" s="33">
        <v>22</v>
      </c>
      <c r="P81" s="36">
        <v>6</v>
      </c>
      <c r="Q81" s="17"/>
      <c r="R81" s="31"/>
      <c r="S81" s="33"/>
      <c r="T81" s="48" t="str">
        <f t="shared" si="0"/>
        <v/>
      </c>
      <c r="U81" s="33"/>
      <c r="V81" s="67">
        <f t="shared" si="1"/>
        <v>0</v>
      </c>
      <c r="W81" s="33"/>
      <c r="X81" s="34"/>
      <c r="Y81" s="33"/>
      <c r="Z81" s="67">
        <f t="shared" si="3"/>
        <v>0</v>
      </c>
      <c r="AA81" s="33"/>
      <c r="AB81" s="34"/>
      <c r="AC81" s="33"/>
      <c r="AD81" s="37"/>
      <c r="AE81" s="77">
        <f t="shared" si="6"/>
        <v>28</v>
      </c>
      <c r="AF81" s="80"/>
    </row>
    <row r="82" spans="2:32" x14ac:dyDescent="0.25">
      <c r="B82" s="6"/>
      <c r="C82" s="24" t="s">
        <v>23</v>
      </c>
      <c r="D82" s="56"/>
      <c r="E82" s="56"/>
      <c r="F82" s="56"/>
      <c r="G82" s="33"/>
      <c r="H82" s="33"/>
      <c r="I82" s="33">
        <v>1</v>
      </c>
      <c r="J82" s="33"/>
      <c r="K82" s="33"/>
      <c r="L82" s="33">
        <v>92</v>
      </c>
      <c r="M82" s="33"/>
      <c r="N82" s="33"/>
      <c r="O82" s="33"/>
      <c r="P82" s="36"/>
      <c r="Q82" s="17"/>
      <c r="R82" s="31"/>
      <c r="S82" s="33">
        <v>2</v>
      </c>
      <c r="T82" s="48" t="str">
        <f t="shared" si="0"/>
        <v/>
      </c>
      <c r="U82" s="33"/>
      <c r="V82" s="67">
        <f t="shared" si="1"/>
        <v>0</v>
      </c>
      <c r="W82" s="33"/>
      <c r="X82" s="34"/>
      <c r="Y82" s="33"/>
      <c r="Z82" s="67">
        <f t="shared" si="3"/>
        <v>0</v>
      </c>
      <c r="AA82" s="33"/>
      <c r="AB82" s="34"/>
      <c r="AC82" s="33"/>
      <c r="AD82" s="37"/>
      <c r="AE82" s="77">
        <f t="shared" si="6"/>
        <v>95</v>
      </c>
      <c r="AF82" s="80"/>
    </row>
    <row r="83" spans="2:32" x14ac:dyDescent="0.25">
      <c r="B83" s="6"/>
      <c r="C83" s="24" t="s">
        <v>49</v>
      </c>
      <c r="D83" s="56"/>
      <c r="E83" s="56"/>
      <c r="F83" s="56"/>
      <c r="G83" s="33"/>
      <c r="H83" s="33"/>
      <c r="I83" s="33"/>
      <c r="J83" s="33"/>
      <c r="K83" s="33"/>
      <c r="L83" s="33"/>
      <c r="M83" s="33"/>
      <c r="N83" s="33"/>
      <c r="O83" s="33"/>
      <c r="P83" s="36"/>
      <c r="Q83" s="17"/>
      <c r="R83" s="31"/>
      <c r="S83" s="33">
        <v>3</v>
      </c>
      <c r="T83" s="48" t="str">
        <f t="shared" si="0"/>
        <v/>
      </c>
      <c r="U83" s="33"/>
      <c r="V83" s="67">
        <f t="shared" si="1"/>
        <v>0</v>
      </c>
      <c r="W83" s="33"/>
      <c r="X83" s="34"/>
      <c r="Y83" s="33"/>
      <c r="Z83" s="67">
        <f t="shared" si="3"/>
        <v>0</v>
      </c>
      <c r="AA83" s="33"/>
      <c r="AB83" s="34"/>
      <c r="AC83" s="33"/>
      <c r="AD83" s="37"/>
      <c r="AE83" s="77">
        <f t="shared" si="6"/>
        <v>3</v>
      </c>
      <c r="AF83" s="80"/>
    </row>
    <row r="84" spans="2:32" x14ac:dyDescent="0.25">
      <c r="B84" s="6"/>
      <c r="C84" s="24" t="s">
        <v>26</v>
      </c>
      <c r="D84" s="56"/>
      <c r="E84" s="56"/>
      <c r="F84" s="56"/>
      <c r="G84" s="33"/>
      <c r="H84" s="33"/>
      <c r="I84" s="33">
        <v>3</v>
      </c>
      <c r="J84" s="33"/>
      <c r="K84" s="33"/>
      <c r="L84" s="33"/>
      <c r="M84" s="33"/>
      <c r="N84" s="33"/>
      <c r="O84" s="33"/>
      <c r="P84" s="36"/>
      <c r="Q84" s="17"/>
      <c r="R84" s="31"/>
      <c r="S84" s="33"/>
      <c r="T84" s="48" t="str">
        <f t="shared" si="0"/>
        <v/>
      </c>
      <c r="U84" s="33"/>
      <c r="V84" s="67">
        <f t="shared" si="1"/>
        <v>0</v>
      </c>
      <c r="W84" s="33">
        <v>24</v>
      </c>
      <c r="X84" s="34"/>
      <c r="Y84" s="33"/>
      <c r="Z84" s="67">
        <f t="shared" si="3"/>
        <v>0</v>
      </c>
      <c r="AA84" s="33"/>
      <c r="AB84" s="34"/>
      <c r="AC84" s="33"/>
      <c r="AD84" s="37"/>
      <c r="AE84" s="77">
        <f t="shared" si="6"/>
        <v>27</v>
      </c>
      <c r="AF84" s="80"/>
    </row>
    <row r="85" spans="2:32" x14ac:dyDescent="0.25">
      <c r="B85" s="6"/>
      <c r="C85" s="24" t="s">
        <v>50</v>
      </c>
      <c r="D85" s="56"/>
      <c r="E85" s="56"/>
      <c r="F85" s="56"/>
      <c r="G85" s="33"/>
      <c r="H85" s="33"/>
      <c r="I85" s="33"/>
      <c r="J85" s="33"/>
      <c r="K85" s="33"/>
      <c r="L85" s="33"/>
      <c r="M85" s="33"/>
      <c r="N85" s="33"/>
      <c r="O85" s="33"/>
      <c r="P85" s="36"/>
      <c r="Q85" s="17"/>
      <c r="R85" s="31"/>
      <c r="S85" s="33">
        <v>44</v>
      </c>
      <c r="T85" s="48" t="str">
        <f t="shared" ref="T85:T115" si="16">IF(R85&gt;0,IF(S85&gt;0,R85-S85,""),"")</f>
        <v/>
      </c>
      <c r="U85" s="33"/>
      <c r="V85" s="67">
        <f t="shared" si="1"/>
        <v>0</v>
      </c>
      <c r="W85" s="33">
        <v>6</v>
      </c>
      <c r="X85" s="34"/>
      <c r="Y85" s="33"/>
      <c r="Z85" s="67">
        <f t="shared" ref="Z85:Z115" si="17">F85</f>
        <v>0</v>
      </c>
      <c r="AA85" s="33"/>
      <c r="AB85" s="34"/>
      <c r="AC85" s="33"/>
      <c r="AD85" s="37"/>
      <c r="AE85" s="77">
        <f t="shared" si="6"/>
        <v>50</v>
      </c>
      <c r="AF85" s="80"/>
    </row>
    <row r="86" spans="2:32" x14ac:dyDescent="0.25">
      <c r="B86" s="6"/>
      <c r="C86" s="24" t="s">
        <v>51</v>
      </c>
      <c r="D86" s="56"/>
      <c r="E86" s="56"/>
      <c r="F86" s="56"/>
      <c r="G86" s="33"/>
      <c r="H86" s="33"/>
      <c r="I86" s="33"/>
      <c r="J86" s="33"/>
      <c r="K86" s="33"/>
      <c r="L86" s="33"/>
      <c r="M86" s="33"/>
      <c r="N86" s="33"/>
      <c r="O86" s="33"/>
      <c r="P86" s="36"/>
      <c r="Q86" s="17"/>
      <c r="R86" s="31"/>
      <c r="S86" s="33"/>
      <c r="T86" s="48" t="str">
        <f t="shared" si="16"/>
        <v/>
      </c>
      <c r="U86" s="33"/>
      <c r="V86" s="67">
        <f t="shared" si="1"/>
        <v>0</v>
      </c>
      <c r="W86" s="33">
        <v>1</v>
      </c>
      <c r="X86" s="34"/>
      <c r="Y86" s="33"/>
      <c r="Z86" s="67">
        <f t="shared" si="17"/>
        <v>0</v>
      </c>
      <c r="AA86" s="33"/>
      <c r="AB86" s="34"/>
      <c r="AC86" s="33"/>
      <c r="AD86" s="37"/>
      <c r="AE86" s="77">
        <f t="shared" si="6"/>
        <v>1</v>
      </c>
      <c r="AF86" s="80"/>
    </row>
    <row r="87" spans="2:32" x14ac:dyDescent="0.25">
      <c r="B87" s="6"/>
      <c r="C87" s="24" t="s">
        <v>52</v>
      </c>
      <c r="D87" s="56"/>
      <c r="E87" s="56"/>
      <c r="F87" s="56"/>
      <c r="G87" s="33"/>
      <c r="H87" s="33"/>
      <c r="I87" s="33"/>
      <c r="J87" s="33"/>
      <c r="K87" s="33"/>
      <c r="L87" s="33">
        <v>140</v>
      </c>
      <c r="M87" s="33"/>
      <c r="N87" s="33"/>
      <c r="O87" s="33">
        <v>4</v>
      </c>
      <c r="P87" s="36"/>
      <c r="Q87" s="17"/>
      <c r="R87" s="31"/>
      <c r="S87" s="33"/>
      <c r="T87" s="48" t="str">
        <f t="shared" si="16"/>
        <v/>
      </c>
      <c r="U87" s="33"/>
      <c r="V87" s="67">
        <f t="shared" ref="V87:V115" si="18">E87</f>
        <v>0</v>
      </c>
      <c r="W87" s="33"/>
      <c r="X87" s="34"/>
      <c r="Y87" s="33"/>
      <c r="Z87" s="67">
        <f t="shared" si="17"/>
        <v>0</v>
      </c>
      <c r="AA87" s="33">
        <v>2</v>
      </c>
      <c r="AB87" s="34"/>
      <c r="AC87" s="33"/>
      <c r="AD87" s="37"/>
      <c r="AE87" s="77">
        <f t="shared" si="6"/>
        <v>146</v>
      </c>
      <c r="AF87" s="80"/>
    </row>
    <row r="88" spans="2:32" x14ac:dyDescent="0.25">
      <c r="B88" s="6"/>
      <c r="C88" s="24" t="s">
        <v>53</v>
      </c>
      <c r="D88" s="56"/>
      <c r="E88" s="56"/>
      <c r="F88" s="56"/>
      <c r="G88" s="33"/>
      <c r="H88" s="33"/>
      <c r="I88" s="33"/>
      <c r="J88" s="33"/>
      <c r="K88" s="33"/>
      <c r="L88" s="33"/>
      <c r="M88" s="33"/>
      <c r="N88" s="33"/>
      <c r="O88" s="33"/>
      <c r="P88" s="36"/>
      <c r="Q88" s="17"/>
      <c r="R88" s="31"/>
      <c r="S88" s="33"/>
      <c r="T88" s="48" t="str">
        <f t="shared" si="16"/>
        <v/>
      </c>
      <c r="U88" s="33"/>
      <c r="V88" s="67">
        <f t="shared" si="18"/>
        <v>0</v>
      </c>
      <c r="W88" s="33"/>
      <c r="X88" s="34"/>
      <c r="Y88" s="33"/>
      <c r="Z88" s="67">
        <f t="shared" si="17"/>
        <v>0</v>
      </c>
      <c r="AA88" s="33"/>
      <c r="AB88" s="34"/>
      <c r="AC88" s="33"/>
      <c r="AD88" s="37"/>
      <c r="AE88" s="77">
        <f t="shared" ref="AE88:AE115" si="19">G88+I88+J88+L88+M88+N88+O88+P88+Q88+S88+W88+AA88</f>
        <v>0</v>
      </c>
      <c r="AF88" s="80"/>
    </row>
    <row r="89" spans="2:32" x14ac:dyDescent="0.25">
      <c r="B89" s="6"/>
      <c r="C89" s="61" t="s">
        <v>48</v>
      </c>
      <c r="D89" s="56"/>
      <c r="E89" s="56"/>
      <c r="F89" s="56"/>
      <c r="G89" s="33"/>
      <c r="H89" s="33"/>
      <c r="I89" s="33"/>
      <c r="J89" s="33"/>
      <c r="K89" s="33"/>
      <c r="L89" s="33"/>
      <c r="M89" s="33"/>
      <c r="N89" s="33"/>
      <c r="O89" s="33">
        <v>6</v>
      </c>
      <c r="P89" s="36">
        <v>7</v>
      </c>
      <c r="Q89" s="17"/>
      <c r="R89" s="31"/>
      <c r="S89" s="33"/>
      <c r="T89" s="48" t="str">
        <f t="shared" si="16"/>
        <v/>
      </c>
      <c r="U89" s="33"/>
      <c r="V89" s="67">
        <f t="shared" si="18"/>
        <v>0</v>
      </c>
      <c r="W89" s="33"/>
      <c r="X89" s="34"/>
      <c r="Y89" s="33"/>
      <c r="Z89" s="67">
        <f t="shared" si="17"/>
        <v>0</v>
      </c>
      <c r="AA89" s="33"/>
      <c r="AB89" s="34"/>
      <c r="AC89" s="33"/>
      <c r="AD89" s="37"/>
      <c r="AE89" s="77">
        <f t="shared" si="19"/>
        <v>13</v>
      </c>
      <c r="AF89" s="80"/>
    </row>
    <row r="90" spans="2:32" x14ac:dyDescent="0.25">
      <c r="B90" s="6"/>
      <c r="C90" s="61" t="s">
        <v>50</v>
      </c>
      <c r="D90" s="56"/>
      <c r="E90" s="56"/>
      <c r="F90" s="56"/>
      <c r="G90" s="33"/>
      <c r="H90" s="33"/>
      <c r="I90" s="33"/>
      <c r="J90" s="33"/>
      <c r="K90" s="33"/>
      <c r="L90" s="33"/>
      <c r="M90" s="33"/>
      <c r="N90" s="33"/>
      <c r="O90" s="33"/>
      <c r="P90" s="36"/>
      <c r="Q90" s="17"/>
      <c r="R90" s="31"/>
      <c r="S90" s="33"/>
      <c r="T90" s="48" t="str">
        <f t="shared" si="16"/>
        <v/>
      </c>
      <c r="U90" s="33"/>
      <c r="V90" s="67">
        <f t="shared" si="18"/>
        <v>0</v>
      </c>
      <c r="W90" s="33"/>
      <c r="X90" s="34"/>
      <c r="Y90" s="33"/>
      <c r="Z90" s="67">
        <f t="shared" si="17"/>
        <v>0</v>
      </c>
      <c r="AA90" s="33">
        <v>1</v>
      </c>
      <c r="AB90" s="34"/>
      <c r="AC90" s="33"/>
      <c r="AD90" s="37"/>
      <c r="AE90" s="77">
        <f t="shared" si="19"/>
        <v>1</v>
      </c>
      <c r="AF90" s="80"/>
    </row>
    <row r="91" spans="2:32" x14ac:dyDescent="0.25">
      <c r="B91" s="6"/>
      <c r="C91" s="61" t="s">
        <v>23</v>
      </c>
      <c r="D91" s="56"/>
      <c r="E91" s="56"/>
      <c r="F91" s="56"/>
      <c r="G91" s="33"/>
      <c r="H91" s="33"/>
      <c r="I91" s="33"/>
      <c r="J91" s="33"/>
      <c r="K91" s="33"/>
      <c r="L91" s="33">
        <v>40</v>
      </c>
      <c r="M91" s="33"/>
      <c r="N91" s="33"/>
      <c r="O91" s="33"/>
      <c r="P91" s="36"/>
      <c r="Q91" s="17"/>
      <c r="R91" s="31"/>
      <c r="S91" s="33"/>
      <c r="T91" s="48" t="str">
        <f t="shared" si="16"/>
        <v/>
      </c>
      <c r="U91" s="33"/>
      <c r="V91" s="67">
        <f t="shared" si="18"/>
        <v>0</v>
      </c>
      <c r="W91" s="33"/>
      <c r="X91" s="34"/>
      <c r="Y91" s="33"/>
      <c r="Z91" s="67">
        <f t="shared" si="17"/>
        <v>0</v>
      </c>
      <c r="AA91" s="33"/>
      <c r="AB91" s="34"/>
      <c r="AC91" s="33"/>
      <c r="AD91" s="37"/>
      <c r="AE91" s="77">
        <f t="shared" si="19"/>
        <v>40</v>
      </c>
      <c r="AF91" s="80"/>
    </row>
    <row r="92" spans="2:32" x14ac:dyDescent="0.25">
      <c r="B92" s="6"/>
      <c r="C92" s="61" t="s">
        <v>86</v>
      </c>
      <c r="D92" s="56"/>
      <c r="E92" s="56"/>
      <c r="F92" s="56"/>
      <c r="G92" s="33"/>
      <c r="H92" s="33"/>
      <c r="I92" s="33">
        <v>1</v>
      </c>
      <c r="J92" s="33"/>
      <c r="K92" s="33"/>
      <c r="L92" s="33"/>
      <c r="M92" s="33"/>
      <c r="N92" s="33"/>
      <c r="O92" s="33"/>
      <c r="P92" s="36"/>
      <c r="Q92" s="17"/>
      <c r="R92" s="31"/>
      <c r="S92" s="33"/>
      <c r="T92" s="48" t="str">
        <f t="shared" si="16"/>
        <v/>
      </c>
      <c r="U92" s="33"/>
      <c r="V92" s="67">
        <f t="shared" si="18"/>
        <v>0</v>
      </c>
      <c r="W92" s="33"/>
      <c r="X92" s="34"/>
      <c r="Y92" s="33"/>
      <c r="Z92" s="67">
        <f t="shared" si="17"/>
        <v>0</v>
      </c>
      <c r="AA92" s="33"/>
      <c r="AB92" s="34"/>
      <c r="AC92" s="33"/>
      <c r="AD92" s="37"/>
      <c r="AE92" s="77">
        <f t="shared" si="19"/>
        <v>1</v>
      </c>
      <c r="AF92" s="80"/>
    </row>
    <row r="93" spans="2:32" x14ac:dyDescent="0.25">
      <c r="B93" s="6"/>
      <c r="C93" s="61" t="s">
        <v>64</v>
      </c>
      <c r="D93" s="56"/>
      <c r="E93" s="56"/>
      <c r="F93" s="56"/>
      <c r="G93" s="33"/>
      <c r="H93" s="33"/>
      <c r="I93" s="33"/>
      <c r="J93" s="33"/>
      <c r="K93" s="33"/>
      <c r="L93" s="33"/>
      <c r="M93" s="33"/>
      <c r="N93" s="33"/>
      <c r="O93" s="33">
        <v>19</v>
      </c>
      <c r="P93" s="36"/>
      <c r="Q93" s="17"/>
      <c r="R93" s="31"/>
      <c r="S93" s="33"/>
      <c r="T93" s="48" t="str">
        <f t="shared" si="16"/>
        <v/>
      </c>
      <c r="U93" s="33"/>
      <c r="V93" s="67">
        <f t="shared" si="18"/>
        <v>0</v>
      </c>
      <c r="W93" s="33"/>
      <c r="X93" s="34"/>
      <c r="Y93" s="33"/>
      <c r="Z93" s="67">
        <f t="shared" si="17"/>
        <v>0</v>
      </c>
      <c r="AA93" s="33">
        <v>13</v>
      </c>
      <c r="AB93" s="34"/>
      <c r="AC93" s="33"/>
      <c r="AD93" s="37"/>
      <c r="AE93" s="77">
        <f t="shared" si="19"/>
        <v>32</v>
      </c>
      <c r="AF93" s="80"/>
    </row>
    <row r="94" spans="2:32" x14ac:dyDescent="0.25">
      <c r="B94" s="6"/>
      <c r="C94" s="61" t="s">
        <v>51</v>
      </c>
      <c r="D94" s="56"/>
      <c r="E94" s="56"/>
      <c r="F94" s="56"/>
      <c r="G94" s="33"/>
      <c r="H94" s="33"/>
      <c r="I94" s="33"/>
      <c r="J94" s="33"/>
      <c r="K94" s="33">
        <v>6</v>
      </c>
      <c r="L94" s="33"/>
      <c r="M94" s="33"/>
      <c r="N94" s="33"/>
      <c r="O94" s="33"/>
      <c r="P94" s="36"/>
      <c r="Q94" s="17"/>
      <c r="R94" s="31"/>
      <c r="S94" s="33"/>
      <c r="T94" s="48" t="str">
        <f t="shared" si="16"/>
        <v/>
      </c>
      <c r="U94" s="33"/>
      <c r="V94" s="67">
        <f t="shared" si="18"/>
        <v>0</v>
      </c>
      <c r="W94" s="33"/>
      <c r="X94" s="34"/>
      <c r="Y94" s="33"/>
      <c r="Z94" s="67">
        <f t="shared" si="17"/>
        <v>0</v>
      </c>
      <c r="AA94" s="33"/>
      <c r="AB94" s="34"/>
      <c r="AC94" s="33"/>
      <c r="AD94" s="37"/>
      <c r="AE94" s="77">
        <f t="shared" si="19"/>
        <v>0</v>
      </c>
      <c r="AF94" s="80"/>
    </row>
    <row r="95" spans="2:32" x14ac:dyDescent="0.25">
      <c r="B95" s="6"/>
      <c r="C95" s="61" t="s">
        <v>87</v>
      </c>
      <c r="D95" s="56"/>
      <c r="E95" s="56"/>
      <c r="F95" s="56"/>
      <c r="G95" s="33"/>
      <c r="H95" s="33"/>
      <c r="I95" s="33"/>
      <c r="J95" s="33"/>
      <c r="K95" s="33">
        <v>7</v>
      </c>
      <c r="L95" s="33"/>
      <c r="M95" s="33"/>
      <c r="N95" s="33"/>
      <c r="O95" s="33"/>
      <c r="P95" s="36"/>
      <c r="Q95" s="17"/>
      <c r="R95" s="31"/>
      <c r="S95" s="33"/>
      <c r="T95" s="48" t="str">
        <f t="shared" si="16"/>
        <v/>
      </c>
      <c r="U95" s="33"/>
      <c r="V95" s="67">
        <f t="shared" si="18"/>
        <v>0</v>
      </c>
      <c r="W95" s="33"/>
      <c r="X95" s="51"/>
      <c r="Y95" s="33"/>
      <c r="Z95" s="67">
        <f t="shared" si="17"/>
        <v>0</v>
      </c>
      <c r="AA95" s="33"/>
      <c r="AB95" s="51"/>
      <c r="AC95" s="33"/>
      <c r="AD95" s="37"/>
      <c r="AE95" s="77">
        <f t="shared" si="19"/>
        <v>0</v>
      </c>
      <c r="AF95" s="79"/>
    </row>
    <row r="96" spans="2:32" x14ac:dyDescent="0.25">
      <c r="B96" s="6"/>
      <c r="C96" s="61" t="s">
        <v>52</v>
      </c>
      <c r="D96" s="56"/>
      <c r="E96" s="56"/>
      <c r="F96" s="56"/>
      <c r="G96" s="33"/>
      <c r="H96" s="33"/>
      <c r="I96" s="33"/>
      <c r="J96" s="33"/>
      <c r="K96" s="33"/>
      <c r="L96" s="33">
        <v>148</v>
      </c>
      <c r="M96" s="33"/>
      <c r="N96" s="33"/>
      <c r="O96" s="33"/>
      <c r="P96" s="36"/>
      <c r="Q96" s="17"/>
      <c r="R96" s="31"/>
      <c r="S96" s="33"/>
      <c r="T96" s="48" t="str">
        <f t="shared" si="16"/>
        <v/>
      </c>
      <c r="U96" s="33"/>
      <c r="V96" s="67">
        <f t="shared" si="18"/>
        <v>0</v>
      </c>
      <c r="W96" s="33"/>
      <c r="X96" s="51"/>
      <c r="Y96" s="33"/>
      <c r="Z96" s="67">
        <f t="shared" si="17"/>
        <v>0</v>
      </c>
      <c r="AA96" s="33">
        <v>5</v>
      </c>
      <c r="AB96" s="51"/>
      <c r="AC96" s="33"/>
      <c r="AD96" s="37"/>
      <c r="AE96" s="77">
        <f t="shared" si="19"/>
        <v>153</v>
      </c>
      <c r="AF96" s="79"/>
    </row>
    <row r="97" spans="2:32" x14ac:dyDescent="0.25">
      <c r="B97" s="61" t="s">
        <v>85</v>
      </c>
      <c r="C97" s="24"/>
      <c r="D97" s="56"/>
      <c r="E97" s="56"/>
      <c r="F97" s="56"/>
      <c r="G97" s="33"/>
      <c r="H97" s="33"/>
      <c r="I97" s="33"/>
      <c r="J97" s="33"/>
      <c r="K97" s="33"/>
      <c r="L97" s="33"/>
      <c r="M97" s="33"/>
      <c r="N97" s="33"/>
      <c r="O97" s="33"/>
      <c r="P97" s="36"/>
      <c r="Q97" s="17"/>
      <c r="R97" s="31"/>
      <c r="S97" s="33"/>
      <c r="T97" s="48" t="str">
        <f t="shared" si="16"/>
        <v/>
      </c>
      <c r="U97" s="33"/>
      <c r="V97" s="67">
        <f t="shared" si="18"/>
        <v>0</v>
      </c>
      <c r="W97" s="33"/>
      <c r="X97" s="34"/>
      <c r="Y97" s="33"/>
      <c r="Z97" s="67">
        <f t="shared" si="17"/>
        <v>0</v>
      </c>
      <c r="AA97" s="33"/>
      <c r="AB97" s="34"/>
      <c r="AC97" s="33"/>
      <c r="AD97" s="37"/>
      <c r="AE97" s="77">
        <f t="shared" si="19"/>
        <v>0</v>
      </c>
      <c r="AF97" s="80"/>
    </row>
    <row r="98" spans="2:32" x14ac:dyDescent="0.25">
      <c r="B98" s="61" t="s">
        <v>89</v>
      </c>
      <c r="C98" s="61"/>
      <c r="D98" s="56"/>
      <c r="E98" s="56"/>
      <c r="F98" s="56"/>
      <c r="G98" s="33"/>
      <c r="H98" s="33"/>
      <c r="I98" s="33"/>
      <c r="J98" s="33"/>
      <c r="K98" s="33"/>
      <c r="L98" s="33"/>
      <c r="M98" s="33"/>
      <c r="N98" s="33"/>
      <c r="O98" s="33"/>
      <c r="P98" s="36"/>
      <c r="Q98" s="17"/>
      <c r="R98" s="31"/>
      <c r="S98" s="33"/>
      <c r="T98" s="48" t="str">
        <f t="shared" si="16"/>
        <v/>
      </c>
      <c r="U98" s="33"/>
      <c r="V98" s="67">
        <f t="shared" si="18"/>
        <v>0</v>
      </c>
      <c r="W98" s="33"/>
      <c r="X98" s="51"/>
      <c r="Y98" s="33"/>
      <c r="Z98" s="67">
        <f t="shared" si="17"/>
        <v>0</v>
      </c>
      <c r="AA98" s="33"/>
      <c r="AB98" s="51"/>
      <c r="AC98" s="33"/>
      <c r="AD98" s="37"/>
      <c r="AE98" s="77">
        <f t="shared" si="19"/>
        <v>0</v>
      </c>
      <c r="AF98" s="79"/>
    </row>
    <row r="99" spans="2:32" x14ac:dyDescent="0.25">
      <c r="B99" s="6"/>
      <c r="C99" s="61" t="s">
        <v>26</v>
      </c>
      <c r="D99" s="56"/>
      <c r="E99" s="56"/>
      <c r="F99" s="56"/>
      <c r="G99" s="33">
        <v>5</v>
      </c>
      <c r="H99" s="33"/>
      <c r="I99" s="33">
        <v>57</v>
      </c>
      <c r="J99" s="33"/>
      <c r="K99" s="33"/>
      <c r="L99" s="33"/>
      <c r="M99" s="33"/>
      <c r="N99" s="33"/>
      <c r="O99" s="33">
        <v>23</v>
      </c>
      <c r="P99" s="36"/>
      <c r="Q99" s="17"/>
      <c r="R99" s="31"/>
      <c r="S99" s="33"/>
      <c r="T99" s="48" t="str">
        <f t="shared" si="16"/>
        <v/>
      </c>
      <c r="U99" s="33"/>
      <c r="V99" s="67">
        <f t="shared" si="18"/>
        <v>0</v>
      </c>
      <c r="W99" s="33"/>
      <c r="X99" s="51"/>
      <c r="Y99" s="33"/>
      <c r="Z99" s="67">
        <f t="shared" si="17"/>
        <v>0</v>
      </c>
      <c r="AA99" s="33"/>
      <c r="AB99" s="51"/>
      <c r="AC99" s="33"/>
      <c r="AD99" s="37"/>
      <c r="AE99" s="77">
        <f t="shared" si="19"/>
        <v>85</v>
      </c>
      <c r="AF99" s="79"/>
    </row>
    <row r="100" spans="2:32" x14ac:dyDescent="0.25">
      <c r="B100" s="6"/>
      <c r="C100" s="61" t="s">
        <v>80</v>
      </c>
      <c r="D100" s="56"/>
      <c r="E100" s="56"/>
      <c r="F100" s="56"/>
      <c r="G100" s="33"/>
      <c r="H100" s="33"/>
      <c r="I100" s="33"/>
      <c r="J100" s="33"/>
      <c r="K100" s="33"/>
      <c r="L100" s="33"/>
      <c r="M100" s="33"/>
      <c r="N100" s="33"/>
      <c r="O100" s="33">
        <v>7</v>
      </c>
      <c r="P100" s="36"/>
      <c r="Q100" s="17"/>
      <c r="R100" s="31"/>
      <c r="S100" s="33"/>
      <c r="T100" s="48" t="str">
        <f t="shared" si="16"/>
        <v/>
      </c>
      <c r="U100" s="33"/>
      <c r="V100" s="67">
        <f t="shared" si="18"/>
        <v>0</v>
      </c>
      <c r="W100" s="33">
        <v>15</v>
      </c>
      <c r="X100" s="51"/>
      <c r="Y100" s="33"/>
      <c r="Z100" s="67">
        <f t="shared" si="17"/>
        <v>0</v>
      </c>
      <c r="AA100" s="33"/>
      <c r="AB100" s="51"/>
      <c r="AC100" s="33"/>
      <c r="AD100" s="37"/>
      <c r="AE100" s="77">
        <f t="shared" si="19"/>
        <v>22</v>
      </c>
      <c r="AF100" s="79"/>
    </row>
    <row r="101" spans="2:32" x14ac:dyDescent="0.25">
      <c r="B101" s="6"/>
      <c r="C101" s="61" t="s">
        <v>49</v>
      </c>
      <c r="D101" s="56"/>
      <c r="E101" s="56"/>
      <c r="F101" s="56"/>
      <c r="G101" s="33"/>
      <c r="H101" s="33"/>
      <c r="I101" s="33"/>
      <c r="J101" s="33"/>
      <c r="K101" s="33"/>
      <c r="L101" s="33">
        <v>63</v>
      </c>
      <c r="M101" s="33"/>
      <c r="N101" s="33"/>
      <c r="O101" s="33"/>
      <c r="P101" s="36"/>
      <c r="Q101" s="17"/>
      <c r="R101" s="31"/>
      <c r="S101" s="33"/>
      <c r="T101" s="48" t="str">
        <f t="shared" si="16"/>
        <v/>
      </c>
      <c r="U101" s="33"/>
      <c r="V101" s="67">
        <f t="shared" si="18"/>
        <v>0</v>
      </c>
      <c r="W101" s="33"/>
      <c r="X101" s="51"/>
      <c r="Y101" s="33"/>
      <c r="Z101" s="67">
        <f t="shared" si="17"/>
        <v>0</v>
      </c>
      <c r="AA101" s="33">
        <v>10</v>
      </c>
      <c r="AB101" s="51"/>
      <c r="AC101" s="33"/>
      <c r="AD101" s="37"/>
      <c r="AE101" s="77">
        <f t="shared" si="19"/>
        <v>73</v>
      </c>
      <c r="AF101" s="79"/>
    </row>
    <row r="102" spans="2:32" x14ac:dyDescent="0.25">
      <c r="B102" s="6"/>
      <c r="C102" s="61" t="s">
        <v>86</v>
      </c>
      <c r="D102" s="56"/>
      <c r="E102" s="56"/>
      <c r="F102" s="56"/>
      <c r="G102" s="33"/>
      <c r="H102" s="33">
        <v>40</v>
      </c>
      <c r="I102" s="33"/>
      <c r="J102" s="33"/>
      <c r="K102" s="33"/>
      <c r="L102" s="33"/>
      <c r="M102" s="33"/>
      <c r="N102" s="33"/>
      <c r="O102" s="33"/>
      <c r="P102" s="36"/>
      <c r="Q102" s="17"/>
      <c r="R102" s="31"/>
      <c r="S102" s="33"/>
      <c r="T102" s="48" t="str">
        <f t="shared" si="16"/>
        <v/>
      </c>
      <c r="U102" s="33"/>
      <c r="V102" s="67">
        <f t="shared" si="18"/>
        <v>0</v>
      </c>
      <c r="W102" s="33"/>
      <c r="X102" s="51"/>
      <c r="Y102" s="33"/>
      <c r="Z102" s="67">
        <f t="shared" si="17"/>
        <v>0</v>
      </c>
      <c r="AA102" s="33"/>
      <c r="AB102" s="51"/>
      <c r="AC102" s="33"/>
      <c r="AD102" s="37"/>
      <c r="AE102" s="77">
        <f t="shared" si="19"/>
        <v>0</v>
      </c>
      <c r="AF102" s="79"/>
    </row>
    <row r="103" spans="2:32" x14ac:dyDescent="0.25">
      <c r="B103" s="6"/>
      <c r="C103" s="61" t="s">
        <v>63</v>
      </c>
      <c r="D103" s="56"/>
      <c r="E103" s="56"/>
      <c r="F103" s="56"/>
      <c r="G103" s="33"/>
      <c r="H103" s="33"/>
      <c r="I103" s="33">
        <v>30</v>
      </c>
      <c r="J103" s="33"/>
      <c r="K103" s="33"/>
      <c r="L103" s="33"/>
      <c r="M103" s="33"/>
      <c r="N103" s="33"/>
      <c r="O103" s="33"/>
      <c r="P103" s="36"/>
      <c r="Q103" s="17"/>
      <c r="R103" s="31"/>
      <c r="S103" s="33">
        <v>3</v>
      </c>
      <c r="T103" s="48" t="str">
        <f t="shared" si="16"/>
        <v/>
      </c>
      <c r="U103" s="33"/>
      <c r="V103" s="67">
        <f t="shared" si="18"/>
        <v>0</v>
      </c>
      <c r="W103" s="33"/>
      <c r="X103" s="51"/>
      <c r="Y103" s="33"/>
      <c r="Z103" s="67">
        <f t="shared" si="17"/>
        <v>0</v>
      </c>
      <c r="AA103" s="33">
        <v>2</v>
      </c>
      <c r="AB103" s="51"/>
      <c r="AC103" s="33"/>
      <c r="AD103" s="37"/>
      <c r="AE103" s="77">
        <f t="shared" si="19"/>
        <v>35</v>
      </c>
      <c r="AF103" s="79"/>
    </row>
    <row r="104" spans="2:32" x14ac:dyDescent="0.25">
      <c r="B104" s="6"/>
      <c r="C104" s="61" t="s">
        <v>64</v>
      </c>
      <c r="D104" s="56"/>
      <c r="E104" s="56"/>
      <c r="F104" s="56"/>
      <c r="G104" s="33">
        <v>2.7</v>
      </c>
      <c r="H104" s="33"/>
      <c r="I104" s="33">
        <v>27</v>
      </c>
      <c r="J104" s="33"/>
      <c r="K104" s="33"/>
      <c r="L104" s="33">
        <v>26.5</v>
      </c>
      <c r="M104" s="33"/>
      <c r="N104" s="33"/>
      <c r="O104" s="33">
        <v>35</v>
      </c>
      <c r="P104" s="36"/>
      <c r="Q104" s="17"/>
      <c r="R104" s="31"/>
      <c r="S104" s="33"/>
      <c r="T104" s="48" t="str">
        <f t="shared" si="16"/>
        <v/>
      </c>
      <c r="U104" s="33"/>
      <c r="V104" s="67">
        <f t="shared" si="18"/>
        <v>0</v>
      </c>
      <c r="W104" s="33">
        <v>5</v>
      </c>
      <c r="X104" s="51"/>
      <c r="Y104" s="33"/>
      <c r="Z104" s="67">
        <f t="shared" si="17"/>
        <v>0</v>
      </c>
      <c r="AA104" s="33"/>
      <c r="AB104" s="51"/>
      <c r="AC104" s="33"/>
      <c r="AD104" s="37"/>
      <c r="AE104" s="77">
        <f t="shared" si="19"/>
        <v>96.2</v>
      </c>
      <c r="AF104" s="79"/>
    </row>
    <row r="105" spans="2:32" x14ac:dyDescent="0.25">
      <c r="B105" s="6"/>
      <c r="C105" s="61" t="s">
        <v>88</v>
      </c>
      <c r="D105" s="56"/>
      <c r="E105" s="56"/>
      <c r="F105" s="56"/>
      <c r="G105" s="33"/>
      <c r="H105" s="33"/>
      <c r="I105" s="33"/>
      <c r="J105" s="33"/>
      <c r="K105" s="33"/>
      <c r="L105" s="33"/>
      <c r="M105" s="33"/>
      <c r="N105" s="33"/>
      <c r="O105" s="33"/>
      <c r="P105" s="36"/>
      <c r="Q105" s="17"/>
      <c r="R105" s="31"/>
      <c r="S105" s="33"/>
      <c r="T105" s="48" t="str">
        <f t="shared" si="16"/>
        <v/>
      </c>
      <c r="U105" s="33"/>
      <c r="V105" s="67">
        <f t="shared" si="18"/>
        <v>0</v>
      </c>
      <c r="W105" s="33"/>
      <c r="X105" s="51"/>
      <c r="Y105" s="33"/>
      <c r="Z105" s="67">
        <f t="shared" si="17"/>
        <v>0</v>
      </c>
      <c r="AA105" s="33"/>
      <c r="AB105" s="51"/>
      <c r="AC105" s="33"/>
      <c r="AD105" s="37"/>
      <c r="AE105" s="77">
        <f t="shared" si="19"/>
        <v>0</v>
      </c>
      <c r="AF105" s="79"/>
    </row>
    <row r="106" spans="2:32" x14ac:dyDescent="0.25">
      <c r="B106" s="61" t="s">
        <v>91</v>
      </c>
      <c r="C106" s="61"/>
      <c r="D106" s="56"/>
      <c r="E106" s="56"/>
      <c r="F106" s="56"/>
      <c r="G106" s="33"/>
      <c r="H106" s="33"/>
      <c r="I106" s="33"/>
      <c r="J106" s="33"/>
      <c r="K106" s="33"/>
      <c r="L106" s="33"/>
      <c r="M106" s="33"/>
      <c r="N106" s="33"/>
      <c r="O106" s="33"/>
      <c r="P106" s="36"/>
      <c r="Q106" s="17"/>
      <c r="R106" s="31"/>
      <c r="S106" s="33"/>
      <c r="T106" s="48" t="str">
        <f t="shared" si="16"/>
        <v/>
      </c>
      <c r="U106" s="33"/>
      <c r="V106" s="67">
        <f t="shared" si="18"/>
        <v>0</v>
      </c>
      <c r="W106" s="33"/>
      <c r="X106" s="51"/>
      <c r="Y106" s="33"/>
      <c r="Z106" s="67">
        <f t="shared" si="17"/>
        <v>0</v>
      </c>
      <c r="AA106" s="33"/>
      <c r="AB106" s="51"/>
      <c r="AC106" s="33"/>
      <c r="AD106" s="37"/>
      <c r="AE106" s="77">
        <f t="shared" si="19"/>
        <v>0</v>
      </c>
      <c r="AF106" s="79"/>
    </row>
    <row r="107" spans="2:32" x14ac:dyDescent="0.25">
      <c r="B107" s="6"/>
      <c r="C107" s="61" t="s">
        <v>92</v>
      </c>
      <c r="D107" s="56"/>
      <c r="E107" s="56"/>
      <c r="F107" s="56"/>
      <c r="G107" s="33"/>
      <c r="H107" s="33"/>
      <c r="I107" s="33"/>
      <c r="J107" s="33"/>
      <c r="K107" s="33"/>
      <c r="L107" s="64">
        <v>29</v>
      </c>
      <c r="M107" s="33"/>
      <c r="N107" s="33"/>
      <c r="O107" s="33"/>
      <c r="P107" s="36"/>
      <c r="Q107" s="17"/>
      <c r="R107" s="31"/>
      <c r="S107" s="33"/>
      <c r="T107" s="48" t="str">
        <f t="shared" si="16"/>
        <v/>
      </c>
      <c r="U107" s="33"/>
      <c r="V107" s="67">
        <f t="shared" si="18"/>
        <v>0</v>
      </c>
      <c r="W107" s="33"/>
      <c r="X107" s="51"/>
      <c r="Y107" s="33"/>
      <c r="Z107" s="67">
        <f t="shared" si="17"/>
        <v>0</v>
      </c>
      <c r="AA107" s="33"/>
      <c r="AB107" s="51"/>
      <c r="AC107" s="33"/>
      <c r="AD107" s="37"/>
      <c r="AE107" s="77">
        <f t="shared" si="19"/>
        <v>29</v>
      </c>
      <c r="AF107" s="79"/>
    </row>
    <row r="108" spans="2:32" x14ac:dyDescent="0.25">
      <c r="B108" s="6"/>
      <c r="C108" s="61" t="s">
        <v>93</v>
      </c>
      <c r="D108" s="56"/>
      <c r="E108" s="56"/>
      <c r="F108" s="56"/>
      <c r="G108" s="33"/>
      <c r="H108" s="33"/>
      <c r="I108" s="33"/>
      <c r="J108" s="33"/>
      <c r="K108" s="33"/>
      <c r="L108" s="64">
        <v>11</v>
      </c>
      <c r="M108" s="33"/>
      <c r="N108" s="33"/>
      <c r="O108" s="33"/>
      <c r="P108" s="36"/>
      <c r="Q108" s="17"/>
      <c r="R108" s="31"/>
      <c r="S108" s="33"/>
      <c r="T108" s="48" t="str">
        <f t="shared" si="16"/>
        <v/>
      </c>
      <c r="U108" s="33"/>
      <c r="V108" s="67">
        <f t="shared" si="18"/>
        <v>0</v>
      </c>
      <c r="W108" s="33"/>
      <c r="X108" s="51"/>
      <c r="Y108" s="33"/>
      <c r="Z108" s="67">
        <f t="shared" si="17"/>
        <v>0</v>
      </c>
      <c r="AA108" s="33"/>
      <c r="AB108" s="51"/>
      <c r="AC108" s="33"/>
      <c r="AD108" s="37"/>
      <c r="AE108" s="77">
        <f t="shared" si="19"/>
        <v>11</v>
      </c>
      <c r="AF108" s="79"/>
    </row>
    <row r="109" spans="2:32" x14ac:dyDescent="0.25">
      <c r="B109" s="6"/>
      <c r="C109" s="61" t="s">
        <v>94</v>
      </c>
      <c r="D109" s="56"/>
      <c r="E109" s="56"/>
      <c r="F109" s="56"/>
      <c r="G109" s="33"/>
      <c r="H109" s="33"/>
      <c r="I109" s="33"/>
      <c r="J109" s="33"/>
      <c r="K109" s="33"/>
      <c r="L109" s="64">
        <v>16</v>
      </c>
      <c r="M109" s="33"/>
      <c r="N109" s="33"/>
      <c r="O109" s="33"/>
      <c r="P109" s="36"/>
      <c r="Q109" s="17"/>
      <c r="R109" s="31"/>
      <c r="S109" s="33"/>
      <c r="T109" s="48" t="str">
        <f t="shared" si="16"/>
        <v/>
      </c>
      <c r="U109" s="33"/>
      <c r="V109" s="67">
        <f t="shared" si="18"/>
        <v>0</v>
      </c>
      <c r="W109" s="33"/>
      <c r="X109" s="51"/>
      <c r="Y109" s="33"/>
      <c r="Z109" s="67">
        <f t="shared" si="17"/>
        <v>0</v>
      </c>
      <c r="AA109" s="33"/>
      <c r="AB109" s="51"/>
      <c r="AC109" s="33"/>
      <c r="AD109" s="37"/>
      <c r="AE109" s="77">
        <f t="shared" si="19"/>
        <v>16</v>
      </c>
      <c r="AF109" s="79"/>
    </row>
    <row r="110" spans="2:32" x14ac:dyDescent="0.25">
      <c r="B110" s="6"/>
      <c r="C110" s="61" t="s">
        <v>95</v>
      </c>
      <c r="D110" s="56"/>
      <c r="E110" s="56"/>
      <c r="F110" s="56"/>
      <c r="G110" s="33"/>
      <c r="H110" s="33"/>
      <c r="I110" s="33"/>
      <c r="J110" s="33"/>
      <c r="K110" s="33"/>
      <c r="L110" s="64">
        <v>11</v>
      </c>
      <c r="M110" s="33"/>
      <c r="N110" s="33"/>
      <c r="O110" s="33"/>
      <c r="P110" s="36"/>
      <c r="Q110" s="17"/>
      <c r="R110" s="31"/>
      <c r="S110" s="33"/>
      <c r="T110" s="48" t="str">
        <f t="shared" si="16"/>
        <v/>
      </c>
      <c r="U110" s="33"/>
      <c r="V110" s="67">
        <f t="shared" si="18"/>
        <v>0</v>
      </c>
      <c r="W110" s="33"/>
      <c r="X110" s="51"/>
      <c r="Y110" s="33"/>
      <c r="Z110" s="67">
        <f t="shared" si="17"/>
        <v>0</v>
      </c>
      <c r="AA110" s="33"/>
      <c r="AB110" s="51"/>
      <c r="AC110" s="33"/>
      <c r="AD110" s="37"/>
      <c r="AE110" s="77">
        <f t="shared" si="19"/>
        <v>11</v>
      </c>
      <c r="AF110" s="79"/>
    </row>
    <row r="111" spans="2:32" x14ac:dyDescent="0.25">
      <c r="B111" s="6"/>
      <c r="C111" s="61" t="s">
        <v>96</v>
      </c>
      <c r="D111" s="56"/>
      <c r="E111" s="56"/>
      <c r="F111" s="56"/>
      <c r="G111" s="33"/>
      <c r="H111" s="33"/>
      <c r="I111" s="33"/>
      <c r="J111" s="33"/>
      <c r="K111" s="33"/>
      <c r="L111" s="64">
        <v>36</v>
      </c>
      <c r="M111" s="33"/>
      <c r="N111" s="33"/>
      <c r="O111" s="33"/>
      <c r="P111" s="36"/>
      <c r="Q111" s="17"/>
      <c r="R111" s="31"/>
      <c r="S111" s="33"/>
      <c r="T111" s="48" t="str">
        <f t="shared" si="16"/>
        <v/>
      </c>
      <c r="U111" s="33"/>
      <c r="V111" s="67">
        <f t="shared" si="18"/>
        <v>0</v>
      </c>
      <c r="W111" s="33"/>
      <c r="X111" s="51"/>
      <c r="Y111" s="33"/>
      <c r="Z111" s="67">
        <f t="shared" si="17"/>
        <v>0</v>
      </c>
      <c r="AA111" s="33"/>
      <c r="AB111" s="51"/>
      <c r="AC111" s="33"/>
      <c r="AD111" s="37"/>
      <c r="AE111" s="77">
        <f t="shared" si="19"/>
        <v>36</v>
      </c>
      <c r="AF111" s="79"/>
    </row>
    <row r="112" spans="2:32" x14ac:dyDescent="0.25">
      <c r="B112" s="6"/>
      <c r="C112" s="24"/>
      <c r="D112" s="56"/>
      <c r="E112" s="56"/>
      <c r="F112" s="56"/>
      <c r="G112" s="33"/>
      <c r="H112" s="33"/>
      <c r="I112" s="33"/>
      <c r="J112" s="33"/>
      <c r="K112" s="33"/>
      <c r="L112" s="33"/>
      <c r="M112" s="33"/>
      <c r="N112" s="33"/>
      <c r="O112" s="33"/>
      <c r="P112" s="36"/>
      <c r="Q112" s="17"/>
      <c r="R112" s="31"/>
      <c r="S112" s="33"/>
      <c r="T112" s="48" t="str">
        <f t="shared" si="16"/>
        <v/>
      </c>
      <c r="U112" s="33"/>
      <c r="V112" s="67">
        <f t="shared" si="18"/>
        <v>0</v>
      </c>
      <c r="W112" s="33"/>
      <c r="X112" s="51"/>
      <c r="Y112" s="33"/>
      <c r="Z112" s="67">
        <f t="shared" si="17"/>
        <v>0</v>
      </c>
      <c r="AA112" s="33"/>
      <c r="AB112" s="51"/>
      <c r="AC112" s="33"/>
      <c r="AD112" s="37"/>
      <c r="AE112" s="77">
        <f t="shared" si="19"/>
        <v>0</v>
      </c>
      <c r="AF112" s="79"/>
    </row>
    <row r="113" spans="2:32" x14ac:dyDescent="0.25">
      <c r="B113" s="6"/>
      <c r="C113" s="24"/>
      <c r="D113" s="56"/>
      <c r="E113" s="56"/>
      <c r="F113" s="56"/>
      <c r="G113" s="33"/>
      <c r="H113" s="33"/>
      <c r="I113" s="33"/>
      <c r="J113" s="33"/>
      <c r="K113" s="33"/>
      <c r="L113" s="33"/>
      <c r="M113" s="33"/>
      <c r="N113" s="33"/>
      <c r="O113" s="33"/>
      <c r="P113" s="36"/>
      <c r="Q113" s="17"/>
      <c r="R113" s="31"/>
      <c r="S113" s="33"/>
      <c r="T113" s="48" t="str">
        <f t="shared" si="16"/>
        <v/>
      </c>
      <c r="U113" s="33"/>
      <c r="V113" s="67">
        <f t="shared" si="18"/>
        <v>0</v>
      </c>
      <c r="W113" s="33"/>
      <c r="X113" s="51"/>
      <c r="Y113" s="33"/>
      <c r="Z113" s="67">
        <f t="shared" si="17"/>
        <v>0</v>
      </c>
      <c r="AA113" s="33"/>
      <c r="AB113" s="51"/>
      <c r="AC113" s="33"/>
      <c r="AD113" s="37"/>
      <c r="AE113" s="77">
        <f t="shared" si="19"/>
        <v>0</v>
      </c>
      <c r="AF113" s="79"/>
    </row>
    <row r="114" spans="2:32" x14ac:dyDescent="0.25">
      <c r="B114" s="6"/>
      <c r="C114" s="24"/>
      <c r="D114" s="56"/>
      <c r="E114" s="56"/>
      <c r="F114" s="56"/>
      <c r="G114" s="33"/>
      <c r="H114" s="33"/>
      <c r="I114" s="33"/>
      <c r="J114" s="33"/>
      <c r="K114" s="33"/>
      <c r="L114" s="33"/>
      <c r="M114" s="33"/>
      <c r="N114" s="33"/>
      <c r="O114" s="33"/>
      <c r="P114" s="36"/>
      <c r="Q114" s="17"/>
      <c r="R114" s="31"/>
      <c r="S114" s="33"/>
      <c r="T114" s="48" t="str">
        <f t="shared" si="16"/>
        <v/>
      </c>
      <c r="U114" s="33"/>
      <c r="V114" s="67">
        <f t="shared" si="18"/>
        <v>0</v>
      </c>
      <c r="W114" s="33"/>
      <c r="X114" s="51"/>
      <c r="Y114" s="33"/>
      <c r="Z114" s="67">
        <f t="shared" si="17"/>
        <v>0</v>
      </c>
      <c r="AA114" s="33"/>
      <c r="AB114" s="51"/>
      <c r="AC114" s="33"/>
      <c r="AD114" s="37"/>
      <c r="AE114" s="77">
        <f t="shared" si="19"/>
        <v>0</v>
      </c>
      <c r="AF114" s="79"/>
    </row>
    <row r="115" spans="2:32" x14ac:dyDescent="0.25">
      <c r="B115" s="6"/>
      <c r="C115" s="24"/>
      <c r="D115" s="56"/>
      <c r="E115" s="56"/>
      <c r="F115" s="56"/>
      <c r="G115" s="33"/>
      <c r="H115" s="33"/>
      <c r="I115" s="33"/>
      <c r="J115" s="33"/>
      <c r="K115" s="33"/>
      <c r="L115" s="33"/>
      <c r="M115" s="33"/>
      <c r="N115" s="33"/>
      <c r="O115" s="33"/>
      <c r="P115" s="36"/>
      <c r="Q115" s="17"/>
      <c r="R115" s="31"/>
      <c r="S115" s="33"/>
      <c r="T115" s="48" t="str">
        <f t="shared" si="16"/>
        <v/>
      </c>
      <c r="U115" s="33"/>
      <c r="V115" s="67">
        <f t="shared" si="18"/>
        <v>0</v>
      </c>
      <c r="W115" s="33"/>
      <c r="X115" s="51"/>
      <c r="Y115" s="33"/>
      <c r="Z115" s="67">
        <f t="shared" si="17"/>
        <v>0</v>
      </c>
      <c r="AA115" s="33"/>
      <c r="AB115" s="51"/>
      <c r="AC115" s="33"/>
      <c r="AD115" s="37"/>
      <c r="AE115" s="77">
        <f t="shared" si="19"/>
        <v>0</v>
      </c>
      <c r="AF115" s="79"/>
    </row>
    <row r="116" spans="2:32" ht="15.75" thickBot="1" x14ac:dyDescent="0.3">
      <c r="B116" s="38" t="s">
        <v>11</v>
      </c>
      <c r="C116" s="39"/>
      <c r="D116" s="40">
        <f t="shared" ref="D116:P116" si="20">SUM(D7:D115)</f>
        <v>1132</v>
      </c>
      <c r="E116" s="40">
        <f t="shared" si="20"/>
        <v>314</v>
      </c>
      <c r="F116" s="40">
        <f t="shared" si="20"/>
        <v>105</v>
      </c>
      <c r="G116" s="40">
        <f t="shared" si="20"/>
        <v>16.7</v>
      </c>
      <c r="H116" s="40">
        <f t="shared" si="20"/>
        <v>40</v>
      </c>
      <c r="I116" s="40">
        <f t="shared" si="20"/>
        <v>266.5</v>
      </c>
      <c r="J116" s="40">
        <f t="shared" si="20"/>
        <v>58.5</v>
      </c>
      <c r="K116" s="40">
        <f t="shared" si="20"/>
        <v>31</v>
      </c>
      <c r="L116" s="40">
        <f t="shared" si="20"/>
        <v>627.5</v>
      </c>
      <c r="M116" s="40">
        <f t="shared" si="20"/>
        <v>184</v>
      </c>
      <c r="N116" s="40">
        <f t="shared" si="20"/>
        <v>20</v>
      </c>
      <c r="O116" s="40">
        <f t="shared" si="20"/>
        <v>188.5</v>
      </c>
      <c r="P116" s="41">
        <f t="shared" si="20"/>
        <v>86</v>
      </c>
      <c r="Q116" s="17"/>
      <c r="R116" s="40">
        <f>SUM(R7:R115)</f>
        <v>570</v>
      </c>
      <c r="S116" s="40">
        <f>SUM(S7:S115)</f>
        <v>649.5</v>
      </c>
      <c r="T116" s="40">
        <f>SUM(T7:T115)</f>
        <v>-105.5</v>
      </c>
      <c r="U116" s="40"/>
      <c r="V116" s="40">
        <f>SUM(V7:V115)</f>
        <v>218</v>
      </c>
      <c r="W116" s="40">
        <f>SUM(W7:W115)</f>
        <v>636</v>
      </c>
      <c r="X116" s="52">
        <f>SUM(X7:X115)</f>
        <v>-156</v>
      </c>
      <c r="Y116" s="40"/>
      <c r="Z116" s="40">
        <f>SUM(Z7:Z115)</f>
        <v>28</v>
      </c>
      <c r="AA116" s="40">
        <f>SUM(AA7:AA115)</f>
        <v>473</v>
      </c>
      <c r="AB116" s="52">
        <f>SUM(AB7:AB115)</f>
        <v>0</v>
      </c>
      <c r="AC116" s="40"/>
      <c r="AD116" s="42">
        <f>SUM(AD7:AD115)</f>
        <v>736</v>
      </c>
      <c r="AE116" s="78">
        <f>SUM(AE7:AE115)</f>
        <v>3206.2</v>
      </c>
      <c r="AF116" s="79"/>
    </row>
    <row r="117" spans="2:32" ht="15.75" thickTop="1" x14ac:dyDescent="0.25"/>
    <row r="118" spans="2:32" x14ac:dyDescent="0.25">
      <c r="R118" s="104" t="s">
        <v>107</v>
      </c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</row>
    <row r="119" spans="2:32" ht="4.5" customHeight="1" x14ac:dyDescent="0.25"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D119" s="74"/>
      <c r="AE119" s="74"/>
    </row>
    <row r="120" spans="2:32" x14ac:dyDescent="0.25">
      <c r="R120" s="103" t="s">
        <v>104</v>
      </c>
      <c r="S120" s="103"/>
      <c r="T120" s="103"/>
      <c r="V120" s="103" t="s">
        <v>105</v>
      </c>
      <c r="W120" s="103"/>
      <c r="X120" s="103"/>
      <c r="Z120" s="103" t="s">
        <v>106</v>
      </c>
      <c r="AA120" s="103"/>
      <c r="AB120" s="103"/>
      <c r="AD120" s="103" t="s">
        <v>106</v>
      </c>
      <c r="AE120" s="103"/>
      <c r="AF120" s="103"/>
    </row>
    <row r="121" spans="2:32" x14ac:dyDescent="0.25">
      <c r="R121" s="69" t="s">
        <v>9</v>
      </c>
      <c r="S121" s="69" t="s">
        <v>5</v>
      </c>
      <c r="T121" s="70" t="s">
        <v>103</v>
      </c>
      <c r="V121" s="69" t="s">
        <v>9</v>
      </c>
      <c r="W121" s="69" t="s">
        <v>5</v>
      </c>
      <c r="X121" s="70" t="s">
        <v>103</v>
      </c>
      <c r="Z121" s="69" t="s">
        <v>9</v>
      </c>
      <c r="AA121" s="69" t="s">
        <v>5</v>
      </c>
      <c r="AB121" s="70" t="s">
        <v>103</v>
      </c>
      <c r="AD121" s="69" t="s">
        <v>9</v>
      </c>
      <c r="AE121" s="69" t="s">
        <v>5</v>
      </c>
      <c r="AF121" s="70" t="s">
        <v>103</v>
      </c>
    </row>
    <row r="122" spans="2:32" x14ac:dyDescent="0.25">
      <c r="R122" s="27">
        <f>SUMIFS(R7:R115,R7:R115,"&gt;0",S7:S115,"&gt;0")</f>
        <v>324</v>
      </c>
      <c r="S122" s="27">
        <f>SUMIFS(S7:S115,R7:R115,"&gt;0",S7:S115,"&gt;0")</f>
        <v>429.5</v>
      </c>
      <c r="T122" s="71">
        <f>R122-S122</f>
        <v>-105.5</v>
      </c>
      <c r="V122" s="27">
        <f>SUMIFS(V7:V115,V7:V115,"&gt;0",W7:W115,"&gt;0")</f>
        <v>78</v>
      </c>
      <c r="W122" s="27">
        <f>SUMIFS(W7:W115,V7:V115,"&gt;0",W7:W115,"&gt;0")</f>
        <v>234</v>
      </c>
      <c r="X122" s="71">
        <f>V122-W122</f>
        <v>-156</v>
      </c>
      <c r="Z122" s="27">
        <f>SUMIFS(Z7:Z115,Z7:Z115,"&gt;0",AA7:AA115,"&gt;0")</f>
        <v>0</v>
      </c>
      <c r="AA122" s="27">
        <f>SUMIFS(AA7:AA115,Z7:Z115,"&gt;0",AA7:AA115,"&gt;0")</f>
        <v>0</v>
      </c>
      <c r="AB122" s="71">
        <f>Z122-AA122</f>
        <v>0</v>
      </c>
      <c r="AD122" s="27">
        <f>SUMIFS(AD7:AD115,AD7:AD115,"&gt;0",AE7:AE115,"&gt;0")</f>
        <v>548</v>
      </c>
      <c r="AE122" s="27">
        <f>SUMIFS(AE7:AE115,AD7:AD115,"&gt;0",AE7:AE115,"&gt;0")</f>
        <v>1076.5</v>
      </c>
      <c r="AF122" s="71">
        <f>AD122-AE122</f>
        <v>-528.5</v>
      </c>
    </row>
    <row r="123" spans="2:32" x14ac:dyDescent="0.25">
      <c r="T123" s="90">
        <f>T122/R122</f>
        <v>-0.32561728395061729</v>
      </c>
      <c r="X123" s="90">
        <f>X122/V122</f>
        <v>-2</v>
      </c>
      <c r="AB123" s="90" t="e">
        <f>AB122/Z122</f>
        <v>#DIV/0!</v>
      </c>
      <c r="AF123" s="90">
        <f>AF122/AD122</f>
        <v>-0.96441605839416056</v>
      </c>
    </row>
  </sheetData>
  <mergeCells count="14">
    <mergeCell ref="R120:T120"/>
    <mergeCell ref="V120:X120"/>
    <mergeCell ref="Z120:AB120"/>
    <mergeCell ref="R118:AF118"/>
    <mergeCell ref="AD120:AF120"/>
    <mergeCell ref="Z5:AB5"/>
    <mergeCell ref="O5:O6"/>
    <mergeCell ref="B2:AF2"/>
    <mergeCell ref="B3:AF3"/>
    <mergeCell ref="D5:F5"/>
    <mergeCell ref="G5:L5"/>
    <mergeCell ref="P5:P6"/>
    <mergeCell ref="R5:T5"/>
    <mergeCell ref="V5:X5"/>
  </mergeCells>
  <conditionalFormatting sqref="C8:C34">
    <cfRule type="duplicateValues" dxfId="0" priority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AF106"/>
  <sheetViews>
    <sheetView workbookViewId="0">
      <pane xSplit="6" ySplit="6" topLeftCell="G22" activePane="bottomRight" state="frozen"/>
      <selection pane="topRight" activeCell="G1" sqref="G1"/>
      <selection pane="bottomLeft" activeCell="A7" sqref="A7"/>
      <selection pane="bottomRight" sqref="A1:XFD1048576"/>
    </sheetView>
  </sheetViews>
  <sheetFormatPr defaultRowHeight="15" x14ac:dyDescent="0.25"/>
  <cols>
    <col min="1" max="1" width="9.140625" style="5"/>
    <col min="2" max="2" width="10.42578125" style="5" customWidth="1"/>
    <col min="3" max="3" width="57.7109375" style="11" customWidth="1"/>
    <col min="4" max="4" width="13" style="10" customWidth="1"/>
    <col min="5" max="5" width="12.140625" style="10" customWidth="1"/>
    <col min="6" max="6" width="14.7109375" style="10" customWidth="1"/>
    <col min="7" max="9" width="9.42578125" style="10" customWidth="1"/>
    <col min="10" max="10" width="12.42578125" style="10" bestFit="1" customWidth="1"/>
    <col min="11" max="11" width="12.42578125" style="10" customWidth="1"/>
    <col min="12" max="12" width="11.42578125" style="10" bestFit="1" customWidth="1"/>
    <col min="13" max="14" width="11.42578125" style="10" customWidth="1"/>
    <col min="15" max="15" width="10.5703125" style="10" bestFit="1" customWidth="1"/>
    <col min="16" max="16" width="10.5703125" style="10" customWidth="1"/>
    <col min="17" max="17" width="2.140625" style="10" customWidth="1"/>
    <col min="18" max="18" width="9.28515625" style="10"/>
    <col min="19" max="19" width="6.5703125" style="10" bestFit="1" customWidth="1"/>
    <col min="20" max="20" width="10.42578125" style="10" customWidth="1"/>
    <col min="21" max="21" width="2.28515625" style="10" customWidth="1"/>
    <col min="22" max="22" width="8.28515625" style="10" bestFit="1" customWidth="1"/>
    <col min="23" max="23" width="6.5703125" style="10" bestFit="1" customWidth="1"/>
    <col min="24" max="24" width="8.85546875" style="53" bestFit="1" customWidth="1"/>
    <col min="25" max="25" width="2.28515625" style="10" customWidth="1"/>
    <col min="26" max="26" width="8.28515625" style="10" bestFit="1" customWidth="1"/>
    <col min="27" max="27" width="6.5703125" style="10" bestFit="1" customWidth="1"/>
    <col min="28" max="28" width="8.85546875" style="53" bestFit="1" customWidth="1"/>
    <col min="29" max="29" width="1.7109375" style="10" customWidth="1"/>
    <col min="30" max="31" width="9.7109375" style="12" customWidth="1"/>
    <col min="32" max="32" width="2.28515625" style="10" customWidth="1"/>
    <col min="33" max="16384" width="9.140625" style="5"/>
  </cols>
  <sheetData>
    <row r="2" spans="2:32" ht="26.25" x14ac:dyDescent="0.25">
      <c r="B2" s="96" t="s">
        <v>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</row>
    <row r="3" spans="2:32" x14ac:dyDescent="0.25">
      <c r="B3" s="97" t="s">
        <v>14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</row>
    <row r="5" spans="2:32" x14ac:dyDescent="0.25">
      <c r="B5" s="13" t="s">
        <v>2</v>
      </c>
      <c r="C5" s="14" t="s">
        <v>1</v>
      </c>
      <c r="D5" s="98" t="s">
        <v>9</v>
      </c>
      <c r="E5" s="99"/>
      <c r="F5" s="100"/>
      <c r="G5" s="93" t="s">
        <v>17</v>
      </c>
      <c r="H5" s="93"/>
      <c r="I5" s="93"/>
      <c r="J5" s="93"/>
      <c r="K5" s="93"/>
      <c r="L5" s="93"/>
      <c r="M5" s="44" t="s">
        <v>55</v>
      </c>
      <c r="N5" s="44" t="s">
        <v>57</v>
      </c>
      <c r="O5" s="94" t="s">
        <v>19</v>
      </c>
      <c r="P5" s="101" t="s">
        <v>20</v>
      </c>
      <c r="Q5" s="17"/>
      <c r="R5" s="100" t="s">
        <v>7</v>
      </c>
      <c r="S5" s="93"/>
      <c r="T5" s="93"/>
      <c r="V5" s="93" t="s">
        <v>60</v>
      </c>
      <c r="W5" s="93"/>
      <c r="X5" s="93"/>
      <c r="Z5" s="93" t="s">
        <v>10</v>
      </c>
      <c r="AA5" s="93"/>
      <c r="AB5" s="93"/>
      <c r="AD5" s="19" t="s">
        <v>4</v>
      </c>
      <c r="AE5" s="19" t="s">
        <v>4</v>
      </c>
    </row>
    <row r="6" spans="2:32" x14ac:dyDescent="0.25">
      <c r="B6" s="15"/>
      <c r="C6" s="20"/>
      <c r="D6" s="21" t="s">
        <v>0</v>
      </c>
      <c r="E6" s="21" t="s">
        <v>12</v>
      </c>
      <c r="F6" s="21" t="s">
        <v>15</v>
      </c>
      <c r="G6" s="21" t="s">
        <v>18</v>
      </c>
      <c r="H6" s="21" t="s">
        <v>90</v>
      </c>
      <c r="I6" s="21" t="s">
        <v>21</v>
      </c>
      <c r="J6" s="21" t="s">
        <v>22</v>
      </c>
      <c r="K6" s="21" t="s">
        <v>62</v>
      </c>
      <c r="L6" s="21" t="s">
        <v>23</v>
      </c>
      <c r="M6" s="21" t="s">
        <v>56</v>
      </c>
      <c r="N6" s="21" t="s">
        <v>58</v>
      </c>
      <c r="O6" s="95"/>
      <c r="P6" s="102"/>
      <c r="Q6" s="17"/>
      <c r="R6" s="16" t="s">
        <v>3</v>
      </c>
      <c r="S6" s="18" t="s">
        <v>5</v>
      </c>
      <c r="T6" s="18" t="s">
        <v>59</v>
      </c>
      <c r="V6" s="18" t="s">
        <v>9</v>
      </c>
      <c r="W6" s="18" t="s">
        <v>5</v>
      </c>
      <c r="X6" s="49" t="s">
        <v>8</v>
      </c>
      <c r="Z6" s="18" t="s">
        <v>9</v>
      </c>
      <c r="AA6" s="18" t="s">
        <v>5</v>
      </c>
      <c r="AB6" s="49" t="s">
        <v>8</v>
      </c>
      <c r="AD6" s="22" t="s">
        <v>9</v>
      </c>
      <c r="AE6" s="22" t="s">
        <v>27</v>
      </c>
    </row>
    <row r="7" spans="2:32" x14ac:dyDescent="0.25">
      <c r="B7" s="23" t="s">
        <v>16</v>
      </c>
      <c r="C7" s="24"/>
      <c r="D7" s="16"/>
      <c r="E7" s="16"/>
      <c r="F7" s="16"/>
      <c r="G7" s="25"/>
      <c r="H7" s="25"/>
      <c r="I7" s="25"/>
      <c r="J7" s="25"/>
      <c r="K7" s="25"/>
      <c r="L7" s="25"/>
      <c r="M7" s="25"/>
      <c r="N7" s="25"/>
      <c r="O7" s="25"/>
      <c r="P7" s="26"/>
      <c r="Q7" s="17"/>
      <c r="R7" s="25"/>
      <c r="S7" s="27"/>
      <c r="T7" s="28"/>
      <c r="V7" s="27"/>
      <c r="W7" s="27"/>
      <c r="X7" s="50"/>
      <c r="Z7" s="27"/>
      <c r="AA7" s="27"/>
      <c r="AB7" s="50"/>
      <c r="AD7" s="29"/>
      <c r="AE7" s="81"/>
    </row>
    <row r="8" spans="2:32" x14ac:dyDescent="0.25">
      <c r="B8" s="6"/>
      <c r="C8" s="7" t="s">
        <v>25</v>
      </c>
      <c r="D8" s="57">
        <v>4</v>
      </c>
      <c r="E8" s="57">
        <v>8</v>
      </c>
      <c r="F8" s="57"/>
      <c r="G8" s="1"/>
      <c r="H8" s="1"/>
      <c r="I8" s="1">
        <v>7</v>
      </c>
      <c r="J8" s="1"/>
      <c r="K8" s="1"/>
      <c r="L8" s="1"/>
      <c r="M8" s="45">
        <v>9</v>
      </c>
      <c r="N8" s="45"/>
      <c r="O8" s="25">
        <v>2</v>
      </c>
      <c r="P8" s="26"/>
      <c r="Q8" s="17"/>
      <c r="R8" s="3">
        <v>4</v>
      </c>
      <c r="S8" s="27"/>
      <c r="T8" s="48" t="str">
        <f t="shared" ref="T8:T28" si="0">IF(R8&gt;0,IF(S8&gt;0,R8-S8,""),"")</f>
        <v/>
      </c>
      <c r="V8" s="3">
        <v>8</v>
      </c>
      <c r="W8" s="27"/>
      <c r="X8" s="48" t="str">
        <f>IF(V8&gt;0,IF(W8&gt;0,V8-W8,""),"")</f>
        <v/>
      </c>
      <c r="Z8" s="3"/>
      <c r="AA8" s="27"/>
      <c r="AB8" s="48" t="str">
        <f>IF(Z8&gt;0,IF(AA8&gt;0,Z8-AA8,""),"")</f>
        <v/>
      </c>
      <c r="AC8" s="30"/>
      <c r="AD8" s="29">
        <f>R8+V8+Z8</f>
        <v>12</v>
      </c>
      <c r="AE8" s="81">
        <f>G8+I8+J8+L8+M8+N8+O8+P8+S8+W8+AA8</f>
        <v>18</v>
      </c>
    </row>
    <row r="9" spans="2:32" x14ac:dyDescent="0.25">
      <c r="B9" s="6"/>
      <c r="C9" s="7" t="s">
        <v>28</v>
      </c>
      <c r="D9" s="57">
        <v>44</v>
      </c>
      <c r="E9" s="57">
        <v>8</v>
      </c>
      <c r="F9" s="57"/>
      <c r="G9" s="1"/>
      <c r="H9" s="1"/>
      <c r="I9" s="1">
        <v>5</v>
      </c>
      <c r="J9" s="1"/>
      <c r="K9" s="1"/>
      <c r="L9" s="1"/>
      <c r="M9" s="59">
        <v>70</v>
      </c>
      <c r="N9" s="45"/>
      <c r="O9" s="25"/>
      <c r="P9" s="26">
        <v>15</v>
      </c>
      <c r="Q9" s="17"/>
      <c r="R9" s="3">
        <v>44</v>
      </c>
      <c r="S9" s="27">
        <v>58</v>
      </c>
      <c r="T9" s="54">
        <f t="shared" si="0"/>
        <v>-14</v>
      </c>
      <c r="V9" s="3">
        <v>8</v>
      </c>
      <c r="W9" s="27"/>
      <c r="X9" s="48" t="str">
        <f t="shared" ref="X9:X28" si="1">IF(V9&gt;0,IF(W9&gt;0,V9-W9,""),"")</f>
        <v/>
      </c>
      <c r="Z9" s="3"/>
      <c r="AA9" s="27"/>
      <c r="AB9" s="48" t="str">
        <f t="shared" ref="AB9:AB28" si="2">IF(Z9&gt;0,IF(AA9&gt;0,Z9-AA9,""),"")</f>
        <v/>
      </c>
      <c r="AC9" s="30"/>
      <c r="AD9" s="29">
        <f t="shared" ref="AD9:AD29" si="3">R9+V9+Z9</f>
        <v>52</v>
      </c>
      <c r="AE9" s="81">
        <f t="shared" ref="AE9:AE62" si="4">G9+I9+J9+L9+M9+N9+O9+P9+S9+W9+AA9</f>
        <v>148</v>
      </c>
    </row>
    <row r="10" spans="2:32" ht="25.5" x14ac:dyDescent="0.25">
      <c r="B10" s="6"/>
      <c r="C10" s="7" t="s">
        <v>29</v>
      </c>
      <c r="D10" s="57">
        <v>30</v>
      </c>
      <c r="E10" s="57">
        <v>20</v>
      </c>
      <c r="F10" s="57"/>
      <c r="G10" s="1"/>
      <c r="H10" s="1"/>
      <c r="I10" s="1">
        <v>7</v>
      </c>
      <c r="J10" s="1"/>
      <c r="K10" s="1"/>
      <c r="L10" s="1"/>
      <c r="M10" s="59">
        <v>54</v>
      </c>
      <c r="N10" s="45"/>
      <c r="O10" s="25">
        <v>0.5</v>
      </c>
      <c r="P10" s="26"/>
      <c r="Q10" s="17"/>
      <c r="R10" s="3">
        <v>30</v>
      </c>
      <c r="S10" s="27"/>
      <c r="T10" s="48" t="str">
        <f t="shared" si="0"/>
        <v/>
      </c>
      <c r="V10" s="3">
        <v>20</v>
      </c>
      <c r="W10" s="27"/>
      <c r="X10" s="48" t="str">
        <f t="shared" si="1"/>
        <v/>
      </c>
      <c r="Z10" s="3"/>
      <c r="AA10" s="27"/>
      <c r="AB10" s="48" t="str">
        <f t="shared" si="2"/>
        <v/>
      </c>
      <c r="AC10" s="30"/>
      <c r="AD10" s="29">
        <f t="shared" si="3"/>
        <v>50</v>
      </c>
      <c r="AE10" s="81">
        <f t="shared" si="4"/>
        <v>61.5</v>
      </c>
    </row>
    <row r="11" spans="2:32" ht="38.25" x14ac:dyDescent="0.25">
      <c r="B11" s="6"/>
      <c r="C11" s="60" t="s">
        <v>30</v>
      </c>
      <c r="D11" s="57">
        <v>56</v>
      </c>
      <c r="E11" s="57">
        <v>20</v>
      </c>
      <c r="F11" s="57"/>
      <c r="G11" s="1"/>
      <c r="H11" s="1"/>
      <c r="I11" s="1"/>
      <c r="J11" s="1"/>
      <c r="K11" s="1"/>
      <c r="L11" s="1"/>
      <c r="M11" s="45"/>
      <c r="N11" s="45"/>
      <c r="O11" s="25">
        <v>1</v>
      </c>
      <c r="P11" s="26"/>
      <c r="Q11" s="17"/>
      <c r="R11" s="3">
        <v>56</v>
      </c>
      <c r="S11" s="27"/>
      <c r="T11" s="48" t="str">
        <f t="shared" si="0"/>
        <v/>
      </c>
      <c r="V11" s="3">
        <v>20</v>
      </c>
      <c r="W11" s="27"/>
      <c r="X11" s="48" t="str">
        <f t="shared" si="1"/>
        <v/>
      </c>
      <c r="Z11" s="3"/>
      <c r="AA11" s="27"/>
      <c r="AB11" s="48" t="str">
        <f t="shared" si="2"/>
        <v/>
      </c>
      <c r="AC11" s="30"/>
      <c r="AD11" s="29">
        <f t="shared" si="3"/>
        <v>76</v>
      </c>
      <c r="AE11" s="81">
        <f t="shared" si="4"/>
        <v>1</v>
      </c>
    </row>
    <row r="12" spans="2:32" x14ac:dyDescent="0.25">
      <c r="B12" s="6"/>
      <c r="C12" s="8" t="s">
        <v>31</v>
      </c>
      <c r="D12" s="57"/>
      <c r="E12" s="57"/>
      <c r="F12" s="57"/>
      <c r="G12" s="1"/>
      <c r="H12" s="1"/>
      <c r="I12" s="1"/>
      <c r="J12" s="1"/>
      <c r="K12" s="1"/>
      <c r="L12" s="1"/>
      <c r="M12" s="45"/>
      <c r="N12" s="45"/>
      <c r="O12" s="25"/>
      <c r="P12" s="26"/>
      <c r="Q12" s="17"/>
      <c r="R12" s="3"/>
      <c r="S12" s="27"/>
      <c r="T12" s="48" t="str">
        <f t="shared" si="0"/>
        <v/>
      </c>
      <c r="V12" s="3"/>
      <c r="W12" s="27"/>
      <c r="X12" s="48" t="str">
        <f t="shared" si="1"/>
        <v/>
      </c>
      <c r="Z12" s="3"/>
      <c r="AA12" s="27"/>
      <c r="AB12" s="48" t="str">
        <f t="shared" si="2"/>
        <v/>
      </c>
      <c r="AC12" s="30"/>
      <c r="AD12" s="29">
        <f t="shared" si="3"/>
        <v>0</v>
      </c>
      <c r="AE12" s="81">
        <f t="shared" si="4"/>
        <v>0</v>
      </c>
    </row>
    <row r="13" spans="2:32" ht="25.5" x14ac:dyDescent="0.25">
      <c r="B13" s="6"/>
      <c r="C13" s="47" t="s">
        <v>32</v>
      </c>
      <c r="D13" s="57">
        <v>4</v>
      </c>
      <c r="E13" s="57"/>
      <c r="F13" s="57"/>
      <c r="G13" s="1"/>
      <c r="H13" s="1"/>
      <c r="I13" s="1"/>
      <c r="J13" s="1"/>
      <c r="K13" s="1"/>
      <c r="L13" s="1"/>
      <c r="M13" s="45"/>
      <c r="N13" s="45"/>
      <c r="O13" s="25"/>
      <c r="P13" s="26"/>
      <c r="Q13" s="17"/>
      <c r="R13" s="3">
        <v>4</v>
      </c>
      <c r="S13" s="27">
        <v>22</v>
      </c>
      <c r="T13" s="54">
        <f t="shared" si="0"/>
        <v>-18</v>
      </c>
      <c r="V13" s="3"/>
      <c r="W13" s="27"/>
      <c r="X13" s="48" t="str">
        <f t="shared" si="1"/>
        <v/>
      </c>
      <c r="Z13" s="3"/>
      <c r="AA13" s="27"/>
      <c r="AB13" s="48" t="str">
        <f t="shared" si="2"/>
        <v/>
      </c>
      <c r="AC13" s="30"/>
      <c r="AD13" s="29">
        <f t="shared" si="3"/>
        <v>4</v>
      </c>
      <c r="AE13" s="81">
        <f t="shared" si="4"/>
        <v>22</v>
      </c>
    </row>
    <row r="14" spans="2:32" x14ac:dyDescent="0.25">
      <c r="B14" s="6"/>
      <c r="C14" s="47" t="s">
        <v>33</v>
      </c>
      <c r="D14" s="57">
        <v>12</v>
      </c>
      <c r="E14" s="57"/>
      <c r="F14" s="57"/>
      <c r="G14" s="1"/>
      <c r="H14" s="1"/>
      <c r="I14" s="1"/>
      <c r="J14" s="1"/>
      <c r="K14" s="1"/>
      <c r="L14" s="1"/>
      <c r="M14" s="45"/>
      <c r="N14" s="45"/>
      <c r="O14" s="25"/>
      <c r="P14" s="26"/>
      <c r="Q14" s="17"/>
      <c r="R14" s="3">
        <v>12</v>
      </c>
      <c r="S14" s="27">
        <v>4</v>
      </c>
      <c r="T14" s="48">
        <f t="shared" si="0"/>
        <v>8</v>
      </c>
      <c r="V14" s="3"/>
      <c r="W14" s="27"/>
      <c r="X14" s="48" t="str">
        <f t="shared" si="1"/>
        <v/>
      </c>
      <c r="Z14" s="3"/>
      <c r="AA14" s="27"/>
      <c r="AB14" s="48" t="str">
        <f t="shared" si="2"/>
        <v/>
      </c>
      <c r="AC14" s="30"/>
      <c r="AD14" s="29">
        <f t="shared" si="3"/>
        <v>12</v>
      </c>
      <c r="AE14" s="81">
        <f t="shared" si="4"/>
        <v>4</v>
      </c>
    </row>
    <row r="15" spans="2:32" x14ac:dyDescent="0.25">
      <c r="B15" s="6"/>
      <c r="C15" s="47" t="s">
        <v>34</v>
      </c>
      <c r="D15" s="57">
        <v>16</v>
      </c>
      <c r="E15" s="57"/>
      <c r="F15" s="57"/>
      <c r="G15" s="1"/>
      <c r="H15" s="1"/>
      <c r="I15" s="1"/>
      <c r="J15" s="1"/>
      <c r="K15" s="1"/>
      <c r="L15" s="1"/>
      <c r="M15" s="45"/>
      <c r="N15" s="45"/>
      <c r="O15" s="25"/>
      <c r="P15" s="26"/>
      <c r="Q15" s="17"/>
      <c r="R15" s="3">
        <v>16</v>
      </c>
      <c r="S15" s="27"/>
      <c r="T15" s="48" t="str">
        <f t="shared" si="0"/>
        <v/>
      </c>
      <c r="V15" s="3"/>
      <c r="W15" s="27"/>
      <c r="X15" s="48" t="str">
        <f t="shared" si="1"/>
        <v/>
      </c>
      <c r="Z15" s="3"/>
      <c r="AA15" s="27"/>
      <c r="AB15" s="48" t="str">
        <f t="shared" si="2"/>
        <v/>
      </c>
      <c r="AC15" s="30"/>
      <c r="AD15" s="29">
        <f t="shared" si="3"/>
        <v>16</v>
      </c>
      <c r="AE15" s="81">
        <f t="shared" si="4"/>
        <v>0</v>
      </c>
    </row>
    <row r="16" spans="2:32" x14ac:dyDescent="0.25">
      <c r="B16" s="6"/>
      <c r="C16" s="47" t="s">
        <v>35</v>
      </c>
      <c r="D16" s="57">
        <v>0</v>
      </c>
      <c r="E16" s="57"/>
      <c r="F16" s="57"/>
      <c r="G16" s="1"/>
      <c r="H16" s="1"/>
      <c r="I16" s="1"/>
      <c r="J16" s="1"/>
      <c r="K16" s="1"/>
      <c r="L16" s="1"/>
      <c r="M16" s="45"/>
      <c r="N16" s="45"/>
      <c r="O16" s="25"/>
      <c r="P16" s="26"/>
      <c r="Q16" s="17"/>
      <c r="R16" s="3">
        <v>0</v>
      </c>
      <c r="S16" s="27"/>
      <c r="T16" s="48" t="str">
        <f t="shared" si="0"/>
        <v/>
      </c>
      <c r="V16" s="3"/>
      <c r="W16" s="27"/>
      <c r="X16" s="48" t="str">
        <f t="shared" si="1"/>
        <v/>
      </c>
      <c r="Z16" s="3"/>
      <c r="AA16" s="27"/>
      <c r="AB16" s="48" t="str">
        <f t="shared" si="2"/>
        <v/>
      </c>
      <c r="AC16" s="30"/>
      <c r="AD16" s="29">
        <f t="shared" si="3"/>
        <v>0</v>
      </c>
      <c r="AE16" s="81">
        <f t="shared" si="4"/>
        <v>0</v>
      </c>
    </row>
    <row r="17" spans="2:32" x14ac:dyDescent="0.25">
      <c r="B17" s="6"/>
      <c r="C17" s="47" t="s">
        <v>36</v>
      </c>
      <c r="D17" s="57">
        <v>0</v>
      </c>
      <c r="E17" s="57"/>
      <c r="F17" s="57"/>
      <c r="G17" s="1"/>
      <c r="H17" s="1"/>
      <c r="I17" s="1"/>
      <c r="J17" s="1"/>
      <c r="K17" s="1"/>
      <c r="L17" s="1"/>
      <c r="M17" s="45"/>
      <c r="N17" s="45"/>
      <c r="O17" s="25"/>
      <c r="P17" s="26"/>
      <c r="Q17" s="17"/>
      <c r="R17" s="3">
        <v>0</v>
      </c>
      <c r="S17" s="27">
        <v>2</v>
      </c>
      <c r="T17" s="48" t="str">
        <f t="shared" si="0"/>
        <v/>
      </c>
      <c r="V17" s="3"/>
      <c r="W17" s="27"/>
      <c r="X17" s="48" t="str">
        <f t="shared" si="1"/>
        <v/>
      </c>
      <c r="Z17" s="3"/>
      <c r="AA17" s="27"/>
      <c r="AB17" s="48" t="str">
        <f t="shared" si="2"/>
        <v/>
      </c>
      <c r="AC17" s="30"/>
      <c r="AD17" s="29">
        <f t="shared" si="3"/>
        <v>0</v>
      </c>
      <c r="AE17" s="81">
        <f t="shared" si="4"/>
        <v>2</v>
      </c>
    </row>
    <row r="18" spans="2:32" x14ac:dyDescent="0.25">
      <c r="B18" s="6"/>
      <c r="C18" s="47" t="s">
        <v>37</v>
      </c>
      <c r="D18" s="57">
        <v>4</v>
      </c>
      <c r="E18" s="57"/>
      <c r="F18" s="57"/>
      <c r="G18" s="1"/>
      <c r="H18" s="1"/>
      <c r="I18" s="1"/>
      <c r="J18" s="1"/>
      <c r="K18" s="1"/>
      <c r="L18" s="1"/>
      <c r="M18" s="45"/>
      <c r="N18" s="45"/>
      <c r="O18" s="25">
        <v>2</v>
      </c>
      <c r="P18" s="26"/>
      <c r="Q18" s="17"/>
      <c r="R18" s="3">
        <v>4</v>
      </c>
      <c r="S18" s="27">
        <v>2</v>
      </c>
      <c r="T18" s="48">
        <f t="shared" si="0"/>
        <v>2</v>
      </c>
      <c r="V18" s="3"/>
      <c r="W18" s="27"/>
      <c r="X18" s="48" t="str">
        <f t="shared" si="1"/>
        <v/>
      </c>
      <c r="Z18" s="3"/>
      <c r="AA18" s="27"/>
      <c r="AB18" s="48" t="str">
        <f t="shared" si="2"/>
        <v/>
      </c>
      <c r="AC18" s="30"/>
      <c r="AD18" s="29">
        <f t="shared" si="3"/>
        <v>4</v>
      </c>
      <c r="AE18" s="81">
        <f t="shared" si="4"/>
        <v>4</v>
      </c>
    </row>
    <row r="19" spans="2:32" x14ac:dyDescent="0.25">
      <c r="B19" s="6"/>
      <c r="C19" s="47" t="s">
        <v>38</v>
      </c>
      <c r="D19" s="57">
        <v>32</v>
      </c>
      <c r="E19" s="57"/>
      <c r="F19" s="57"/>
      <c r="G19" s="1"/>
      <c r="H19" s="1"/>
      <c r="I19" s="1"/>
      <c r="J19" s="1"/>
      <c r="K19" s="1"/>
      <c r="L19" s="1"/>
      <c r="M19" s="45"/>
      <c r="N19" s="45"/>
      <c r="O19" s="25"/>
      <c r="P19" s="26"/>
      <c r="Q19" s="17"/>
      <c r="R19" s="3">
        <v>32</v>
      </c>
      <c r="S19" s="27"/>
      <c r="T19" s="48" t="str">
        <f t="shared" si="0"/>
        <v/>
      </c>
      <c r="V19" s="3"/>
      <c r="W19" s="27"/>
      <c r="X19" s="48" t="str">
        <f t="shared" si="1"/>
        <v/>
      </c>
      <c r="Z19" s="3"/>
      <c r="AA19" s="27"/>
      <c r="AB19" s="48" t="str">
        <f t="shared" si="2"/>
        <v/>
      </c>
      <c r="AC19" s="30"/>
      <c r="AD19" s="29">
        <f t="shared" si="3"/>
        <v>32</v>
      </c>
      <c r="AE19" s="81">
        <f t="shared" si="4"/>
        <v>0</v>
      </c>
    </row>
    <row r="20" spans="2:32" x14ac:dyDescent="0.25">
      <c r="B20" s="6"/>
      <c r="C20" s="47" t="s">
        <v>39</v>
      </c>
      <c r="D20" s="57">
        <v>62</v>
      </c>
      <c r="E20" s="57">
        <v>40</v>
      </c>
      <c r="F20" s="57"/>
      <c r="G20" s="1"/>
      <c r="H20" s="1"/>
      <c r="I20" s="1"/>
      <c r="J20" s="1"/>
      <c r="K20" s="1"/>
      <c r="L20" s="1"/>
      <c r="M20" s="45"/>
      <c r="N20" s="45"/>
      <c r="O20" s="25"/>
      <c r="P20" s="26"/>
      <c r="Q20" s="17"/>
      <c r="R20" s="3">
        <v>62</v>
      </c>
      <c r="S20" s="27">
        <v>10.5</v>
      </c>
      <c r="T20" s="48">
        <f t="shared" si="0"/>
        <v>51.5</v>
      </c>
      <c r="V20" s="3">
        <v>40</v>
      </c>
      <c r="W20" s="27"/>
      <c r="X20" s="48" t="str">
        <f t="shared" si="1"/>
        <v/>
      </c>
      <c r="Z20" s="3"/>
      <c r="AA20" s="27"/>
      <c r="AB20" s="48" t="str">
        <f t="shared" si="2"/>
        <v/>
      </c>
      <c r="AC20" s="30"/>
      <c r="AD20" s="29">
        <f t="shared" si="3"/>
        <v>102</v>
      </c>
      <c r="AE20" s="81">
        <f t="shared" si="4"/>
        <v>10.5</v>
      </c>
    </row>
    <row r="21" spans="2:32" x14ac:dyDescent="0.25">
      <c r="B21" s="6"/>
      <c r="C21" s="47" t="s">
        <v>40</v>
      </c>
      <c r="D21" s="57">
        <v>50</v>
      </c>
      <c r="E21" s="57">
        <v>6</v>
      </c>
      <c r="F21" s="57"/>
      <c r="G21" s="1"/>
      <c r="H21" s="1"/>
      <c r="I21" s="1"/>
      <c r="J21" s="1"/>
      <c r="K21" s="1"/>
      <c r="L21" s="1"/>
      <c r="M21" s="45"/>
      <c r="N21" s="45"/>
      <c r="O21" s="25">
        <v>5</v>
      </c>
      <c r="P21" s="26"/>
      <c r="Q21" s="17"/>
      <c r="R21" s="3">
        <v>50</v>
      </c>
      <c r="S21" s="27">
        <v>5</v>
      </c>
      <c r="T21" s="48">
        <f t="shared" si="0"/>
        <v>45</v>
      </c>
      <c r="V21" s="3">
        <v>6</v>
      </c>
      <c r="W21" s="27"/>
      <c r="X21" s="48" t="str">
        <f t="shared" si="1"/>
        <v/>
      </c>
      <c r="Z21" s="3"/>
      <c r="AA21" s="27"/>
      <c r="AB21" s="48" t="str">
        <f t="shared" si="2"/>
        <v/>
      </c>
      <c r="AC21" s="30"/>
      <c r="AD21" s="29">
        <f t="shared" si="3"/>
        <v>56</v>
      </c>
      <c r="AE21" s="81">
        <f t="shared" si="4"/>
        <v>10</v>
      </c>
    </row>
    <row r="22" spans="2:32" x14ac:dyDescent="0.25">
      <c r="B22" s="6"/>
      <c r="C22" s="47" t="s">
        <v>41</v>
      </c>
      <c r="D22" s="57">
        <v>30</v>
      </c>
      <c r="E22" s="57">
        <v>12</v>
      </c>
      <c r="F22" s="57"/>
      <c r="G22" s="1"/>
      <c r="H22" s="1"/>
      <c r="I22" s="1"/>
      <c r="J22" s="1"/>
      <c r="K22" s="1"/>
      <c r="L22" s="1"/>
      <c r="M22" s="45"/>
      <c r="N22" s="45">
        <v>2</v>
      </c>
      <c r="O22" s="25"/>
      <c r="P22" s="26"/>
      <c r="Q22" s="17"/>
      <c r="R22" s="3">
        <v>30</v>
      </c>
      <c r="S22" s="27">
        <v>4</v>
      </c>
      <c r="T22" s="48">
        <f t="shared" si="0"/>
        <v>26</v>
      </c>
      <c r="V22" s="3">
        <v>12</v>
      </c>
      <c r="W22" s="27"/>
      <c r="X22" s="48" t="str">
        <f t="shared" si="1"/>
        <v/>
      </c>
      <c r="Z22" s="3"/>
      <c r="AA22" s="27"/>
      <c r="AB22" s="48" t="str">
        <f t="shared" si="2"/>
        <v/>
      </c>
      <c r="AC22" s="30"/>
      <c r="AD22" s="29">
        <f t="shared" si="3"/>
        <v>42</v>
      </c>
      <c r="AE22" s="81">
        <f t="shared" si="4"/>
        <v>6</v>
      </c>
    </row>
    <row r="23" spans="2:32" ht="38.25" x14ac:dyDescent="0.25">
      <c r="B23" s="6"/>
      <c r="C23" s="7" t="s">
        <v>42</v>
      </c>
      <c r="D23" s="57">
        <v>10</v>
      </c>
      <c r="E23" s="57"/>
      <c r="F23" s="57"/>
      <c r="G23" s="1"/>
      <c r="H23" s="1"/>
      <c r="I23" s="1"/>
      <c r="J23" s="1"/>
      <c r="K23" s="1"/>
      <c r="L23" s="1"/>
      <c r="M23" s="46"/>
      <c r="N23" s="46"/>
      <c r="O23" s="31">
        <v>0.5</v>
      </c>
      <c r="P23" s="32"/>
      <c r="Q23" s="17"/>
      <c r="R23" s="3">
        <v>10</v>
      </c>
      <c r="S23" s="33"/>
      <c r="T23" s="48" t="str">
        <f t="shared" si="0"/>
        <v/>
      </c>
      <c r="V23" s="3"/>
      <c r="W23" s="33"/>
      <c r="X23" s="48" t="str">
        <f t="shared" si="1"/>
        <v/>
      </c>
      <c r="Z23" s="3"/>
      <c r="AA23" s="33"/>
      <c r="AB23" s="48" t="str">
        <f t="shared" si="2"/>
        <v/>
      </c>
      <c r="AC23" s="30"/>
      <c r="AD23" s="29">
        <f t="shared" si="3"/>
        <v>10</v>
      </c>
      <c r="AE23" s="81">
        <f t="shared" si="4"/>
        <v>0.5</v>
      </c>
    </row>
    <row r="24" spans="2:32" x14ac:dyDescent="0.25">
      <c r="B24" s="6"/>
      <c r="C24" s="7" t="s">
        <v>43</v>
      </c>
      <c r="D24" s="57">
        <v>20</v>
      </c>
      <c r="E24" s="57"/>
      <c r="F24" s="57"/>
      <c r="G24" s="1"/>
      <c r="H24" s="1"/>
      <c r="I24" s="1"/>
      <c r="J24" s="1"/>
      <c r="K24" s="1"/>
      <c r="L24" s="1"/>
      <c r="M24" s="46"/>
      <c r="N24" s="46"/>
      <c r="O24" s="31"/>
      <c r="P24" s="32"/>
      <c r="Q24" s="17"/>
      <c r="R24" s="3">
        <v>20</v>
      </c>
      <c r="S24" s="33"/>
      <c r="T24" s="48" t="str">
        <f t="shared" si="0"/>
        <v/>
      </c>
      <c r="V24" s="3"/>
      <c r="W24" s="33"/>
      <c r="X24" s="48" t="str">
        <f t="shared" si="1"/>
        <v/>
      </c>
      <c r="Z24" s="3"/>
      <c r="AA24" s="33"/>
      <c r="AB24" s="48" t="str">
        <f t="shared" si="2"/>
        <v/>
      </c>
      <c r="AC24" s="30"/>
      <c r="AD24" s="29">
        <f t="shared" si="3"/>
        <v>20</v>
      </c>
      <c r="AE24" s="81">
        <f t="shared" si="4"/>
        <v>0</v>
      </c>
    </row>
    <row r="25" spans="2:32" ht="45" x14ac:dyDescent="0.25">
      <c r="B25" s="6"/>
      <c r="C25" s="24" t="s">
        <v>44</v>
      </c>
      <c r="D25" s="18">
        <v>80</v>
      </c>
      <c r="E25" s="18">
        <v>40</v>
      </c>
      <c r="F25" s="18"/>
      <c r="G25" s="27"/>
      <c r="H25" s="27"/>
      <c r="I25" s="27"/>
      <c r="J25" s="27"/>
      <c r="K25" s="27"/>
      <c r="L25" s="27"/>
      <c r="M25" s="31"/>
      <c r="N25" s="31"/>
      <c r="O25" s="31"/>
      <c r="P25" s="32"/>
      <c r="Q25" s="17"/>
      <c r="R25" s="27">
        <v>80</v>
      </c>
      <c r="S25" s="33"/>
      <c r="T25" s="48" t="str">
        <f t="shared" si="0"/>
        <v/>
      </c>
      <c r="V25" s="27">
        <v>40</v>
      </c>
      <c r="W25" s="33"/>
      <c r="X25" s="48" t="str">
        <f t="shared" si="1"/>
        <v/>
      </c>
      <c r="Z25" s="27"/>
      <c r="AA25" s="33"/>
      <c r="AB25" s="48" t="str">
        <f t="shared" si="2"/>
        <v/>
      </c>
      <c r="AD25" s="29">
        <f t="shared" si="3"/>
        <v>120</v>
      </c>
      <c r="AE25" s="81">
        <f t="shared" si="4"/>
        <v>0</v>
      </c>
    </row>
    <row r="26" spans="2:32" ht="30" x14ac:dyDescent="0.25">
      <c r="B26" s="23"/>
      <c r="C26" s="24" t="s">
        <v>45</v>
      </c>
      <c r="D26" s="18">
        <v>32</v>
      </c>
      <c r="E26" s="18"/>
      <c r="F26" s="18"/>
      <c r="G26" s="27"/>
      <c r="H26" s="27"/>
      <c r="I26" s="27"/>
      <c r="J26" s="27"/>
      <c r="K26" s="27"/>
      <c r="L26" s="27"/>
      <c r="M26" s="27"/>
      <c r="N26" s="27"/>
      <c r="O26" s="27">
        <v>1</v>
      </c>
      <c r="P26" s="35">
        <v>3</v>
      </c>
      <c r="Q26" s="17"/>
      <c r="R26" s="27">
        <v>32</v>
      </c>
      <c r="S26" s="27">
        <v>23</v>
      </c>
      <c r="T26" s="48">
        <f t="shared" si="0"/>
        <v>9</v>
      </c>
      <c r="U26" s="27"/>
      <c r="V26" s="27"/>
      <c r="W26" s="27"/>
      <c r="X26" s="48" t="str">
        <f t="shared" si="1"/>
        <v/>
      </c>
      <c r="Y26" s="27"/>
      <c r="Z26" s="27"/>
      <c r="AA26" s="27"/>
      <c r="AB26" s="48" t="str">
        <f t="shared" si="2"/>
        <v/>
      </c>
      <c r="AC26" s="27"/>
      <c r="AD26" s="29">
        <f t="shared" si="3"/>
        <v>32</v>
      </c>
      <c r="AE26" s="81">
        <f t="shared" si="4"/>
        <v>27</v>
      </c>
      <c r="AF26" s="27"/>
    </row>
    <row r="27" spans="2:32" x14ac:dyDescent="0.25">
      <c r="B27" s="23"/>
      <c r="C27" s="9" t="s">
        <v>46</v>
      </c>
      <c r="D27" s="58">
        <v>8</v>
      </c>
      <c r="E27" s="58"/>
      <c r="F27" s="58"/>
      <c r="G27" s="27"/>
      <c r="H27" s="27"/>
      <c r="I27" s="27"/>
      <c r="J27" s="27"/>
      <c r="K27" s="27"/>
      <c r="L27" s="27"/>
      <c r="M27" s="27"/>
      <c r="N27" s="27"/>
      <c r="O27" s="27"/>
      <c r="P27" s="35"/>
      <c r="Q27" s="17"/>
      <c r="R27" s="4">
        <v>8</v>
      </c>
      <c r="S27" s="27"/>
      <c r="T27" s="48" t="str">
        <f t="shared" si="0"/>
        <v/>
      </c>
      <c r="U27" s="27"/>
      <c r="V27" s="4"/>
      <c r="W27" s="27"/>
      <c r="X27" s="48" t="str">
        <f t="shared" si="1"/>
        <v/>
      </c>
      <c r="Y27" s="27"/>
      <c r="Z27" s="4"/>
      <c r="AA27" s="27"/>
      <c r="AB27" s="48" t="str">
        <f t="shared" si="2"/>
        <v/>
      </c>
      <c r="AC27" s="27"/>
      <c r="AD27" s="29">
        <f t="shared" si="3"/>
        <v>8</v>
      </c>
      <c r="AE27" s="81">
        <f t="shared" si="4"/>
        <v>0</v>
      </c>
      <c r="AF27" s="27"/>
    </row>
    <row r="28" spans="2:32" x14ac:dyDescent="0.25">
      <c r="B28" s="6"/>
      <c r="C28" s="24" t="s">
        <v>24</v>
      </c>
      <c r="D28" s="18">
        <v>70</v>
      </c>
      <c r="E28" s="18">
        <v>8</v>
      </c>
      <c r="F28" s="18"/>
      <c r="G28" s="27"/>
      <c r="H28" s="27"/>
      <c r="I28" s="27">
        <v>2</v>
      </c>
      <c r="J28" s="27"/>
      <c r="K28" s="27"/>
      <c r="L28" s="27"/>
      <c r="M28" s="27"/>
      <c r="N28" s="27"/>
      <c r="O28" s="27">
        <v>3</v>
      </c>
      <c r="P28" s="35"/>
      <c r="Q28" s="17"/>
      <c r="R28" s="27">
        <v>70</v>
      </c>
      <c r="S28" s="27">
        <v>112</v>
      </c>
      <c r="T28" s="54">
        <f t="shared" si="0"/>
        <v>-42</v>
      </c>
      <c r="U28" s="27"/>
      <c r="V28" s="27">
        <v>8</v>
      </c>
      <c r="W28" s="27">
        <v>16</v>
      </c>
      <c r="X28" s="48">
        <f t="shared" si="1"/>
        <v>-8</v>
      </c>
      <c r="Y28" s="27"/>
      <c r="Z28" s="27"/>
      <c r="AA28" s="27"/>
      <c r="AB28" s="48" t="str">
        <f t="shared" si="2"/>
        <v/>
      </c>
      <c r="AC28" s="27"/>
      <c r="AD28" s="29">
        <f t="shared" si="3"/>
        <v>78</v>
      </c>
      <c r="AE28" s="81">
        <f t="shared" si="4"/>
        <v>133</v>
      </c>
      <c r="AF28" s="27"/>
    </row>
    <row r="29" spans="2:32" x14ac:dyDescent="0.25">
      <c r="B29" s="6"/>
      <c r="C29" s="43" t="s">
        <v>17</v>
      </c>
      <c r="D29" s="56"/>
      <c r="E29" s="56"/>
      <c r="F29" s="56"/>
      <c r="G29" s="33">
        <v>1</v>
      </c>
      <c r="H29" s="33"/>
      <c r="I29" s="33">
        <v>20.5</v>
      </c>
      <c r="J29" s="33">
        <v>2.5</v>
      </c>
      <c r="K29" s="33"/>
      <c r="L29" s="33"/>
      <c r="M29" s="33"/>
      <c r="N29" s="33"/>
      <c r="O29" s="33">
        <v>4</v>
      </c>
      <c r="P29" s="36"/>
      <c r="Q29" s="17"/>
      <c r="R29" s="31"/>
      <c r="S29" s="33"/>
      <c r="T29" s="48" t="str">
        <f t="shared" ref="T29:T61" si="5">IF(S29&gt;0,R29-S29,"")</f>
        <v/>
      </c>
      <c r="U29" s="33"/>
      <c r="V29" s="33"/>
      <c r="W29" s="33"/>
      <c r="X29" s="51"/>
      <c r="Y29" s="33"/>
      <c r="Z29" s="33"/>
      <c r="AA29" s="33"/>
      <c r="AB29" s="51"/>
      <c r="AC29" s="33"/>
      <c r="AD29" s="29">
        <f t="shared" si="3"/>
        <v>0</v>
      </c>
      <c r="AE29" s="81">
        <f t="shared" si="4"/>
        <v>28</v>
      </c>
      <c r="AF29" s="33"/>
    </row>
    <row r="30" spans="2:32" x14ac:dyDescent="0.25">
      <c r="B30" s="6" t="s">
        <v>47</v>
      </c>
      <c r="C30" s="24"/>
      <c r="D30" s="18"/>
      <c r="E30" s="56"/>
      <c r="F30" s="56"/>
      <c r="G30" s="33"/>
      <c r="H30" s="33"/>
      <c r="I30" s="33"/>
      <c r="J30" s="33"/>
      <c r="K30" s="33"/>
      <c r="L30" s="33"/>
      <c r="M30" s="33"/>
      <c r="N30" s="33"/>
      <c r="O30" s="33"/>
      <c r="P30" s="36"/>
      <c r="Q30" s="17"/>
      <c r="R30" s="31"/>
      <c r="S30" s="33"/>
      <c r="T30" s="48" t="str">
        <f t="shared" si="5"/>
        <v/>
      </c>
      <c r="U30" s="33"/>
      <c r="V30" s="33"/>
      <c r="W30" s="33"/>
      <c r="X30" s="34"/>
      <c r="Y30" s="33"/>
      <c r="Z30" s="33"/>
      <c r="AA30" s="33"/>
      <c r="AB30" s="51"/>
      <c r="AC30" s="33"/>
      <c r="AD30" s="37"/>
      <c r="AE30" s="81">
        <f t="shared" si="4"/>
        <v>0</v>
      </c>
      <c r="AF30" s="5"/>
    </row>
    <row r="31" spans="2:32" x14ac:dyDescent="0.25">
      <c r="B31" s="6"/>
      <c r="C31" s="60" t="s">
        <v>48</v>
      </c>
      <c r="D31" s="18"/>
      <c r="E31" s="56"/>
      <c r="F31" s="56"/>
      <c r="G31" s="33"/>
      <c r="H31" s="33"/>
      <c r="I31" s="33"/>
      <c r="J31" s="33"/>
      <c r="K31" s="33"/>
      <c r="L31" s="33"/>
      <c r="M31" s="33"/>
      <c r="N31" s="33"/>
      <c r="O31" s="33">
        <v>5</v>
      </c>
      <c r="P31" s="36"/>
      <c r="Q31" s="17"/>
      <c r="R31" s="31"/>
      <c r="S31" s="33"/>
      <c r="T31" s="48" t="str">
        <f t="shared" si="5"/>
        <v/>
      </c>
      <c r="U31" s="33"/>
      <c r="V31" s="31"/>
      <c r="W31" s="33"/>
      <c r="X31" s="48" t="str">
        <f t="shared" ref="X31:X41" si="6">IF(W31&gt;0,V31-W31,"")</f>
        <v/>
      </c>
      <c r="Y31" s="33"/>
      <c r="Z31" s="31"/>
      <c r="AA31" s="33"/>
      <c r="AB31" s="48" t="str">
        <f t="shared" ref="AB31:AB41" si="7">IF(AA31&gt;0,Z31-AA31,"")</f>
        <v/>
      </c>
      <c r="AC31" s="33"/>
      <c r="AD31" s="29">
        <f>R31+V31+Z31</f>
        <v>0</v>
      </c>
      <c r="AE31" s="81">
        <f t="shared" si="4"/>
        <v>5</v>
      </c>
      <c r="AF31" s="5"/>
    </row>
    <row r="32" spans="2:32" x14ac:dyDescent="0.25">
      <c r="B32" s="6"/>
      <c r="C32" s="61" t="s">
        <v>65</v>
      </c>
      <c r="D32" s="18"/>
      <c r="E32" s="56"/>
      <c r="F32" s="56"/>
      <c r="G32" s="33"/>
      <c r="H32" s="33"/>
      <c r="I32" s="33"/>
      <c r="J32" s="33">
        <v>1</v>
      </c>
      <c r="K32" s="33"/>
      <c r="L32" s="33"/>
      <c r="M32" s="33"/>
      <c r="N32" s="33"/>
      <c r="O32" s="33"/>
      <c r="P32" s="36"/>
      <c r="Q32" s="17"/>
      <c r="R32" s="31"/>
      <c r="S32" s="33"/>
      <c r="T32" s="48"/>
      <c r="U32" s="33"/>
      <c r="V32" s="31"/>
      <c r="W32" s="33"/>
      <c r="X32" s="48"/>
      <c r="Y32" s="33"/>
      <c r="Z32" s="31"/>
      <c r="AA32" s="33"/>
      <c r="AB32" s="48"/>
      <c r="AC32" s="33"/>
      <c r="AD32" s="29">
        <f>R32+V32+Z32</f>
        <v>0</v>
      </c>
      <c r="AE32" s="81">
        <f t="shared" si="4"/>
        <v>1</v>
      </c>
      <c r="AF32" s="5"/>
    </row>
    <row r="33" spans="2:32" x14ac:dyDescent="0.25">
      <c r="B33" s="6"/>
      <c r="C33" s="61" t="s">
        <v>66</v>
      </c>
      <c r="D33" s="18"/>
      <c r="E33" s="56"/>
      <c r="F33" s="56"/>
      <c r="G33" s="33"/>
      <c r="H33" s="33"/>
      <c r="I33" s="33"/>
      <c r="J33" s="33">
        <v>5</v>
      </c>
      <c r="K33" s="33"/>
      <c r="L33" s="33"/>
      <c r="M33" s="33"/>
      <c r="N33" s="33"/>
      <c r="O33" s="33"/>
      <c r="P33" s="36"/>
      <c r="Q33" s="17"/>
      <c r="R33" s="31"/>
      <c r="S33" s="33"/>
      <c r="T33" s="48"/>
      <c r="U33" s="33"/>
      <c r="V33" s="31"/>
      <c r="W33" s="33"/>
      <c r="X33" s="48"/>
      <c r="Y33" s="33"/>
      <c r="Z33" s="31"/>
      <c r="AA33" s="33"/>
      <c r="AB33" s="48"/>
      <c r="AC33" s="33"/>
      <c r="AD33" s="29">
        <f>R33+V33+Z33</f>
        <v>0</v>
      </c>
      <c r="AE33" s="81">
        <f t="shared" si="4"/>
        <v>5</v>
      </c>
      <c r="AF33" s="5"/>
    </row>
    <row r="34" spans="2:32" x14ac:dyDescent="0.25">
      <c r="B34" s="6"/>
      <c r="C34" s="60"/>
      <c r="D34" s="18"/>
      <c r="E34" s="56"/>
      <c r="F34" s="56"/>
      <c r="G34" s="33"/>
      <c r="H34" s="33"/>
      <c r="I34" s="33"/>
      <c r="J34" s="33"/>
      <c r="K34" s="33"/>
      <c r="L34" s="33"/>
      <c r="M34" s="33"/>
      <c r="N34" s="33"/>
      <c r="O34" s="33"/>
      <c r="P34" s="36"/>
      <c r="Q34" s="17"/>
      <c r="R34" s="31"/>
      <c r="S34" s="33"/>
      <c r="T34" s="48"/>
      <c r="U34" s="33"/>
      <c r="V34" s="31"/>
      <c r="W34" s="33"/>
      <c r="X34" s="48"/>
      <c r="Y34" s="33"/>
      <c r="Z34" s="31"/>
      <c r="AA34" s="33"/>
      <c r="AB34" s="48"/>
      <c r="AC34" s="33"/>
      <c r="AD34" s="29"/>
      <c r="AE34" s="81">
        <f t="shared" si="4"/>
        <v>0</v>
      </c>
      <c r="AF34" s="5"/>
    </row>
    <row r="35" spans="2:32" x14ac:dyDescent="0.25">
      <c r="B35" s="6" t="s">
        <v>13</v>
      </c>
      <c r="C35" s="24"/>
      <c r="D35" s="56"/>
      <c r="E35" s="56"/>
      <c r="F35" s="56"/>
      <c r="G35" s="33"/>
      <c r="H35" s="33"/>
      <c r="I35" s="33"/>
      <c r="J35" s="33"/>
      <c r="K35" s="33"/>
      <c r="L35" s="33"/>
      <c r="M35" s="33"/>
      <c r="N35" s="33"/>
      <c r="O35" s="33"/>
      <c r="P35" s="36"/>
      <c r="Q35" s="17"/>
      <c r="R35" s="31"/>
      <c r="S35" s="33"/>
      <c r="T35" s="48" t="str">
        <f t="shared" si="5"/>
        <v/>
      </c>
      <c r="U35" s="33"/>
      <c r="V35" s="31"/>
      <c r="W35" s="33"/>
      <c r="X35" s="48" t="str">
        <f t="shared" si="6"/>
        <v/>
      </c>
      <c r="Y35" s="33"/>
      <c r="Z35" s="31"/>
      <c r="AA35" s="33"/>
      <c r="AB35" s="48" t="str">
        <f t="shared" si="7"/>
        <v/>
      </c>
      <c r="AC35" s="33"/>
      <c r="AD35" s="29">
        <f t="shared" ref="AD35:AD41" si="8">R35+V35+Z35</f>
        <v>0</v>
      </c>
      <c r="AE35" s="81">
        <f t="shared" si="4"/>
        <v>0</v>
      </c>
      <c r="AF35" s="5"/>
    </row>
    <row r="36" spans="2:32" x14ac:dyDescent="0.25">
      <c r="B36" s="6"/>
      <c r="C36" s="2" t="s">
        <v>48</v>
      </c>
      <c r="D36" s="56"/>
      <c r="E36" s="56"/>
      <c r="F36" s="56"/>
      <c r="G36" s="33"/>
      <c r="H36" s="33"/>
      <c r="I36" s="33"/>
      <c r="J36" s="33"/>
      <c r="K36" s="33"/>
      <c r="L36" s="33"/>
      <c r="M36" s="33"/>
      <c r="N36" s="33"/>
      <c r="O36" s="33"/>
      <c r="P36" s="36"/>
      <c r="Q36" s="17"/>
      <c r="R36" s="31"/>
      <c r="S36" s="55">
        <v>6</v>
      </c>
      <c r="T36" s="48">
        <f t="shared" si="5"/>
        <v>-6</v>
      </c>
      <c r="U36" s="33"/>
      <c r="V36" s="31"/>
      <c r="W36" s="33"/>
      <c r="X36" s="48" t="str">
        <f t="shared" si="6"/>
        <v/>
      </c>
      <c r="Y36" s="33"/>
      <c r="Z36" s="31"/>
      <c r="AA36" s="33"/>
      <c r="AB36" s="48" t="str">
        <f t="shared" si="7"/>
        <v/>
      </c>
      <c r="AC36" s="33"/>
      <c r="AD36" s="29">
        <f t="shared" si="8"/>
        <v>0</v>
      </c>
      <c r="AE36" s="81">
        <f t="shared" si="4"/>
        <v>6</v>
      </c>
      <c r="AF36" s="5"/>
    </row>
    <row r="37" spans="2:32" x14ac:dyDescent="0.25">
      <c r="B37" s="6"/>
      <c r="C37" s="2" t="s">
        <v>61</v>
      </c>
      <c r="D37" s="56"/>
      <c r="E37" s="56"/>
      <c r="F37" s="56"/>
      <c r="G37" s="33"/>
      <c r="H37" s="33"/>
      <c r="I37" s="33">
        <v>1</v>
      </c>
      <c r="J37" s="33"/>
      <c r="K37" s="33"/>
      <c r="L37" s="33">
        <v>4</v>
      </c>
      <c r="M37" s="33"/>
      <c r="N37" s="33"/>
      <c r="O37" s="33"/>
      <c r="P37" s="36"/>
      <c r="Q37" s="17"/>
      <c r="R37" s="31"/>
      <c r="S37" s="33"/>
      <c r="T37" s="48" t="str">
        <f t="shared" si="5"/>
        <v/>
      </c>
      <c r="U37" s="33"/>
      <c r="V37" s="31"/>
      <c r="W37" s="33"/>
      <c r="X37" s="48" t="str">
        <f t="shared" si="6"/>
        <v/>
      </c>
      <c r="Y37" s="33"/>
      <c r="Z37" s="31"/>
      <c r="AA37" s="33"/>
      <c r="AB37" s="48" t="str">
        <f t="shared" si="7"/>
        <v/>
      </c>
      <c r="AC37" s="33"/>
      <c r="AD37" s="29">
        <f t="shared" si="8"/>
        <v>0</v>
      </c>
      <c r="AE37" s="81">
        <f t="shared" si="4"/>
        <v>5</v>
      </c>
      <c r="AF37" s="5"/>
    </row>
    <row r="38" spans="2:32" x14ac:dyDescent="0.25">
      <c r="B38" s="6"/>
      <c r="C38" s="2" t="s">
        <v>26</v>
      </c>
      <c r="D38" s="56"/>
      <c r="E38" s="56"/>
      <c r="F38" s="56"/>
      <c r="G38" s="33"/>
      <c r="H38" s="33"/>
      <c r="I38" s="33">
        <v>25</v>
      </c>
      <c r="J38" s="33"/>
      <c r="K38" s="33"/>
      <c r="L38" s="33"/>
      <c r="M38" s="33"/>
      <c r="N38" s="33"/>
      <c r="O38" s="33"/>
      <c r="P38" s="36">
        <v>1</v>
      </c>
      <c r="Q38" s="17"/>
      <c r="R38" s="31"/>
      <c r="S38" s="33"/>
      <c r="T38" s="48" t="str">
        <f t="shared" si="5"/>
        <v/>
      </c>
      <c r="U38" s="33"/>
      <c r="V38" s="31"/>
      <c r="W38" s="33"/>
      <c r="X38" s="48" t="str">
        <f t="shared" si="6"/>
        <v/>
      </c>
      <c r="Y38" s="33"/>
      <c r="Z38" s="31"/>
      <c r="AA38" s="33"/>
      <c r="AB38" s="48" t="str">
        <f t="shared" si="7"/>
        <v/>
      </c>
      <c r="AC38" s="33"/>
      <c r="AD38" s="29">
        <f t="shared" si="8"/>
        <v>0</v>
      </c>
      <c r="AE38" s="81">
        <f t="shared" si="4"/>
        <v>26</v>
      </c>
      <c r="AF38" s="5"/>
    </row>
    <row r="39" spans="2:32" x14ac:dyDescent="0.25">
      <c r="B39" s="6"/>
      <c r="C39" s="2" t="s">
        <v>50</v>
      </c>
      <c r="D39" s="56"/>
      <c r="E39" s="56"/>
      <c r="F39" s="56"/>
      <c r="G39" s="33"/>
      <c r="H39" s="33"/>
      <c r="I39" s="33"/>
      <c r="J39" s="33"/>
      <c r="K39" s="33"/>
      <c r="L39" s="33"/>
      <c r="M39" s="33"/>
      <c r="N39" s="33"/>
      <c r="O39" s="33"/>
      <c r="P39" s="36"/>
      <c r="Q39" s="17"/>
      <c r="R39" s="31"/>
      <c r="S39" s="33"/>
      <c r="T39" s="48" t="str">
        <f t="shared" si="5"/>
        <v/>
      </c>
      <c r="U39" s="33"/>
      <c r="V39" s="31"/>
      <c r="W39" s="33">
        <v>180</v>
      </c>
      <c r="X39" s="48">
        <f t="shared" si="6"/>
        <v>-180</v>
      </c>
      <c r="Y39" s="33"/>
      <c r="Z39" s="31"/>
      <c r="AA39" s="33">
        <v>21</v>
      </c>
      <c r="AB39" s="48">
        <f t="shared" si="7"/>
        <v>-21</v>
      </c>
      <c r="AC39" s="33"/>
      <c r="AD39" s="29">
        <f t="shared" si="8"/>
        <v>0</v>
      </c>
      <c r="AE39" s="81">
        <f t="shared" si="4"/>
        <v>201</v>
      </c>
      <c r="AF39" s="5"/>
    </row>
    <row r="40" spans="2:32" x14ac:dyDescent="0.25">
      <c r="B40" s="6"/>
      <c r="C40" s="2" t="s">
        <v>51</v>
      </c>
      <c r="D40" s="56"/>
      <c r="E40" s="56"/>
      <c r="F40" s="56"/>
      <c r="G40" s="33"/>
      <c r="H40" s="33"/>
      <c r="I40" s="33"/>
      <c r="J40" s="33"/>
      <c r="K40" s="33"/>
      <c r="L40" s="33"/>
      <c r="M40" s="33"/>
      <c r="N40" s="33"/>
      <c r="O40" s="33"/>
      <c r="P40" s="36"/>
      <c r="Q40" s="17"/>
      <c r="R40" s="31"/>
      <c r="S40" s="33"/>
      <c r="T40" s="48" t="str">
        <f t="shared" si="5"/>
        <v/>
      </c>
      <c r="U40" s="33"/>
      <c r="V40" s="31"/>
      <c r="W40" s="33"/>
      <c r="X40" s="48" t="str">
        <f t="shared" si="6"/>
        <v/>
      </c>
      <c r="Y40" s="33"/>
      <c r="Z40" s="31"/>
      <c r="AA40" s="33">
        <v>184</v>
      </c>
      <c r="AB40" s="48">
        <f t="shared" si="7"/>
        <v>-184</v>
      </c>
      <c r="AC40" s="33"/>
      <c r="AD40" s="29">
        <f t="shared" si="8"/>
        <v>0</v>
      </c>
      <c r="AE40" s="81">
        <f t="shared" si="4"/>
        <v>184</v>
      </c>
      <c r="AF40" s="5"/>
    </row>
    <row r="41" spans="2:32" x14ac:dyDescent="0.25">
      <c r="B41" s="6"/>
      <c r="C41" s="2" t="s">
        <v>52</v>
      </c>
      <c r="D41" s="56"/>
      <c r="E41" s="56"/>
      <c r="F41" s="56"/>
      <c r="G41" s="33"/>
      <c r="H41" s="33"/>
      <c r="I41" s="33">
        <v>1</v>
      </c>
      <c r="J41" s="33"/>
      <c r="K41" s="33"/>
      <c r="L41" s="33"/>
      <c r="M41" s="33"/>
      <c r="N41" s="33"/>
      <c r="O41" s="33"/>
      <c r="P41" s="36"/>
      <c r="Q41" s="17"/>
      <c r="R41" s="31"/>
      <c r="S41" s="33"/>
      <c r="T41" s="48" t="str">
        <f t="shared" si="5"/>
        <v/>
      </c>
      <c r="U41" s="33"/>
      <c r="V41" s="31"/>
      <c r="W41" s="33"/>
      <c r="X41" s="48" t="str">
        <f t="shared" si="6"/>
        <v/>
      </c>
      <c r="Y41" s="33"/>
      <c r="Z41" s="31"/>
      <c r="AA41" s="33"/>
      <c r="AB41" s="48" t="str">
        <f t="shared" si="7"/>
        <v/>
      </c>
      <c r="AC41" s="33"/>
      <c r="AD41" s="29">
        <f t="shared" si="8"/>
        <v>0</v>
      </c>
      <c r="AE41" s="81">
        <f t="shared" si="4"/>
        <v>1</v>
      </c>
      <c r="AF41" s="5"/>
    </row>
    <row r="42" spans="2:32" x14ac:dyDescent="0.25">
      <c r="B42" s="2" t="s">
        <v>54</v>
      </c>
      <c r="C42" s="24"/>
      <c r="D42" s="56"/>
      <c r="E42" s="56"/>
      <c r="F42" s="56"/>
      <c r="G42" s="33"/>
      <c r="H42" s="33"/>
      <c r="I42" s="33"/>
      <c r="J42" s="33"/>
      <c r="K42" s="33"/>
      <c r="L42" s="33"/>
      <c r="M42" s="33"/>
      <c r="N42" s="33"/>
      <c r="O42" s="33"/>
      <c r="P42" s="36"/>
      <c r="Q42" s="17"/>
      <c r="R42" s="31"/>
      <c r="S42" s="33"/>
      <c r="T42" s="48" t="str">
        <f t="shared" si="5"/>
        <v/>
      </c>
      <c r="U42" s="33"/>
      <c r="V42" s="33"/>
      <c r="W42" s="33"/>
      <c r="X42" s="34"/>
      <c r="Y42" s="33"/>
      <c r="Z42" s="33"/>
      <c r="AA42" s="33"/>
      <c r="AB42" s="34"/>
      <c r="AC42" s="33"/>
      <c r="AD42" s="37"/>
      <c r="AE42" s="81">
        <f t="shared" si="4"/>
        <v>0</v>
      </c>
      <c r="AF42" s="5"/>
    </row>
    <row r="43" spans="2:32" x14ac:dyDescent="0.25">
      <c r="B43" s="6"/>
      <c r="C43" s="24" t="s">
        <v>48</v>
      </c>
      <c r="D43" s="56"/>
      <c r="E43" s="56"/>
      <c r="F43" s="56"/>
      <c r="G43" s="33"/>
      <c r="H43" s="33"/>
      <c r="I43" s="33"/>
      <c r="J43" s="33"/>
      <c r="K43" s="33"/>
      <c r="L43" s="33"/>
      <c r="M43" s="33"/>
      <c r="N43" s="33"/>
      <c r="O43" s="33">
        <v>22</v>
      </c>
      <c r="P43" s="36">
        <v>6</v>
      </c>
      <c r="Q43" s="17"/>
      <c r="R43" s="31"/>
      <c r="S43" s="33"/>
      <c r="T43" s="48" t="str">
        <f t="shared" si="5"/>
        <v/>
      </c>
      <c r="U43" s="33"/>
      <c r="V43" s="33"/>
      <c r="W43" s="33"/>
      <c r="X43" s="34"/>
      <c r="Y43" s="33"/>
      <c r="Z43" s="33"/>
      <c r="AA43" s="33"/>
      <c r="AB43" s="34"/>
      <c r="AC43" s="33"/>
      <c r="AD43" s="37"/>
      <c r="AE43" s="81">
        <f t="shared" si="4"/>
        <v>28</v>
      </c>
      <c r="AF43" s="5"/>
    </row>
    <row r="44" spans="2:32" x14ac:dyDescent="0.25">
      <c r="B44" s="6"/>
      <c r="C44" s="24" t="s">
        <v>23</v>
      </c>
      <c r="D44" s="56"/>
      <c r="E44" s="56"/>
      <c r="F44" s="56"/>
      <c r="G44" s="33"/>
      <c r="H44" s="33"/>
      <c r="I44" s="33">
        <v>1</v>
      </c>
      <c r="J44" s="33"/>
      <c r="K44" s="33"/>
      <c r="L44" s="33">
        <v>92</v>
      </c>
      <c r="M44" s="33"/>
      <c r="N44" s="33"/>
      <c r="O44" s="33"/>
      <c r="P44" s="36"/>
      <c r="Q44" s="17"/>
      <c r="R44" s="31"/>
      <c r="S44" s="33">
        <v>2</v>
      </c>
      <c r="T44" s="48">
        <f t="shared" si="5"/>
        <v>-2</v>
      </c>
      <c r="U44" s="33"/>
      <c r="V44" s="33"/>
      <c r="W44" s="33"/>
      <c r="X44" s="34"/>
      <c r="Y44" s="33"/>
      <c r="Z44" s="33"/>
      <c r="AA44" s="33"/>
      <c r="AB44" s="34"/>
      <c r="AC44" s="33"/>
      <c r="AD44" s="37"/>
      <c r="AE44" s="81">
        <f t="shared" si="4"/>
        <v>95</v>
      </c>
      <c r="AF44" s="5"/>
    </row>
    <row r="45" spans="2:32" x14ac:dyDescent="0.25">
      <c r="B45" s="6"/>
      <c r="C45" s="24" t="s">
        <v>49</v>
      </c>
      <c r="D45" s="56"/>
      <c r="E45" s="56"/>
      <c r="F45" s="56"/>
      <c r="G45" s="33"/>
      <c r="H45" s="33"/>
      <c r="I45" s="33"/>
      <c r="J45" s="33"/>
      <c r="K45" s="33"/>
      <c r="L45" s="33"/>
      <c r="M45" s="33"/>
      <c r="N45" s="33"/>
      <c r="O45" s="33"/>
      <c r="P45" s="36"/>
      <c r="Q45" s="17"/>
      <c r="R45" s="31"/>
      <c r="S45" s="33">
        <v>3</v>
      </c>
      <c r="T45" s="48">
        <f t="shared" si="5"/>
        <v>-3</v>
      </c>
      <c r="U45" s="33"/>
      <c r="V45" s="33"/>
      <c r="W45" s="33"/>
      <c r="X45" s="34"/>
      <c r="Y45" s="33"/>
      <c r="Z45" s="33"/>
      <c r="AA45" s="33"/>
      <c r="AB45" s="34"/>
      <c r="AC45" s="33"/>
      <c r="AD45" s="37"/>
      <c r="AE45" s="81">
        <f t="shared" si="4"/>
        <v>3</v>
      </c>
      <c r="AF45" s="5"/>
    </row>
    <row r="46" spans="2:32" x14ac:dyDescent="0.25">
      <c r="B46" s="6"/>
      <c r="C46" s="24" t="s">
        <v>26</v>
      </c>
      <c r="D46" s="56"/>
      <c r="E46" s="56"/>
      <c r="F46" s="56"/>
      <c r="G46" s="33"/>
      <c r="H46" s="33"/>
      <c r="I46" s="33">
        <v>3</v>
      </c>
      <c r="J46" s="33"/>
      <c r="K46" s="33"/>
      <c r="L46" s="33"/>
      <c r="M46" s="33"/>
      <c r="N46" s="33"/>
      <c r="O46" s="33"/>
      <c r="P46" s="36"/>
      <c r="Q46" s="17"/>
      <c r="R46" s="31"/>
      <c r="S46" s="33"/>
      <c r="T46" s="48" t="str">
        <f t="shared" si="5"/>
        <v/>
      </c>
      <c r="U46" s="33"/>
      <c r="V46" s="33"/>
      <c r="W46" s="33">
        <v>24</v>
      </c>
      <c r="X46" s="34"/>
      <c r="Y46" s="33"/>
      <c r="Z46" s="33"/>
      <c r="AA46" s="33"/>
      <c r="AB46" s="34"/>
      <c r="AC46" s="33"/>
      <c r="AD46" s="37"/>
      <c r="AE46" s="81">
        <f t="shared" si="4"/>
        <v>27</v>
      </c>
      <c r="AF46" s="5"/>
    </row>
    <row r="47" spans="2:32" x14ac:dyDescent="0.25">
      <c r="B47" s="6"/>
      <c r="C47" s="24" t="s">
        <v>50</v>
      </c>
      <c r="D47" s="56"/>
      <c r="E47" s="56"/>
      <c r="F47" s="56"/>
      <c r="G47" s="33"/>
      <c r="H47" s="33"/>
      <c r="I47" s="33"/>
      <c r="J47" s="33"/>
      <c r="K47" s="33"/>
      <c r="L47" s="33"/>
      <c r="M47" s="33"/>
      <c r="N47" s="33"/>
      <c r="O47" s="33"/>
      <c r="P47" s="36"/>
      <c r="Q47" s="17"/>
      <c r="R47" s="31"/>
      <c r="S47" s="33">
        <v>44</v>
      </c>
      <c r="T47" s="48">
        <f t="shared" si="5"/>
        <v>-44</v>
      </c>
      <c r="U47" s="33"/>
      <c r="V47" s="33"/>
      <c r="W47" s="33">
        <v>6</v>
      </c>
      <c r="X47" s="34"/>
      <c r="Y47" s="33"/>
      <c r="Z47" s="33"/>
      <c r="AA47" s="33"/>
      <c r="AB47" s="34"/>
      <c r="AC47" s="33"/>
      <c r="AD47" s="37"/>
      <c r="AE47" s="81">
        <f t="shared" si="4"/>
        <v>50</v>
      </c>
      <c r="AF47" s="5"/>
    </row>
    <row r="48" spans="2:32" x14ac:dyDescent="0.25">
      <c r="B48" s="6"/>
      <c r="C48" s="24" t="s">
        <v>51</v>
      </c>
      <c r="D48" s="56"/>
      <c r="E48" s="56"/>
      <c r="F48" s="56"/>
      <c r="G48" s="33"/>
      <c r="H48" s="33"/>
      <c r="I48" s="33"/>
      <c r="J48" s="33"/>
      <c r="K48" s="33"/>
      <c r="L48" s="33"/>
      <c r="M48" s="33"/>
      <c r="N48" s="33"/>
      <c r="O48" s="33"/>
      <c r="P48" s="36"/>
      <c r="Q48" s="17"/>
      <c r="R48" s="31"/>
      <c r="S48" s="33"/>
      <c r="T48" s="48" t="str">
        <f t="shared" si="5"/>
        <v/>
      </c>
      <c r="U48" s="33"/>
      <c r="V48" s="33"/>
      <c r="W48" s="33">
        <v>1</v>
      </c>
      <c r="X48" s="34"/>
      <c r="Y48" s="33"/>
      <c r="Z48" s="33"/>
      <c r="AA48" s="33"/>
      <c r="AB48" s="34"/>
      <c r="AC48" s="33"/>
      <c r="AD48" s="37"/>
      <c r="AE48" s="81">
        <f t="shared" si="4"/>
        <v>1</v>
      </c>
      <c r="AF48" s="5"/>
    </row>
    <row r="49" spans="2:32" x14ac:dyDescent="0.25">
      <c r="B49" s="6"/>
      <c r="C49" s="24" t="s">
        <v>52</v>
      </c>
      <c r="D49" s="56"/>
      <c r="E49" s="56"/>
      <c r="F49" s="56"/>
      <c r="G49" s="33"/>
      <c r="H49" s="33"/>
      <c r="I49" s="33"/>
      <c r="J49" s="33"/>
      <c r="K49" s="33"/>
      <c r="L49" s="33">
        <v>140</v>
      </c>
      <c r="M49" s="33"/>
      <c r="N49" s="33"/>
      <c r="O49" s="33">
        <v>4</v>
      </c>
      <c r="P49" s="36"/>
      <c r="Q49" s="17"/>
      <c r="R49" s="31"/>
      <c r="S49" s="33"/>
      <c r="T49" s="48" t="str">
        <f t="shared" si="5"/>
        <v/>
      </c>
      <c r="U49" s="33"/>
      <c r="V49" s="33"/>
      <c r="W49" s="33"/>
      <c r="X49" s="34"/>
      <c r="Y49" s="33"/>
      <c r="Z49" s="33"/>
      <c r="AA49" s="33">
        <v>2</v>
      </c>
      <c r="AB49" s="34"/>
      <c r="AC49" s="33"/>
      <c r="AD49" s="37"/>
      <c r="AE49" s="81">
        <f t="shared" si="4"/>
        <v>146</v>
      </c>
      <c r="AF49" s="5"/>
    </row>
    <row r="50" spans="2:32" x14ac:dyDescent="0.25">
      <c r="B50" s="6"/>
      <c r="C50" s="24" t="s">
        <v>53</v>
      </c>
      <c r="D50" s="56"/>
      <c r="E50" s="56"/>
      <c r="F50" s="56"/>
      <c r="G50" s="33"/>
      <c r="H50" s="33"/>
      <c r="I50" s="33"/>
      <c r="J50" s="33"/>
      <c r="K50" s="33"/>
      <c r="L50" s="33"/>
      <c r="M50" s="33"/>
      <c r="N50" s="33"/>
      <c r="O50" s="33"/>
      <c r="P50" s="36"/>
      <c r="Q50" s="17"/>
      <c r="R50" s="31"/>
      <c r="S50" s="33"/>
      <c r="T50" s="48" t="str">
        <f t="shared" si="5"/>
        <v/>
      </c>
      <c r="U50" s="33"/>
      <c r="V50" s="33"/>
      <c r="W50" s="33"/>
      <c r="X50" s="34"/>
      <c r="Y50" s="33"/>
      <c r="Z50" s="33"/>
      <c r="AA50" s="33"/>
      <c r="AB50" s="34"/>
      <c r="AC50" s="33"/>
      <c r="AD50" s="37"/>
      <c r="AE50" s="81">
        <f t="shared" si="4"/>
        <v>0</v>
      </c>
      <c r="AF50" s="5"/>
    </row>
    <row r="51" spans="2:32" x14ac:dyDescent="0.25">
      <c r="B51" s="61" t="s">
        <v>89</v>
      </c>
      <c r="C51" s="24"/>
      <c r="D51" s="56"/>
      <c r="E51" s="56"/>
      <c r="F51" s="56"/>
      <c r="G51" s="33"/>
      <c r="H51" s="33"/>
      <c r="I51" s="33"/>
      <c r="J51" s="33"/>
      <c r="K51" s="33"/>
      <c r="L51" s="33"/>
      <c r="M51" s="33"/>
      <c r="N51" s="33"/>
      <c r="O51" s="33"/>
      <c r="P51" s="36"/>
      <c r="Q51" s="17"/>
      <c r="R51" s="31"/>
      <c r="S51" s="33"/>
      <c r="T51" s="48" t="str">
        <f t="shared" si="5"/>
        <v/>
      </c>
      <c r="U51" s="33"/>
      <c r="V51" s="33"/>
      <c r="W51" s="33"/>
      <c r="X51" s="51"/>
      <c r="Y51" s="33"/>
      <c r="Z51" s="33"/>
      <c r="AA51" s="33"/>
      <c r="AB51" s="51"/>
      <c r="AC51" s="33"/>
      <c r="AD51" s="37"/>
      <c r="AE51" s="81">
        <f t="shared" si="4"/>
        <v>0</v>
      </c>
      <c r="AF51" s="33"/>
    </row>
    <row r="52" spans="2:32" x14ac:dyDescent="0.25">
      <c r="B52" s="61"/>
      <c r="C52" s="61" t="s">
        <v>26</v>
      </c>
      <c r="D52" s="56"/>
      <c r="E52" s="56"/>
      <c r="F52" s="56"/>
      <c r="G52" s="33"/>
      <c r="H52" s="33"/>
      <c r="I52" s="33">
        <f>41+10</f>
        <v>51</v>
      </c>
      <c r="J52" s="33"/>
      <c r="K52" s="33"/>
      <c r="L52" s="33"/>
      <c r="M52" s="33"/>
      <c r="N52" s="33"/>
      <c r="O52" s="33">
        <v>7.5</v>
      </c>
      <c r="P52" s="36"/>
      <c r="Q52" s="17"/>
      <c r="R52" s="31"/>
      <c r="S52" s="33"/>
      <c r="T52" s="48"/>
      <c r="U52" s="33"/>
      <c r="V52" s="33"/>
      <c r="W52" s="33"/>
      <c r="X52" s="51"/>
      <c r="Y52" s="33"/>
      <c r="Z52" s="33"/>
      <c r="AA52" s="33"/>
      <c r="AB52" s="51"/>
      <c r="AC52" s="33"/>
      <c r="AD52" s="37"/>
      <c r="AE52" s="81">
        <f t="shared" si="4"/>
        <v>58.5</v>
      </c>
      <c r="AF52" s="33"/>
    </row>
    <row r="53" spans="2:32" x14ac:dyDescent="0.25">
      <c r="B53" s="61"/>
      <c r="C53" s="61" t="s">
        <v>80</v>
      </c>
      <c r="D53" s="56"/>
      <c r="E53" s="56"/>
      <c r="F53" s="56"/>
      <c r="G53" s="33"/>
      <c r="H53" s="33"/>
      <c r="I53" s="33"/>
      <c r="J53" s="33"/>
      <c r="K53" s="33"/>
      <c r="L53" s="33">
        <v>3.5</v>
      </c>
      <c r="M53" s="33"/>
      <c r="N53" s="33"/>
      <c r="O53" s="33"/>
      <c r="P53" s="36"/>
      <c r="Q53" s="17"/>
      <c r="R53" s="31"/>
      <c r="S53" s="33"/>
      <c r="T53" s="48"/>
      <c r="U53" s="33"/>
      <c r="V53" s="33"/>
      <c r="W53" s="33"/>
      <c r="X53" s="51"/>
      <c r="Y53" s="33"/>
      <c r="Z53" s="33"/>
      <c r="AA53" s="33"/>
      <c r="AB53" s="51"/>
      <c r="AC53" s="33"/>
      <c r="AD53" s="37"/>
      <c r="AE53" s="81">
        <f t="shared" si="4"/>
        <v>3.5</v>
      </c>
      <c r="AF53" s="33"/>
    </row>
    <row r="54" spans="2:32" x14ac:dyDescent="0.25">
      <c r="B54" s="61"/>
      <c r="C54" s="61" t="s">
        <v>49</v>
      </c>
      <c r="D54" s="56"/>
      <c r="E54" s="56"/>
      <c r="F54" s="56"/>
      <c r="G54" s="33"/>
      <c r="H54" s="33"/>
      <c r="I54" s="33"/>
      <c r="J54" s="33"/>
      <c r="K54" s="33"/>
      <c r="L54" s="33"/>
      <c r="M54" s="33"/>
      <c r="N54" s="33"/>
      <c r="O54" s="33"/>
      <c r="P54" s="36"/>
      <c r="Q54" s="17"/>
      <c r="R54" s="31"/>
      <c r="S54" s="33">
        <v>28</v>
      </c>
      <c r="T54" s="48"/>
      <c r="U54" s="33"/>
      <c r="V54" s="33"/>
      <c r="W54" s="33">
        <v>35</v>
      </c>
      <c r="X54" s="51"/>
      <c r="Y54" s="33"/>
      <c r="Z54" s="33"/>
      <c r="AA54" s="33"/>
      <c r="AB54" s="51"/>
      <c r="AC54" s="33"/>
      <c r="AD54" s="37"/>
      <c r="AE54" s="81">
        <f t="shared" si="4"/>
        <v>63</v>
      </c>
      <c r="AF54" s="33"/>
    </row>
    <row r="55" spans="2:32" x14ac:dyDescent="0.25">
      <c r="B55" s="61"/>
      <c r="C55" s="61" t="s">
        <v>63</v>
      </c>
      <c r="D55" s="56"/>
      <c r="E55" s="56"/>
      <c r="F55" s="56"/>
      <c r="G55" s="33"/>
      <c r="H55" s="33"/>
      <c r="I55" s="33"/>
      <c r="J55" s="33"/>
      <c r="K55" s="33">
        <v>4</v>
      </c>
      <c r="L55" s="33"/>
      <c r="M55" s="33"/>
      <c r="N55" s="33"/>
      <c r="O55" s="33"/>
      <c r="P55" s="36"/>
      <c r="Q55" s="17"/>
      <c r="R55" s="31"/>
      <c r="S55" s="33">
        <v>11</v>
      </c>
      <c r="T55" s="48"/>
      <c r="U55" s="33"/>
      <c r="V55" s="33"/>
      <c r="W55" s="33"/>
      <c r="X55" s="51"/>
      <c r="Y55" s="33"/>
      <c r="Z55" s="33"/>
      <c r="AA55" s="33"/>
      <c r="AB55" s="51"/>
      <c r="AC55" s="33"/>
      <c r="AD55" s="37"/>
      <c r="AE55" s="81">
        <f t="shared" si="4"/>
        <v>11</v>
      </c>
      <c r="AF55" s="33"/>
    </row>
    <row r="56" spans="2:32" x14ac:dyDescent="0.25">
      <c r="B56" s="61"/>
      <c r="C56" s="61" t="s">
        <v>64</v>
      </c>
      <c r="D56" s="56"/>
      <c r="E56" s="56"/>
      <c r="F56" s="56"/>
      <c r="G56" s="33"/>
      <c r="H56" s="33"/>
      <c r="I56" s="33"/>
      <c r="J56" s="33"/>
      <c r="K56" s="33"/>
      <c r="L56" s="33"/>
      <c r="M56" s="33"/>
      <c r="N56" s="33"/>
      <c r="O56" s="33">
        <v>48</v>
      </c>
      <c r="P56" s="36"/>
      <c r="Q56" s="17"/>
      <c r="R56" s="31"/>
      <c r="S56" s="33"/>
      <c r="T56" s="48"/>
      <c r="U56" s="33"/>
      <c r="V56" s="33"/>
      <c r="W56" s="33">
        <v>4</v>
      </c>
      <c r="X56" s="51"/>
      <c r="Y56" s="33"/>
      <c r="Z56" s="33"/>
      <c r="AA56" s="33">
        <v>12</v>
      </c>
      <c r="AB56" s="51"/>
      <c r="AC56" s="33"/>
      <c r="AD56" s="37"/>
      <c r="AE56" s="81">
        <f t="shared" si="4"/>
        <v>64</v>
      </c>
      <c r="AF56" s="33"/>
    </row>
    <row r="57" spans="2:32" x14ac:dyDescent="0.25">
      <c r="B57" s="61"/>
      <c r="C57" s="61" t="s">
        <v>97</v>
      </c>
      <c r="D57" s="56"/>
      <c r="E57" s="56"/>
      <c r="F57" s="56"/>
      <c r="G57" s="33"/>
      <c r="H57" s="33"/>
      <c r="I57" s="33"/>
      <c r="J57" s="33">
        <v>3</v>
      </c>
      <c r="K57" s="33"/>
      <c r="L57" s="33"/>
      <c r="M57" s="33"/>
      <c r="N57" s="33"/>
      <c r="O57" s="33"/>
      <c r="P57" s="36"/>
      <c r="Q57" s="17"/>
      <c r="R57" s="31"/>
      <c r="S57" s="33"/>
      <c r="T57" s="48"/>
      <c r="U57" s="33"/>
      <c r="V57" s="33"/>
      <c r="W57" s="33">
        <v>10</v>
      </c>
      <c r="X57" s="51"/>
      <c r="Y57" s="33"/>
      <c r="Z57" s="33"/>
      <c r="AA57" s="33"/>
      <c r="AB57" s="51"/>
      <c r="AC57" s="33"/>
      <c r="AD57" s="37"/>
      <c r="AE57" s="81">
        <f t="shared" si="4"/>
        <v>13</v>
      </c>
      <c r="AF57" s="33"/>
    </row>
    <row r="58" spans="2:32" x14ac:dyDescent="0.25">
      <c r="B58" s="61"/>
      <c r="C58" s="61" t="s">
        <v>88</v>
      </c>
      <c r="D58" s="56"/>
      <c r="E58" s="56"/>
      <c r="F58" s="56"/>
      <c r="G58" s="33"/>
      <c r="H58" s="33"/>
      <c r="I58" s="33">
        <f>5.5+16.5+2.7</f>
        <v>24.7</v>
      </c>
      <c r="J58" s="33"/>
      <c r="K58" s="33"/>
      <c r="L58" s="33">
        <v>18.5</v>
      </c>
      <c r="M58" s="33"/>
      <c r="N58" s="33"/>
      <c r="O58" s="33">
        <v>3</v>
      </c>
      <c r="P58" s="36"/>
      <c r="Q58" s="17"/>
      <c r="R58" s="31"/>
      <c r="S58" s="33"/>
      <c r="T58" s="48"/>
      <c r="U58" s="33"/>
      <c r="V58" s="33"/>
      <c r="W58" s="33"/>
      <c r="X58" s="51"/>
      <c r="Y58" s="33"/>
      <c r="Z58" s="33"/>
      <c r="AA58" s="33"/>
      <c r="AB58" s="51"/>
      <c r="AC58" s="33"/>
      <c r="AD58" s="37"/>
      <c r="AE58" s="81">
        <f t="shared" si="4"/>
        <v>46.2</v>
      </c>
      <c r="AF58" s="33"/>
    </row>
    <row r="59" spans="2:32" x14ac:dyDescent="0.25">
      <c r="B59" s="61"/>
      <c r="C59" s="24"/>
      <c r="D59" s="56"/>
      <c r="E59" s="56"/>
      <c r="F59" s="56"/>
      <c r="G59" s="33"/>
      <c r="H59" s="33"/>
      <c r="I59" s="33"/>
      <c r="J59" s="33"/>
      <c r="K59" s="33"/>
      <c r="L59" s="33"/>
      <c r="M59" s="33"/>
      <c r="N59" s="33"/>
      <c r="O59" s="33"/>
      <c r="P59" s="36"/>
      <c r="Q59" s="17"/>
      <c r="R59" s="31"/>
      <c r="S59" s="33"/>
      <c r="T59" s="48"/>
      <c r="U59" s="33"/>
      <c r="V59" s="33"/>
      <c r="W59" s="33"/>
      <c r="X59" s="51"/>
      <c r="Y59" s="33"/>
      <c r="Z59" s="33"/>
      <c r="AA59" s="33"/>
      <c r="AB59" s="51"/>
      <c r="AC59" s="33"/>
      <c r="AD59" s="37"/>
      <c r="AE59" s="81">
        <f t="shared" si="4"/>
        <v>0</v>
      </c>
      <c r="AF59" s="33"/>
    </row>
    <row r="60" spans="2:32" x14ac:dyDescent="0.25">
      <c r="B60" s="61"/>
      <c r="C60" s="24"/>
      <c r="D60" s="56"/>
      <c r="E60" s="56"/>
      <c r="F60" s="56"/>
      <c r="G60" s="33"/>
      <c r="H60" s="33"/>
      <c r="I60" s="33"/>
      <c r="J60" s="33"/>
      <c r="K60" s="33"/>
      <c r="L60" s="33"/>
      <c r="M60" s="33"/>
      <c r="N60" s="33"/>
      <c r="O60" s="33"/>
      <c r="P60" s="36"/>
      <c r="Q60" s="17"/>
      <c r="R60" s="31"/>
      <c r="S60" s="33"/>
      <c r="T60" s="48"/>
      <c r="U60" s="33"/>
      <c r="V60" s="33"/>
      <c r="W60" s="33"/>
      <c r="X60" s="51"/>
      <c r="Y60" s="33"/>
      <c r="Z60" s="33"/>
      <c r="AA60" s="33"/>
      <c r="AB60" s="51"/>
      <c r="AC60" s="33"/>
      <c r="AD60" s="37"/>
      <c r="AE60" s="81">
        <f t="shared" si="4"/>
        <v>0</v>
      </c>
      <c r="AF60" s="33"/>
    </row>
    <row r="61" spans="2:32" x14ac:dyDescent="0.25">
      <c r="B61" s="6"/>
      <c r="C61" s="24"/>
      <c r="D61" s="56"/>
      <c r="E61" s="56"/>
      <c r="F61" s="56"/>
      <c r="G61" s="33"/>
      <c r="H61" s="33"/>
      <c r="I61" s="33"/>
      <c r="J61" s="33"/>
      <c r="K61" s="33"/>
      <c r="L61" s="33"/>
      <c r="M61" s="33"/>
      <c r="N61" s="33"/>
      <c r="O61" s="33"/>
      <c r="P61" s="36"/>
      <c r="Q61" s="17"/>
      <c r="R61" s="31"/>
      <c r="S61" s="33"/>
      <c r="T61" s="48" t="str">
        <f t="shared" si="5"/>
        <v/>
      </c>
      <c r="U61" s="33"/>
      <c r="V61" s="33"/>
      <c r="W61" s="33"/>
      <c r="X61" s="51"/>
      <c r="Y61" s="33"/>
      <c r="Z61" s="33"/>
      <c r="AA61" s="33"/>
      <c r="AB61" s="51"/>
      <c r="AC61" s="33"/>
      <c r="AD61" s="37"/>
      <c r="AE61" s="81">
        <f t="shared" si="4"/>
        <v>0</v>
      </c>
      <c r="AF61" s="33"/>
    </row>
    <row r="62" spans="2:32" x14ac:dyDescent="0.25">
      <c r="B62" s="6"/>
      <c r="C62" s="24"/>
      <c r="D62" s="56"/>
      <c r="E62" s="56"/>
      <c r="F62" s="56"/>
      <c r="G62" s="33"/>
      <c r="H62" s="33"/>
      <c r="I62" s="33"/>
      <c r="J62" s="33"/>
      <c r="K62" s="33"/>
      <c r="L62" s="33"/>
      <c r="M62" s="33"/>
      <c r="N62" s="33"/>
      <c r="O62" s="33"/>
      <c r="P62" s="36"/>
      <c r="Q62" s="17"/>
      <c r="R62" s="31"/>
      <c r="S62" s="33"/>
      <c r="T62" s="48" t="str">
        <f t="shared" ref="T62:T63" si="9">IF(S62&gt;0,R62-S62,"")</f>
        <v/>
      </c>
      <c r="U62" s="33"/>
      <c r="V62" s="33"/>
      <c r="W62" s="33"/>
      <c r="X62" s="51"/>
      <c r="Y62" s="33"/>
      <c r="Z62" s="33"/>
      <c r="AA62" s="33"/>
      <c r="AB62" s="51"/>
      <c r="AC62" s="33"/>
      <c r="AD62" s="37"/>
      <c r="AE62" s="81">
        <f t="shared" si="4"/>
        <v>0</v>
      </c>
      <c r="AF62" s="33"/>
    </row>
    <row r="63" spans="2:32" x14ac:dyDescent="0.25">
      <c r="B63" s="6"/>
      <c r="C63" s="24"/>
      <c r="D63" s="56"/>
      <c r="E63" s="56"/>
      <c r="F63" s="56"/>
      <c r="G63" s="33"/>
      <c r="H63" s="33"/>
      <c r="I63" s="33"/>
      <c r="J63" s="33"/>
      <c r="K63" s="33"/>
      <c r="L63" s="33"/>
      <c r="M63" s="33"/>
      <c r="N63" s="33"/>
      <c r="O63" s="33"/>
      <c r="P63" s="36"/>
      <c r="Q63" s="17"/>
      <c r="R63" s="31"/>
      <c r="S63" s="33"/>
      <c r="T63" s="48" t="str">
        <f t="shared" si="9"/>
        <v/>
      </c>
      <c r="U63" s="33"/>
      <c r="V63" s="33"/>
      <c r="W63" s="33"/>
      <c r="X63" s="51"/>
      <c r="Y63" s="33"/>
      <c r="Z63" s="33"/>
      <c r="AA63" s="33"/>
      <c r="AB63" s="51"/>
      <c r="AC63" s="33"/>
      <c r="AD63" s="37"/>
      <c r="AE63" s="82"/>
      <c r="AF63" s="33"/>
    </row>
    <row r="64" spans="2:32" ht="15.75" thickBot="1" x14ac:dyDescent="0.3">
      <c r="B64" s="38" t="s">
        <v>11</v>
      </c>
      <c r="C64" s="39"/>
      <c r="D64" s="40">
        <f>SUM(D7:D63)</f>
        <v>564</v>
      </c>
      <c r="E64" s="40">
        <f>SUM(E7:E63)</f>
        <v>162</v>
      </c>
      <c r="F64" s="40">
        <f>SUM(F7:F63)</f>
        <v>0</v>
      </c>
      <c r="G64" s="40">
        <f>SUM(G7:G63)</f>
        <v>1</v>
      </c>
      <c r="H64" s="40"/>
      <c r="I64" s="40">
        <f>SUM(I7:I63)</f>
        <v>148.19999999999999</v>
      </c>
      <c r="J64" s="40">
        <f>SUM(J7:J63)</f>
        <v>11.5</v>
      </c>
      <c r="K64" s="40"/>
      <c r="L64" s="40">
        <f>SUM(L7:L63)</f>
        <v>258</v>
      </c>
      <c r="M64" s="40">
        <f>SUM(M7:M63)</f>
        <v>133</v>
      </c>
      <c r="N64" s="40">
        <f>SUM(N7:N63)</f>
        <v>2</v>
      </c>
      <c r="O64" s="40">
        <f>SUM(O7:O63)</f>
        <v>108.5</v>
      </c>
      <c r="P64" s="41">
        <f>SUM(P7:P63)</f>
        <v>25</v>
      </c>
      <c r="Q64" s="17"/>
      <c r="R64" s="40">
        <f>SUM(R7:R63)</f>
        <v>564</v>
      </c>
      <c r="S64" s="40">
        <f>SUM(S7:S63)</f>
        <v>336.5</v>
      </c>
      <c r="T64" s="40">
        <f>SUM(T7:T63)</f>
        <v>12.5</v>
      </c>
      <c r="U64" s="40"/>
      <c r="V64" s="40">
        <f>SUM(V7:V63)</f>
        <v>162</v>
      </c>
      <c r="W64" s="40">
        <f>SUM(W7:W63)</f>
        <v>276</v>
      </c>
      <c r="X64" s="52">
        <f>SUM(X7:X63)</f>
        <v>-188</v>
      </c>
      <c r="Y64" s="40"/>
      <c r="Z64" s="40">
        <f>SUM(Z7:Z63)</f>
        <v>0</v>
      </c>
      <c r="AA64" s="40">
        <f>SUM(AA7:AA63)</f>
        <v>219</v>
      </c>
      <c r="AB64" s="52">
        <f>SUM(AB7:AB63)</f>
        <v>-205</v>
      </c>
      <c r="AC64" s="40"/>
      <c r="AD64" s="42">
        <f>SUM(AD7:AD63)</f>
        <v>726</v>
      </c>
      <c r="AE64" s="42">
        <f>SUM(AE7:AE63)</f>
        <v>1518.7</v>
      </c>
      <c r="AF64" s="40"/>
    </row>
    <row r="65" ht="15.75" thickTop="1" x14ac:dyDescent="0.25"/>
    <row r="102" spans="18:32" x14ac:dyDescent="0.25">
      <c r="R102" s="104" t="s">
        <v>107</v>
      </c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</row>
    <row r="103" spans="18:32" x14ac:dyDescent="0.25"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D103" s="74"/>
      <c r="AE103" s="74"/>
    </row>
    <row r="104" spans="18:32" x14ac:dyDescent="0.25">
      <c r="R104" s="103" t="s">
        <v>104</v>
      </c>
      <c r="S104" s="103"/>
      <c r="T104" s="103"/>
      <c r="V104" s="103" t="s">
        <v>105</v>
      </c>
      <c r="W104" s="103"/>
      <c r="X104" s="103"/>
      <c r="Z104" s="103" t="s">
        <v>106</v>
      </c>
      <c r="AA104" s="103"/>
      <c r="AB104" s="103"/>
      <c r="AD104" s="103" t="s">
        <v>106</v>
      </c>
      <c r="AE104" s="103"/>
      <c r="AF104" s="103"/>
    </row>
    <row r="105" spans="18:32" x14ac:dyDescent="0.25">
      <c r="R105" s="69" t="s">
        <v>9</v>
      </c>
      <c r="S105" s="69" t="s">
        <v>5</v>
      </c>
      <c r="T105" s="70" t="s">
        <v>103</v>
      </c>
      <c r="V105" s="69" t="s">
        <v>9</v>
      </c>
      <c r="W105" s="69" t="s">
        <v>5</v>
      </c>
      <c r="X105" s="70" t="s">
        <v>103</v>
      </c>
      <c r="Z105" s="69" t="s">
        <v>9</v>
      </c>
      <c r="AA105" s="69" t="s">
        <v>5</v>
      </c>
      <c r="AB105" s="70" t="s">
        <v>103</v>
      </c>
      <c r="AD105" s="69" t="s">
        <v>9</v>
      </c>
      <c r="AE105" s="69" t="s">
        <v>5</v>
      </c>
      <c r="AF105" s="70" t="s">
        <v>103</v>
      </c>
    </row>
    <row r="106" spans="18:32" x14ac:dyDescent="0.25">
      <c r="R106" s="27">
        <f>SUMIFS(R6:R99,R6:R99,"&gt;0",S6:S99,"&gt;0")</f>
        <v>872</v>
      </c>
      <c r="S106" s="27">
        <f>SUMIFS(S6:S99,R6:R99,"&gt;0",S6:S99,"&gt;0")</f>
        <v>577</v>
      </c>
      <c r="T106" s="71">
        <f>R106-S106</f>
        <v>295</v>
      </c>
      <c r="V106" s="27">
        <f>SUMIFS(V6:V99,V6:V99,"&gt;0",W6:W99,"&gt;0")</f>
        <v>170</v>
      </c>
      <c r="W106" s="27">
        <f>SUMIFS(W6:W99,V6:V99,"&gt;0",W6:W99,"&gt;0")</f>
        <v>292</v>
      </c>
      <c r="X106" s="71">
        <f>V106-W106</f>
        <v>-122</v>
      </c>
      <c r="Z106" s="27">
        <f>SUMIFS(Z6:Z99,Z6:Z99,"&gt;0",AA6:AA99,"&gt;0")</f>
        <v>0</v>
      </c>
      <c r="AA106" s="27">
        <f>SUMIFS(AA6:AA99,Z6:Z99,"&gt;0",AA6:AA99,"&gt;0")</f>
        <v>0</v>
      </c>
      <c r="AB106" s="71">
        <f>Z106-AA106</f>
        <v>0</v>
      </c>
      <c r="AD106" s="27">
        <f>SUMIFS(AD6:AD99,AD6:AD99,"&gt;0",AE6:AE99,"&gt;0")</f>
        <v>1256</v>
      </c>
      <c r="AE106" s="27">
        <f>SUMIFS(AE6:AE99,AD6:AD99,"&gt;0",AE6:AE99,"&gt;0")</f>
        <v>1964.2</v>
      </c>
      <c r="AF106" s="71">
        <f>AD106-AE106</f>
        <v>-708.2</v>
      </c>
    </row>
  </sheetData>
  <mergeCells count="14">
    <mergeCell ref="R102:AF102"/>
    <mergeCell ref="R104:T104"/>
    <mergeCell ref="V104:X104"/>
    <mergeCell ref="Z104:AB104"/>
    <mergeCell ref="AD104:AF104"/>
    <mergeCell ref="B2:AF2"/>
    <mergeCell ref="B3:AF3"/>
    <mergeCell ref="R5:T5"/>
    <mergeCell ref="Z5:AB5"/>
    <mergeCell ref="G5:L5"/>
    <mergeCell ref="P5:P6"/>
    <mergeCell ref="O5:O6"/>
    <mergeCell ref="V5:X5"/>
    <mergeCell ref="D5:F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2B14-32FA-4D84-8017-56D0E8D8E228}">
  <dimension ref="B2:AF71"/>
  <sheetViews>
    <sheetView workbookViewId="0">
      <pane xSplit="6" ySplit="6" topLeftCell="O9" activePane="bottomRight" state="frozen"/>
      <selection pane="topRight" activeCell="G1" sqref="G1"/>
      <selection pane="bottomLeft" activeCell="A7" sqref="A7"/>
      <selection pane="bottomRight" activeCell="W22" sqref="W22"/>
    </sheetView>
  </sheetViews>
  <sheetFormatPr defaultRowHeight="15" x14ac:dyDescent="0.25"/>
  <cols>
    <col min="1" max="1" width="2.85546875" style="5" customWidth="1"/>
    <col min="2" max="2" width="10.28515625" style="5" customWidth="1"/>
    <col min="3" max="3" width="57.7109375" style="11" customWidth="1"/>
    <col min="4" max="4" width="13" style="10" customWidth="1"/>
    <col min="5" max="5" width="12.140625" style="10" customWidth="1"/>
    <col min="6" max="6" width="14.7109375" style="10" customWidth="1"/>
    <col min="7" max="9" width="9.42578125" style="10" customWidth="1"/>
    <col min="10" max="10" width="12.42578125" style="10" bestFit="1" customWidth="1"/>
    <col min="11" max="11" width="12.42578125" style="10" customWidth="1"/>
    <col min="12" max="12" width="11.42578125" style="10" bestFit="1" customWidth="1"/>
    <col min="13" max="14" width="11.42578125" style="10" customWidth="1"/>
    <col min="15" max="15" width="10.5703125" style="10" bestFit="1" customWidth="1"/>
    <col min="16" max="16" width="10.5703125" style="10" customWidth="1"/>
    <col min="17" max="17" width="2.140625" style="10" customWidth="1"/>
    <col min="18" max="18" width="9.140625" style="10"/>
    <col min="19" max="19" width="6.5703125" style="10" bestFit="1" customWidth="1"/>
    <col min="20" max="20" width="10.42578125" style="10" customWidth="1"/>
    <col min="21" max="21" width="2.28515625" style="10" customWidth="1"/>
    <col min="22" max="22" width="8.28515625" style="10" bestFit="1" customWidth="1"/>
    <col min="23" max="23" width="6.5703125" style="10" bestFit="1" customWidth="1"/>
    <col min="24" max="24" width="8.85546875" style="53" bestFit="1" customWidth="1"/>
    <col min="25" max="25" width="2.28515625" style="10" customWidth="1"/>
    <col min="26" max="26" width="8.28515625" style="10" bestFit="1" customWidth="1"/>
    <col min="27" max="27" width="6.5703125" style="10" bestFit="1" customWidth="1"/>
    <col min="28" max="28" width="8.85546875" style="53" bestFit="1" customWidth="1"/>
    <col min="29" max="29" width="1.7109375" style="10" customWidth="1"/>
    <col min="30" max="31" width="9.7109375" style="12" customWidth="1"/>
    <col min="32" max="32" width="2.28515625" style="10" customWidth="1"/>
    <col min="33" max="16384" width="9.140625" style="5"/>
  </cols>
  <sheetData>
    <row r="2" spans="2:32" ht="26.25" x14ac:dyDescent="0.25">
      <c r="B2" s="96" t="s">
        <v>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</row>
    <row r="3" spans="2:32" x14ac:dyDescent="0.25">
      <c r="B3" s="97" t="s">
        <v>67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</row>
    <row r="5" spans="2:32" x14ac:dyDescent="0.25">
      <c r="B5" s="13" t="s">
        <v>101</v>
      </c>
      <c r="C5" s="14" t="s">
        <v>1</v>
      </c>
      <c r="D5" s="98" t="s">
        <v>9</v>
      </c>
      <c r="E5" s="99"/>
      <c r="F5" s="100"/>
      <c r="G5" s="98" t="s">
        <v>17</v>
      </c>
      <c r="H5" s="99"/>
      <c r="I5" s="99"/>
      <c r="J5" s="99"/>
      <c r="K5" s="99"/>
      <c r="L5" s="99"/>
      <c r="M5" s="44" t="s">
        <v>55</v>
      </c>
      <c r="N5" s="44" t="s">
        <v>57</v>
      </c>
      <c r="O5" s="94" t="s">
        <v>19</v>
      </c>
      <c r="P5" s="101" t="s">
        <v>20</v>
      </c>
      <c r="Q5" s="17"/>
      <c r="R5" s="100" t="s">
        <v>7</v>
      </c>
      <c r="S5" s="93"/>
      <c r="T5" s="93"/>
      <c r="V5" s="93" t="s">
        <v>60</v>
      </c>
      <c r="W5" s="93"/>
      <c r="X5" s="93"/>
      <c r="Z5" s="93" t="s">
        <v>10</v>
      </c>
      <c r="AA5" s="93"/>
      <c r="AB5" s="93"/>
      <c r="AD5" s="19" t="s">
        <v>4</v>
      </c>
      <c r="AE5" s="19" t="s">
        <v>4</v>
      </c>
    </row>
    <row r="6" spans="2:32" x14ac:dyDescent="0.25">
      <c r="B6" s="15" t="s">
        <v>102</v>
      </c>
      <c r="C6" s="20"/>
      <c r="D6" s="18" t="s">
        <v>0</v>
      </c>
      <c r="E6" s="18" t="s">
        <v>12</v>
      </c>
      <c r="F6" s="18" t="s">
        <v>15</v>
      </c>
      <c r="G6" s="18" t="s">
        <v>18</v>
      </c>
      <c r="H6" s="18" t="s">
        <v>90</v>
      </c>
      <c r="I6" s="18" t="s">
        <v>21</v>
      </c>
      <c r="J6" s="18" t="s">
        <v>22</v>
      </c>
      <c r="K6" s="18" t="s">
        <v>62</v>
      </c>
      <c r="L6" s="18" t="s">
        <v>23</v>
      </c>
      <c r="M6" s="21" t="s">
        <v>56</v>
      </c>
      <c r="N6" s="21" t="s">
        <v>58</v>
      </c>
      <c r="O6" s="95"/>
      <c r="P6" s="102"/>
      <c r="Q6" s="17"/>
      <c r="R6" s="16" t="s">
        <v>3</v>
      </c>
      <c r="S6" s="18" t="s">
        <v>5</v>
      </c>
      <c r="T6" s="18" t="s">
        <v>59</v>
      </c>
      <c r="V6" s="18" t="s">
        <v>9</v>
      </c>
      <c r="W6" s="18" t="s">
        <v>5</v>
      </c>
      <c r="X6" s="49" t="s">
        <v>8</v>
      </c>
      <c r="Z6" s="18" t="s">
        <v>9</v>
      </c>
      <c r="AA6" s="18" t="s">
        <v>5</v>
      </c>
      <c r="AB6" s="49" t="s">
        <v>8</v>
      </c>
      <c r="AD6" s="22" t="s">
        <v>9</v>
      </c>
      <c r="AE6" s="22" t="s">
        <v>27</v>
      </c>
    </row>
    <row r="7" spans="2:32" x14ac:dyDescent="0.25">
      <c r="B7" s="61" t="s">
        <v>78</v>
      </c>
      <c r="C7" s="60"/>
      <c r="D7" s="62"/>
      <c r="E7" s="57"/>
      <c r="F7" s="57"/>
      <c r="G7" s="1"/>
      <c r="H7" s="1"/>
      <c r="I7" s="1"/>
      <c r="J7" s="1"/>
      <c r="K7" s="1"/>
      <c r="L7" s="1"/>
      <c r="M7" s="45"/>
      <c r="N7" s="45"/>
      <c r="O7" s="25"/>
      <c r="P7" s="26"/>
      <c r="Q7" s="17"/>
      <c r="R7" s="66">
        <f t="shared" ref="R7:R69" si="0">D7</f>
        <v>0</v>
      </c>
      <c r="S7" s="27"/>
      <c r="T7" s="48"/>
      <c r="V7" s="67">
        <f t="shared" ref="V7:V69" si="1">E7</f>
        <v>0</v>
      </c>
      <c r="W7" s="27"/>
      <c r="X7" s="48"/>
      <c r="Z7" s="67">
        <f t="shared" ref="Z7:Z69" si="2">F7</f>
        <v>0</v>
      </c>
      <c r="AA7" s="27"/>
      <c r="AB7" s="48"/>
      <c r="AC7" s="30"/>
      <c r="AD7" s="29">
        <f t="shared" ref="AD7:AD13" si="3">R7+V7+Z7</f>
        <v>0</v>
      </c>
      <c r="AE7" s="29">
        <f t="shared" ref="AE7:AE69" si="4">G7+H7+I7+J7+K7+L7+M7+N7+O7+P7+S7+W7+AA7</f>
        <v>0</v>
      </c>
    </row>
    <row r="8" spans="2:32" x14ac:dyDescent="0.25">
      <c r="B8" s="6"/>
      <c r="C8" s="61" t="s">
        <v>69</v>
      </c>
      <c r="D8" s="57">
        <v>30</v>
      </c>
      <c r="E8" s="57">
        <v>20</v>
      </c>
      <c r="F8" s="57"/>
      <c r="G8" s="1"/>
      <c r="H8" s="1"/>
      <c r="I8" s="1">
        <v>4</v>
      </c>
      <c r="J8" s="1"/>
      <c r="K8" s="1"/>
      <c r="L8" s="1"/>
      <c r="M8" s="45">
        <v>28</v>
      </c>
      <c r="N8" s="45"/>
      <c r="O8" s="25">
        <v>1</v>
      </c>
      <c r="P8" s="26"/>
      <c r="Q8" s="17"/>
      <c r="R8" s="66">
        <f t="shared" si="0"/>
        <v>30</v>
      </c>
      <c r="S8" s="27"/>
      <c r="T8" s="48"/>
      <c r="V8" s="67">
        <f t="shared" si="1"/>
        <v>20</v>
      </c>
      <c r="W8" s="27">
        <f>16+33</f>
        <v>49</v>
      </c>
      <c r="X8" s="48"/>
      <c r="Z8" s="67">
        <f t="shared" si="2"/>
        <v>0</v>
      </c>
      <c r="AA8" s="27">
        <v>39</v>
      </c>
      <c r="AB8" s="48"/>
      <c r="AC8" s="30"/>
      <c r="AD8" s="29">
        <f t="shared" si="3"/>
        <v>50</v>
      </c>
      <c r="AE8" s="29">
        <f t="shared" si="4"/>
        <v>121</v>
      </c>
    </row>
    <row r="9" spans="2:32" x14ac:dyDescent="0.25">
      <c r="B9" s="6"/>
      <c r="C9" s="61" t="s">
        <v>25</v>
      </c>
      <c r="D9" s="57">
        <v>4</v>
      </c>
      <c r="E9" s="57">
        <v>8</v>
      </c>
      <c r="F9" s="57"/>
      <c r="G9" s="1"/>
      <c r="H9" s="1"/>
      <c r="I9" s="1">
        <v>4</v>
      </c>
      <c r="J9" s="1"/>
      <c r="K9" s="1"/>
      <c r="L9" s="1"/>
      <c r="M9" s="45">
        <v>2</v>
      </c>
      <c r="N9" s="45"/>
      <c r="O9" s="25"/>
      <c r="P9" s="26"/>
      <c r="Q9" s="17"/>
      <c r="R9" s="66">
        <f t="shared" si="0"/>
        <v>4</v>
      </c>
      <c r="S9" s="27"/>
      <c r="T9" s="54"/>
      <c r="V9" s="67">
        <f t="shared" si="1"/>
        <v>8</v>
      </c>
      <c r="W9" s="27">
        <f>3+67</f>
        <v>70</v>
      </c>
      <c r="X9" s="48"/>
      <c r="Z9" s="67">
        <f t="shared" si="2"/>
        <v>0</v>
      </c>
      <c r="AA9" s="27"/>
      <c r="AB9" s="48"/>
      <c r="AC9" s="30"/>
      <c r="AD9" s="29">
        <f t="shared" si="3"/>
        <v>12</v>
      </c>
      <c r="AE9" s="29">
        <f t="shared" si="4"/>
        <v>76</v>
      </c>
    </row>
    <row r="10" spans="2:32" x14ac:dyDescent="0.25">
      <c r="B10" s="6"/>
      <c r="C10" s="61" t="s">
        <v>24</v>
      </c>
      <c r="D10" s="18">
        <v>70</v>
      </c>
      <c r="E10" s="18">
        <v>8</v>
      </c>
      <c r="F10" s="57"/>
      <c r="G10" s="1"/>
      <c r="H10" s="1"/>
      <c r="I10" s="1"/>
      <c r="J10" s="1"/>
      <c r="K10" s="1"/>
      <c r="L10" s="1"/>
      <c r="M10" s="45">
        <v>3</v>
      </c>
      <c r="N10" s="45">
        <v>3</v>
      </c>
      <c r="O10" s="25"/>
      <c r="P10" s="26"/>
      <c r="Q10" s="17"/>
      <c r="R10" s="66">
        <f t="shared" si="0"/>
        <v>70</v>
      </c>
      <c r="S10" s="27">
        <v>73</v>
      </c>
      <c r="T10" s="48"/>
      <c r="V10" s="67">
        <f t="shared" si="1"/>
        <v>8</v>
      </c>
      <c r="W10" s="27">
        <f>4+58</f>
        <v>62</v>
      </c>
      <c r="X10" s="48"/>
      <c r="Z10" s="67">
        <f t="shared" si="2"/>
        <v>0</v>
      </c>
      <c r="AA10" s="27">
        <v>48</v>
      </c>
      <c r="AB10" s="48"/>
      <c r="AC10" s="30"/>
      <c r="AD10" s="29">
        <f t="shared" si="3"/>
        <v>78</v>
      </c>
      <c r="AE10" s="29">
        <f t="shared" si="4"/>
        <v>189</v>
      </c>
    </row>
    <row r="11" spans="2:32" x14ac:dyDescent="0.25">
      <c r="B11" s="6"/>
      <c r="C11" s="61" t="s">
        <v>28</v>
      </c>
      <c r="D11" s="57">
        <v>44</v>
      </c>
      <c r="E11" s="57">
        <v>8</v>
      </c>
      <c r="F11" s="57"/>
      <c r="G11" s="1"/>
      <c r="H11" s="1"/>
      <c r="I11" s="1">
        <v>15</v>
      </c>
      <c r="J11" s="1"/>
      <c r="K11" s="1"/>
      <c r="L11" s="1"/>
      <c r="M11" s="45">
        <v>4</v>
      </c>
      <c r="N11" s="45"/>
      <c r="O11" s="25">
        <v>7</v>
      </c>
      <c r="P11" s="26"/>
      <c r="Q11" s="17"/>
      <c r="R11" s="66">
        <f t="shared" si="0"/>
        <v>44</v>
      </c>
      <c r="S11" s="27">
        <v>33</v>
      </c>
      <c r="T11" s="48"/>
      <c r="V11" s="67">
        <f t="shared" si="1"/>
        <v>8</v>
      </c>
      <c r="W11" s="27"/>
      <c r="X11" s="48"/>
      <c r="Z11" s="67">
        <f t="shared" si="2"/>
        <v>0</v>
      </c>
      <c r="AA11" s="27">
        <f>23+66</f>
        <v>89</v>
      </c>
      <c r="AB11" s="48"/>
      <c r="AC11" s="30"/>
      <c r="AD11" s="29">
        <f t="shared" si="3"/>
        <v>52</v>
      </c>
      <c r="AE11" s="29">
        <f t="shared" si="4"/>
        <v>148</v>
      </c>
    </row>
    <row r="12" spans="2:32" x14ac:dyDescent="0.25">
      <c r="B12" s="6"/>
      <c r="C12" s="61" t="s">
        <v>17</v>
      </c>
      <c r="D12" s="62"/>
      <c r="E12" s="57"/>
      <c r="F12" s="57"/>
      <c r="G12" s="1">
        <v>8</v>
      </c>
      <c r="H12" s="1"/>
      <c r="I12" s="1">
        <v>28.5</v>
      </c>
      <c r="J12" s="1">
        <v>39.5</v>
      </c>
      <c r="K12" s="1"/>
      <c r="L12" s="1"/>
      <c r="M12" s="45"/>
      <c r="N12" s="45"/>
      <c r="O12" s="25">
        <v>9.5</v>
      </c>
      <c r="P12" s="26"/>
      <c r="Q12" s="17"/>
      <c r="R12" s="66">
        <f t="shared" si="0"/>
        <v>0</v>
      </c>
      <c r="S12" s="27"/>
      <c r="T12" s="48"/>
      <c r="V12" s="67">
        <f t="shared" si="1"/>
        <v>0</v>
      </c>
      <c r="W12" s="27"/>
      <c r="X12" s="48"/>
      <c r="Z12" s="67">
        <f t="shared" si="2"/>
        <v>0</v>
      </c>
      <c r="AA12" s="27"/>
      <c r="AB12" s="48"/>
      <c r="AC12" s="30"/>
      <c r="AD12" s="29">
        <f t="shared" si="3"/>
        <v>0</v>
      </c>
      <c r="AE12" s="29">
        <f t="shared" si="4"/>
        <v>85.5</v>
      </c>
    </row>
    <row r="13" spans="2:32" x14ac:dyDescent="0.25">
      <c r="B13" s="6"/>
      <c r="C13" s="61" t="s">
        <v>70</v>
      </c>
      <c r="D13" s="62">
        <v>32</v>
      </c>
      <c r="E13" s="57"/>
      <c r="F13" s="57"/>
      <c r="G13" s="1"/>
      <c r="H13" s="1"/>
      <c r="I13" s="1"/>
      <c r="J13" s="1"/>
      <c r="K13" s="1"/>
      <c r="L13" s="1"/>
      <c r="M13" s="45"/>
      <c r="N13" s="45">
        <v>2</v>
      </c>
      <c r="O13" s="25"/>
      <c r="P13" s="26"/>
      <c r="Q13" s="17"/>
      <c r="R13" s="66">
        <f t="shared" si="0"/>
        <v>32</v>
      </c>
      <c r="S13" s="27">
        <v>12</v>
      </c>
      <c r="T13" s="48"/>
      <c r="V13" s="67">
        <f t="shared" si="1"/>
        <v>0</v>
      </c>
      <c r="W13" s="27"/>
      <c r="X13" s="48"/>
      <c r="Z13" s="67">
        <f t="shared" si="2"/>
        <v>0</v>
      </c>
      <c r="AA13" s="27">
        <v>10</v>
      </c>
      <c r="AB13" s="48"/>
      <c r="AC13" s="30"/>
      <c r="AD13" s="29">
        <f t="shared" si="3"/>
        <v>32</v>
      </c>
      <c r="AE13" s="29">
        <f t="shared" si="4"/>
        <v>24</v>
      </c>
    </row>
    <row r="14" spans="2:32" x14ac:dyDescent="0.25">
      <c r="B14" s="6"/>
      <c r="C14" s="61" t="s">
        <v>98</v>
      </c>
      <c r="D14" s="62"/>
      <c r="E14" s="57"/>
      <c r="F14" s="57"/>
      <c r="G14" s="1"/>
      <c r="H14" s="1"/>
      <c r="I14" s="1"/>
      <c r="J14" s="1"/>
      <c r="K14" s="1"/>
      <c r="L14" s="1"/>
      <c r="M14" s="45"/>
      <c r="N14" s="45"/>
      <c r="O14" s="25"/>
      <c r="P14" s="26"/>
      <c r="Q14" s="17"/>
      <c r="R14" s="66">
        <f t="shared" si="0"/>
        <v>0</v>
      </c>
      <c r="S14" s="27"/>
      <c r="T14" s="48"/>
      <c r="V14" s="67">
        <f t="shared" si="1"/>
        <v>0</v>
      </c>
      <c r="W14" s="27"/>
      <c r="X14" s="48"/>
      <c r="Z14" s="67">
        <f t="shared" si="2"/>
        <v>0</v>
      </c>
      <c r="AA14" s="27"/>
      <c r="AB14" s="48"/>
      <c r="AC14" s="30"/>
      <c r="AD14" s="37"/>
      <c r="AE14" s="29">
        <f t="shared" si="4"/>
        <v>0</v>
      </c>
    </row>
    <row r="15" spans="2:32" x14ac:dyDescent="0.25">
      <c r="B15" s="6"/>
      <c r="C15" s="65" t="s">
        <v>99</v>
      </c>
      <c r="D15" s="57">
        <v>62</v>
      </c>
      <c r="E15" s="57">
        <v>40</v>
      </c>
      <c r="F15" s="57"/>
      <c r="G15" s="1"/>
      <c r="H15" s="1"/>
      <c r="I15" s="1">
        <v>2</v>
      </c>
      <c r="J15" s="1"/>
      <c r="K15" s="1"/>
      <c r="L15" s="1"/>
      <c r="M15" s="45">
        <v>14</v>
      </c>
      <c r="N15" s="45">
        <v>13</v>
      </c>
      <c r="O15" s="25">
        <v>2</v>
      </c>
      <c r="P15" s="26"/>
      <c r="Q15" s="17"/>
      <c r="R15" s="66">
        <f t="shared" si="0"/>
        <v>62</v>
      </c>
      <c r="S15" s="27">
        <v>27</v>
      </c>
      <c r="T15" s="48"/>
      <c r="V15" s="67">
        <f t="shared" si="1"/>
        <v>40</v>
      </c>
      <c r="W15" s="63">
        <v>69.5</v>
      </c>
      <c r="X15" s="48"/>
      <c r="Z15" s="67">
        <f t="shared" si="2"/>
        <v>0</v>
      </c>
      <c r="AA15" s="27"/>
      <c r="AB15" s="48"/>
      <c r="AC15" s="30"/>
      <c r="AD15" s="37"/>
      <c r="AE15" s="29">
        <f t="shared" si="4"/>
        <v>127.5</v>
      </c>
    </row>
    <row r="16" spans="2:32" x14ac:dyDescent="0.25">
      <c r="B16" s="6"/>
      <c r="C16" s="65" t="s">
        <v>100</v>
      </c>
      <c r="D16" s="57">
        <v>30</v>
      </c>
      <c r="E16" s="57">
        <v>12</v>
      </c>
      <c r="F16" s="57"/>
      <c r="G16" s="1"/>
      <c r="H16" s="1"/>
      <c r="I16" s="1"/>
      <c r="J16" s="1"/>
      <c r="K16" s="1"/>
      <c r="L16" s="1"/>
      <c r="M16" s="45"/>
      <c r="N16" s="45"/>
      <c r="O16" s="25"/>
      <c r="P16" s="26"/>
      <c r="Q16" s="17"/>
      <c r="R16" s="66">
        <f t="shared" si="0"/>
        <v>30</v>
      </c>
      <c r="S16" s="27"/>
      <c r="T16" s="48"/>
      <c r="V16" s="67">
        <f t="shared" si="1"/>
        <v>12</v>
      </c>
      <c r="W16" s="27">
        <v>2</v>
      </c>
      <c r="X16" s="48"/>
      <c r="Z16" s="67">
        <f t="shared" si="2"/>
        <v>0</v>
      </c>
      <c r="AA16" s="27">
        <v>1</v>
      </c>
      <c r="AB16" s="48"/>
      <c r="AC16" s="30"/>
      <c r="AD16" s="29">
        <f>R16+V16+Z16</f>
        <v>42</v>
      </c>
      <c r="AE16" s="29">
        <f t="shared" si="4"/>
        <v>3</v>
      </c>
    </row>
    <row r="17" spans="2:32" x14ac:dyDescent="0.25">
      <c r="B17" s="6"/>
      <c r="C17" s="65" t="s">
        <v>40</v>
      </c>
      <c r="D17" s="57">
        <v>50</v>
      </c>
      <c r="E17" s="57">
        <v>6</v>
      </c>
      <c r="F17" s="57"/>
      <c r="G17" s="1"/>
      <c r="H17" s="1"/>
      <c r="I17" s="1"/>
      <c r="J17" s="1"/>
      <c r="K17" s="1"/>
      <c r="L17" s="1"/>
      <c r="M17" s="45"/>
      <c r="N17" s="45"/>
      <c r="O17" s="25"/>
      <c r="P17" s="26"/>
      <c r="Q17" s="17"/>
      <c r="R17" s="66">
        <f t="shared" si="0"/>
        <v>50</v>
      </c>
      <c r="S17" s="27">
        <v>23</v>
      </c>
      <c r="T17" s="48"/>
      <c r="V17" s="67">
        <f t="shared" si="1"/>
        <v>6</v>
      </c>
      <c r="W17" s="27">
        <v>10.5</v>
      </c>
      <c r="X17" s="48"/>
      <c r="Z17" s="67">
        <f t="shared" si="2"/>
        <v>0</v>
      </c>
      <c r="AA17" s="27"/>
      <c r="AB17" s="48"/>
      <c r="AC17" s="30"/>
      <c r="AD17" s="29">
        <f>R17+V17+Z17</f>
        <v>56</v>
      </c>
      <c r="AE17" s="29">
        <f t="shared" si="4"/>
        <v>33.5</v>
      </c>
    </row>
    <row r="18" spans="2:32" x14ac:dyDescent="0.25">
      <c r="B18" s="23"/>
      <c r="C18" s="65" t="s">
        <v>37</v>
      </c>
      <c r="D18" s="57">
        <v>4</v>
      </c>
      <c r="E18" s="18"/>
      <c r="F18" s="18"/>
      <c r="G18" s="27"/>
      <c r="H18" s="27"/>
      <c r="I18" s="27"/>
      <c r="J18" s="27"/>
      <c r="K18" s="27"/>
      <c r="L18" s="27"/>
      <c r="M18" s="27"/>
      <c r="N18" s="27"/>
      <c r="O18" s="27"/>
      <c r="P18" s="35"/>
      <c r="Q18" s="17"/>
      <c r="R18" s="66">
        <f t="shared" si="0"/>
        <v>4</v>
      </c>
      <c r="S18" s="27">
        <v>4</v>
      </c>
      <c r="T18" s="48"/>
      <c r="U18" s="27"/>
      <c r="V18" s="67">
        <f t="shared" si="1"/>
        <v>0</v>
      </c>
      <c r="W18" s="27"/>
      <c r="X18" s="48"/>
      <c r="Y18" s="27"/>
      <c r="Z18" s="67">
        <f t="shared" si="2"/>
        <v>0</v>
      </c>
      <c r="AA18" s="27"/>
      <c r="AB18" s="48"/>
      <c r="AC18" s="27"/>
      <c r="AD18" s="29">
        <f>R18+V18+Z18</f>
        <v>4</v>
      </c>
      <c r="AE18" s="29">
        <f t="shared" si="4"/>
        <v>4</v>
      </c>
      <c r="AF18" s="27"/>
    </row>
    <row r="19" spans="2:32" x14ac:dyDescent="0.25">
      <c r="B19" s="6"/>
      <c r="C19" s="61" t="s">
        <v>46</v>
      </c>
      <c r="D19" s="62">
        <v>8</v>
      </c>
      <c r="E19" s="57"/>
      <c r="F19" s="57"/>
      <c r="G19" s="1"/>
      <c r="H19" s="1"/>
      <c r="I19" s="1"/>
      <c r="J19" s="1"/>
      <c r="K19" s="1"/>
      <c r="L19" s="1"/>
      <c r="M19" s="45"/>
      <c r="N19" s="45"/>
      <c r="O19" s="25"/>
      <c r="P19" s="26"/>
      <c r="Q19" s="17"/>
      <c r="R19" s="66">
        <f t="shared" si="0"/>
        <v>8</v>
      </c>
      <c r="S19" s="27"/>
      <c r="T19" s="48"/>
      <c r="V19" s="67">
        <f t="shared" si="1"/>
        <v>0</v>
      </c>
      <c r="W19" s="27">
        <v>2</v>
      </c>
      <c r="X19" s="48"/>
      <c r="Z19" s="67">
        <f t="shared" si="2"/>
        <v>0</v>
      </c>
      <c r="AA19" s="27"/>
      <c r="AB19" s="48"/>
      <c r="AC19" s="30"/>
      <c r="AD19" s="29">
        <f>R19+V19+Z19</f>
        <v>8</v>
      </c>
      <c r="AE19" s="29">
        <f t="shared" si="4"/>
        <v>2</v>
      </c>
    </row>
    <row r="20" spans="2:32" x14ac:dyDescent="0.25">
      <c r="B20" s="6"/>
      <c r="C20" s="61" t="s">
        <v>71</v>
      </c>
      <c r="D20" s="62"/>
      <c r="E20" s="57"/>
      <c r="F20" s="57"/>
      <c r="G20" s="1"/>
      <c r="H20" s="1"/>
      <c r="I20" s="1"/>
      <c r="J20" s="1"/>
      <c r="K20" s="1"/>
      <c r="L20" s="1"/>
      <c r="M20" s="45"/>
      <c r="N20" s="45"/>
      <c r="O20" s="25"/>
      <c r="P20" s="26"/>
      <c r="Q20" s="17"/>
      <c r="R20" s="66">
        <f t="shared" si="0"/>
        <v>0</v>
      </c>
      <c r="S20" s="27"/>
      <c r="T20" s="48"/>
      <c r="V20" s="67">
        <f t="shared" si="1"/>
        <v>0</v>
      </c>
      <c r="W20" s="27"/>
      <c r="X20" s="48"/>
      <c r="Z20" s="67">
        <f t="shared" si="2"/>
        <v>0</v>
      </c>
      <c r="AA20" s="27">
        <v>4</v>
      </c>
      <c r="AB20" s="48"/>
      <c r="AC20" s="30"/>
      <c r="AD20" s="29"/>
      <c r="AE20" s="29">
        <f t="shared" si="4"/>
        <v>4</v>
      </c>
    </row>
    <row r="21" spans="2:32" x14ac:dyDescent="0.25">
      <c r="B21" s="6"/>
      <c r="C21" s="61" t="s">
        <v>72</v>
      </c>
      <c r="D21" s="62"/>
      <c r="E21" s="57"/>
      <c r="F21" s="57"/>
      <c r="G21" s="1"/>
      <c r="H21" s="1"/>
      <c r="I21" s="1"/>
      <c r="J21" s="1"/>
      <c r="K21" s="1"/>
      <c r="L21" s="1"/>
      <c r="M21" s="46"/>
      <c r="N21" s="46"/>
      <c r="O21" s="31"/>
      <c r="P21" s="32"/>
      <c r="Q21" s="17"/>
      <c r="R21" s="66">
        <f t="shared" si="0"/>
        <v>0</v>
      </c>
      <c r="S21" s="33">
        <v>4</v>
      </c>
      <c r="T21" s="48"/>
      <c r="V21" s="67">
        <f t="shared" si="1"/>
        <v>0</v>
      </c>
      <c r="W21" s="33"/>
      <c r="X21" s="48"/>
      <c r="Z21" s="67">
        <f t="shared" si="2"/>
        <v>0</v>
      </c>
      <c r="AA21" s="33"/>
      <c r="AB21" s="48"/>
      <c r="AC21" s="30"/>
      <c r="AD21" s="29">
        <f t="shared" ref="AD21:AD26" si="5">R21+V21+Z21</f>
        <v>0</v>
      </c>
      <c r="AE21" s="29">
        <f t="shared" si="4"/>
        <v>4</v>
      </c>
    </row>
    <row r="22" spans="2:32" x14ac:dyDescent="0.25">
      <c r="B22" s="6"/>
      <c r="C22" s="61" t="s">
        <v>73</v>
      </c>
      <c r="D22" s="62"/>
      <c r="E22" s="57"/>
      <c r="F22" s="57"/>
      <c r="G22" s="1"/>
      <c r="H22" s="1"/>
      <c r="I22" s="1"/>
      <c r="J22" s="1"/>
      <c r="K22" s="1">
        <v>1</v>
      </c>
      <c r="L22" s="1"/>
      <c r="M22" s="46"/>
      <c r="N22" s="46"/>
      <c r="O22" s="31">
        <v>4</v>
      </c>
      <c r="P22" s="32">
        <v>13</v>
      </c>
      <c r="Q22" s="17"/>
      <c r="R22" s="66">
        <f t="shared" si="0"/>
        <v>0</v>
      </c>
      <c r="S22" s="33">
        <v>31</v>
      </c>
      <c r="T22" s="48"/>
      <c r="V22" s="67">
        <f t="shared" si="1"/>
        <v>0</v>
      </c>
      <c r="W22" s="33"/>
      <c r="X22" s="48"/>
      <c r="Z22" s="67">
        <f t="shared" si="2"/>
        <v>0</v>
      </c>
      <c r="AA22" s="33">
        <v>12</v>
      </c>
      <c r="AB22" s="48"/>
      <c r="AC22" s="30"/>
      <c r="AD22" s="29">
        <f t="shared" si="5"/>
        <v>0</v>
      </c>
      <c r="AE22" s="29">
        <f t="shared" si="4"/>
        <v>61</v>
      </c>
    </row>
    <row r="23" spans="2:32" x14ac:dyDescent="0.25">
      <c r="B23" s="6"/>
      <c r="C23" s="61" t="s">
        <v>74</v>
      </c>
      <c r="D23" s="16"/>
      <c r="E23" s="18"/>
      <c r="F23" s="18"/>
      <c r="G23" s="27"/>
      <c r="H23" s="27"/>
      <c r="I23" s="27"/>
      <c r="J23" s="27"/>
      <c r="K23" s="27"/>
      <c r="L23" s="27"/>
      <c r="M23" s="31"/>
      <c r="N23" s="31"/>
      <c r="O23" s="31">
        <v>3</v>
      </c>
      <c r="P23" s="32">
        <v>6</v>
      </c>
      <c r="Q23" s="17"/>
      <c r="R23" s="66">
        <f t="shared" si="0"/>
        <v>0</v>
      </c>
      <c r="S23" s="33">
        <v>25</v>
      </c>
      <c r="T23" s="48"/>
      <c r="V23" s="67">
        <f t="shared" si="1"/>
        <v>0</v>
      </c>
      <c r="W23" s="33"/>
      <c r="X23" s="48"/>
      <c r="Z23" s="67">
        <f t="shared" si="2"/>
        <v>0</v>
      </c>
      <c r="AA23" s="33">
        <v>2</v>
      </c>
      <c r="AB23" s="48"/>
      <c r="AD23" s="29">
        <f t="shared" si="5"/>
        <v>0</v>
      </c>
      <c r="AE23" s="29">
        <f t="shared" si="4"/>
        <v>36</v>
      </c>
    </row>
    <row r="24" spans="2:32" x14ac:dyDescent="0.25">
      <c r="B24" s="23"/>
      <c r="C24" s="61" t="s">
        <v>75</v>
      </c>
      <c r="D24" s="57">
        <v>16.399999999999999</v>
      </c>
      <c r="E24" s="57"/>
      <c r="F24" s="57"/>
      <c r="G24" s="27"/>
      <c r="H24" s="27"/>
      <c r="I24" s="27"/>
      <c r="J24" s="27"/>
      <c r="K24" s="27"/>
      <c r="L24" s="27"/>
      <c r="M24" s="27"/>
      <c r="N24" s="27"/>
      <c r="O24" s="27">
        <v>1</v>
      </c>
      <c r="P24" s="35"/>
      <c r="Q24" s="17"/>
      <c r="R24" s="66">
        <f t="shared" si="0"/>
        <v>16.399999999999999</v>
      </c>
      <c r="S24" s="27">
        <v>4</v>
      </c>
      <c r="T24" s="48"/>
      <c r="U24" s="27"/>
      <c r="V24" s="67">
        <f t="shared" si="1"/>
        <v>0</v>
      </c>
      <c r="W24" s="27">
        <v>4</v>
      </c>
      <c r="X24" s="48"/>
      <c r="Y24" s="27"/>
      <c r="Z24" s="67">
        <f t="shared" si="2"/>
        <v>0</v>
      </c>
      <c r="AA24" s="27">
        <v>3</v>
      </c>
      <c r="AB24" s="48"/>
      <c r="AC24" s="27"/>
      <c r="AD24" s="29">
        <f t="shared" si="5"/>
        <v>16.399999999999999</v>
      </c>
      <c r="AE24" s="29">
        <f t="shared" si="4"/>
        <v>12</v>
      </c>
      <c r="AF24" s="27"/>
    </row>
    <row r="25" spans="2:32" x14ac:dyDescent="0.25">
      <c r="B25" s="6"/>
      <c r="C25" s="61" t="s">
        <v>76</v>
      </c>
      <c r="D25" s="16">
        <v>56</v>
      </c>
      <c r="E25" s="18"/>
      <c r="F25" s="18"/>
      <c r="G25" s="27"/>
      <c r="H25" s="27"/>
      <c r="I25" s="27"/>
      <c r="J25" s="27"/>
      <c r="K25" s="27"/>
      <c r="L25" s="27"/>
      <c r="M25" s="27"/>
      <c r="N25" s="27"/>
      <c r="O25" s="27">
        <v>1</v>
      </c>
      <c r="P25" s="35"/>
      <c r="Q25" s="17"/>
      <c r="R25" s="66">
        <f t="shared" si="0"/>
        <v>56</v>
      </c>
      <c r="S25" s="27">
        <v>14</v>
      </c>
      <c r="T25" s="54"/>
      <c r="U25" s="27"/>
      <c r="V25" s="67">
        <f t="shared" si="1"/>
        <v>0</v>
      </c>
      <c r="W25" s="27"/>
      <c r="X25" s="48"/>
      <c r="Y25" s="27"/>
      <c r="Z25" s="67">
        <f t="shared" si="2"/>
        <v>0</v>
      </c>
      <c r="AA25" s="27">
        <v>9</v>
      </c>
      <c r="AB25" s="48"/>
      <c r="AC25" s="27"/>
      <c r="AD25" s="29">
        <f t="shared" si="5"/>
        <v>56</v>
      </c>
      <c r="AE25" s="29">
        <f t="shared" si="4"/>
        <v>24</v>
      </c>
      <c r="AF25" s="27"/>
    </row>
    <row r="26" spans="2:32" x14ac:dyDescent="0.25">
      <c r="B26" s="6"/>
      <c r="C26" s="61" t="s">
        <v>77</v>
      </c>
      <c r="D26" s="44">
        <v>32</v>
      </c>
      <c r="E26" s="56"/>
      <c r="F26" s="56"/>
      <c r="G26" s="33"/>
      <c r="H26" s="33"/>
      <c r="I26" s="33"/>
      <c r="J26" s="33"/>
      <c r="K26" s="33"/>
      <c r="L26" s="33"/>
      <c r="M26" s="33"/>
      <c r="N26" s="33"/>
      <c r="O26" s="33"/>
      <c r="P26" s="36"/>
      <c r="Q26" s="17"/>
      <c r="R26" s="66">
        <f t="shared" si="0"/>
        <v>32</v>
      </c>
      <c r="S26" s="33">
        <v>8</v>
      </c>
      <c r="T26" s="48"/>
      <c r="U26" s="33"/>
      <c r="V26" s="67">
        <f t="shared" si="1"/>
        <v>0</v>
      </c>
      <c r="W26" s="33">
        <v>31</v>
      </c>
      <c r="X26" s="51"/>
      <c r="Y26" s="33"/>
      <c r="Z26" s="67">
        <f t="shared" si="2"/>
        <v>0</v>
      </c>
      <c r="AA26" s="33">
        <v>2</v>
      </c>
      <c r="AB26" s="51"/>
      <c r="AC26" s="33"/>
      <c r="AD26" s="29">
        <f t="shared" si="5"/>
        <v>32</v>
      </c>
      <c r="AE26" s="29">
        <f t="shared" si="4"/>
        <v>41</v>
      </c>
      <c r="AF26" s="33"/>
    </row>
    <row r="27" spans="2:32" x14ac:dyDescent="0.25">
      <c r="B27" s="61" t="s">
        <v>79</v>
      </c>
      <c r="C27" s="24"/>
      <c r="D27" s="18"/>
      <c r="E27" s="56"/>
      <c r="F27" s="56"/>
      <c r="G27" s="33"/>
      <c r="H27" s="33"/>
      <c r="I27" s="33"/>
      <c r="J27" s="33"/>
      <c r="K27" s="33"/>
      <c r="L27" s="33"/>
      <c r="M27" s="33"/>
      <c r="N27" s="33"/>
      <c r="O27" s="33"/>
      <c r="P27" s="36"/>
      <c r="Q27" s="17"/>
      <c r="R27" s="66">
        <f t="shared" si="0"/>
        <v>0</v>
      </c>
      <c r="S27" s="33"/>
      <c r="T27" s="48"/>
      <c r="U27" s="33"/>
      <c r="V27" s="67">
        <f t="shared" si="1"/>
        <v>0</v>
      </c>
      <c r="W27" s="33"/>
      <c r="X27" s="34"/>
      <c r="Y27" s="33"/>
      <c r="Z27" s="67">
        <f t="shared" si="2"/>
        <v>0</v>
      </c>
      <c r="AA27" s="33"/>
      <c r="AB27" s="51"/>
      <c r="AC27" s="33"/>
      <c r="AD27" s="37"/>
      <c r="AE27" s="29">
        <f t="shared" si="4"/>
        <v>0</v>
      </c>
      <c r="AF27" s="5"/>
    </row>
    <row r="28" spans="2:32" x14ac:dyDescent="0.25">
      <c r="B28" s="6"/>
      <c r="C28" s="61" t="s">
        <v>26</v>
      </c>
      <c r="D28" s="18"/>
      <c r="E28" s="56"/>
      <c r="F28" s="56"/>
      <c r="G28" s="33"/>
      <c r="H28" s="33"/>
      <c r="I28" s="33">
        <v>6</v>
      </c>
      <c r="J28" s="33"/>
      <c r="K28" s="33"/>
      <c r="L28" s="33"/>
      <c r="M28" s="33"/>
      <c r="N28" s="33"/>
      <c r="O28" s="33"/>
      <c r="P28" s="36"/>
      <c r="Q28" s="17"/>
      <c r="R28" s="66">
        <f t="shared" si="0"/>
        <v>0</v>
      </c>
      <c r="S28" s="33"/>
      <c r="T28" s="48"/>
      <c r="U28" s="33"/>
      <c r="V28" s="67">
        <f t="shared" si="1"/>
        <v>0</v>
      </c>
      <c r="W28" s="33"/>
      <c r="X28" s="48"/>
      <c r="Y28" s="33"/>
      <c r="Z28" s="67">
        <f t="shared" si="2"/>
        <v>0</v>
      </c>
      <c r="AA28" s="33"/>
      <c r="AB28" s="48"/>
      <c r="AC28" s="33"/>
      <c r="AD28" s="37"/>
      <c r="AE28" s="29">
        <f t="shared" si="4"/>
        <v>6</v>
      </c>
      <c r="AF28" s="5"/>
    </row>
    <row r="29" spans="2:32" x14ac:dyDescent="0.25">
      <c r="B29" s="6"/>
      <c r="C29" s="61" t="s">
        <v>50</v>
      </c>
      <c r="D29" s="18"/>
      <c r="E29" s="56"/>
      <c r="F29" s="56"/>
      <c r="G29" s="33"/>
      <c r="H29" s="33"/>
      <c r="I29" s="33"/>
      <c r="J29" s="33"/>
      <c r="K29" s="33"/>
      <c r="L29" s="33"/>
      <c r="M29" s="33"/>
      <c r="N29" s="33"/>
      <c r="O29" s="33"/>
      <c r="P29" s="36"/>
      <c r="Q29" s="17"/>
      <c r="R29" s="66">
        <f t="shared" si="0"/>
        <v>0</v>
      </c>
      <c r="S29" s="33"/>
      <c r="T29" s="48"/>
      <c r="U29" s="33"/>
      <c r="V29" s="67">
        <f t="shared" si="1"/>
        <v>0</v>
      </c>
      <c r="W29" s="33"/>
      <c r="X29" s="48"/>
      <c r="Y29" s="33"/>
      <c r="Z29" s="67">
        <f t="shared" si="2"/>
        <v>0</v>
      </c>
      <c r="AA29" s="33">
        <v>16</v>
      </c>
      <c r="AB29" s="48"/>
      <c r="AC29" s="33"/>
      <c r="AD29" s="37"/>
      <c r="AE29" s="29">
        <f t="shared" si="4"/>
        <v>16</v>
      </c>
      <c r="AF29" s="5"/>
    </row>
    <row r="30" spans="2:32" x14ac:dyDescent="0.25">
      <c r="B30" s="6"/>
      <c r="C30" s="61" t="s">
        <v>80</v>
      </c>
      <c r="D30" s="18"/>
      <c r="E30" s="56"/>
      <c r="F30" s="56"/>
      <c r="G30" s="33"/>
      <c r="H30" s="33"/>
      <c r="I30" s="33"/>
      <c r="J30" s="33">
        <v>10.5</v>
      </c>
      <c r="K30" s="33"/>
      <c r="L30" s="33">
        <v>11</v>
      </c>
      <c r="M30" s="33"/>
      <c r="N30" s="33"/>
      <c r="O30" s="33"/>
      <c r="P30" s="36"/>
      <c r="Q30" s="17"/>
      <c r="R30" s="66">
        <f t="shared" si="0"/>
        <v>0</v>
      </c>
      <c r="S30" s="33"/>
      <c r="T30" s="48"/>
      <c r="U30" s="33"/>
      <c r="V30" s="67">
        <f t="shared" si="1"/>
        <v>0</v>
      </c>
      <c r="W30" s="33">
        <v>8</v>
      </c>
      <c r="X30" s="48"/>
      <c r="Y30" s="33"/>
      <c r="Z30" s="67">
        <f t="shared" si="2"/>
        <v>0</v>
      </c>
      <c r="AA30" s="33"/>
      <c r="AB30" s="48"/>
      <c r="AC30" s="33"/>
      <c r="AD30" s="29"/>
      <c r="AE30" s="29">
        <f t="shared" si="4"/>
        <v>29.5</v>
      </c>
      <c r="AF30" s="5"/>
    </row>
    <row r="31" spans="2:32" x14ac:dyDescent="0.25">
      <c r="B31" s="6"/>
      <c r="C31" s="61" t="s">
        <v>23</v>
      </c>
      <c r="D31" s="18"/>
      <c r="E31" s="56"/>
      <c r="F31" s="56"/>
      <c r="G31" s="33"/>
      <c r="H31" s="33"/>
      <c r="I31" s="33"/>
      <c r="J31" s="33"/>
      <c r="K31" s="33"/>
      <c r="L31" s="33"/>
      <c r="M31" s="33"/>
      <c r="N31" s="33"/>
      <c r="O31" s="33"/>
      <c r="P31" s="36"/>
      <c r="Q31" s="17"/>
      <c r="R31" s="66">
        <f t="shared" si="0"/>
        <v>0</v>
      </c>
      <c r="S31" s="33"/>
      <c r="T31" s="48"/>
      <c r="U31" s="33"/>
      <c r="V31" s="67">
        <f t="shared" si="1"/>
        <v>0</v>
      </c>
      <c r="W31" s="33">
        <v>13</v>
      </c>
      <c r="X31" s="48"/>
      <c r="Y31" s="33"/>
      <c r="Z31" s="67">
        <f t="shared" si="2"/>
        <v>0</v>
      </c>
      <c r="AA31" s="33"/>
      <c r="AB31" s="48"/>
      <c r="AC31" s="33"/>
      <c r="AD31" s="29"/>
      <c r="AE31" s="29">
        <f t="shared" si="4"/>
        <v>13</v>
      </c>
      <c r="AF31" s="5"/>
    </row>
    <row r="32" spans="2:32" x14ac:dyDescent="0.25">
      <c r="B32" s="6"/>
      <c r="C32" s="61" t="s">
        <v>49</v>
      </c>
      <c r="D32" s="56"/>
      <c r="E32" s="56"/>
      <c r="F32" s="56"/>
      <c r="G32" s="33"/>
      <c r="H32" s="33"/>
      <c r="I32" s="33"/>
      <c r="J32" s="33"/>
      <c r="K32" s="33"/>
      <c r="L32" s="33"/>
      <c r="M32" s="33"/>
      <c r="N32" s="33"/>
      <c r="O32" s="33"/>
      <c r="P32" s="36"/>
      <c r="Q32" s="17"/>
      <c r="R32" s="66">
        <f t="shared" si="0"/>
        <v>0</v>
      </c>
      <c r="S32" s="33">
        <v>15</v>
      </c>
      <c r="T32" s="48"/>
      <c r="U32" s="33"/>
      <c r="V32" s="67">
        <f t="shared" si="1"/>
        <v>0</v>
      </c>
      <c r="W32" s="33"/>
      <c r="X32" s="48"/>
      <c r="Y32" s="33"/>
      <c r="Z32" s="67">
        <f t="shared" si="2"/>
        <v>0</v>
      </c>
      <c r="AA32" s="33"/>
      <c r="AB32" s="48"/>
      <c r="AC32" s="33"/>
      <c r="AD32" s="29"/>
      <c r="AE32" s="29">
        <f t="shared" si="4"/>
        <v>15</v>
      </c>
      <c r="AF32" s="5"/>
    </row>
    <row r="33" spans="2:32" x14ac:dyDescent="0.25">
      <c r="B33" s="6"/>
      <c r="C33" s="61" t="s">
        <v>63</v>
      </c>
      <c r="D33" s="56"/>
      <c r="E33" s="56"/>
      <c r="F33" s="56"/>
      <c r="G33" s="33"/>
      <c r="H33" s="33"/>
      <c r="I33" s="33">
        <v>4</v>
      </c>
      <c r="J33" s="33"/>
      <c r="K33" s="33"/>
      <c r="L33" s="33"/>
      <c r="M33" s="33"/>
      <c r="N33" s="33"/>
      <c r="O33" s="36"/>
      <c r="Q33" s="17"/>
      <c r="R33" s="66">
        <f t="shared" si="0"/>
        <v>0</v>
      </c>
      <c r="S33" s="55"/>
      <c r="T33" s="48"/>
      <c r="U33" s="33"/>
      <c r="V33" s="67">
        <f t="shared" si="1"/>
        <v>0</v>
      </c>
      <c r="W33" s="33"/>
      <c r="X33" s="48"/>
      <c r="Y33" s="33"/>
      <c r="Z33" s="67">
        <f t="shared" si="2"/>
        <v>0</v>
      </c>
      <c r="AA33" s="33"/>
      <c r="AB33" s="48"/>
      <c r="AC33" s="33"/>
      <c r="AD33" s="29"/>
      <c r="AE33" s="29">
        <f t="shared" si="4"/>
        <v>4</v>
      </c>
      <c r="AF33" s="5"/>
    </row>
    <row r="34" spans="2:32" x14ac:dyDescent="0.25">
      <c r="B34" s="6"/>
      <c r="C34" s="61" t="s">
        <v>51</v>
      </c>
      <c r="D34" s="56"/>
      <c r="E34" s="56"/>
      <c r="F34" s="56"/>
      <c r="G34" s="33"/>
      <c r="H34" s="33"/>
      <c r="I34" s="33"/>
      <c r="J34" s="33"/>
      <c r="K34" s="33"/>
      <c r="L34" s="33"/>
      <c r="M34" s="33"/>
      <c r="N34" s="33"/>
      <c r="O34" s="33"/>
      <c r="P34" s="36"/>
      <c r="Q34" s="17"/>
      <c r="R34" s="66">
        <f t="shared" si="0"/>
        <v>0</v>
      </c>
      <c r="S34" s="33"/>
      <c r="T34" s="48"/>
      <c r="U34" s="33"/>
      <c r="V34" s="67">
        <f t="shared" si="1"/>
        <v>0</v>
      </c>
      <c r="W34" s="33">
        <v>34</v>
      </c>
      <c r="X34" s="48"/>
      <c r="Y34" s="33"/>
      <c r="Z34" s="67">
        <f t="shared" si="2"/>
        <v>0</v>
      </c>
      <c r="AA34" s="33"/>
      <c r="AB34" s="48"/>
      <c r="AC34" s="33"/>
      <c r="AD34" s="29"/>
      <c r="AE34" s="29">
        <f t="shared" si="4"/>
        <v>34</v>
      </c>
      <c r="AF34" s="5"/>
    </row>
    <row r="35" spans="2:32" x14ac:dyDescent="0.25">
      <c r="B35" s="6"/>
      <c r="C35" s="61" t="s">
        <v>65</v>
      </c>
      <c r="D35" s="56"/>
      <c r="E35" s="56"/>
      <c r="F35" s="56"/>
      <c r="G35" s="33"/>
      <c r="H35" s="33"/>
      <c r="I35" s="33"/>
      <c r="J35" s="33"/>
      <c r="K35" s="33"/>
      <c r="L35" s="33"/>
      <c r="M35" s="33"/>
      <c r="N35" s="33"/>
      <c r="O35" s="33"/>
      <c r="P35" s="36"/>
      <c r="Q35" s="17"/>
      <c r="R35" s="66">
        <f t="shared" si="0"/>
        <v>0</v>
      </c>
      <c r="S35" s="33"/>
      <c r="T35" s="48"/>
      <c r="U35" s="33"/>
      <c r="V35" s="67">
        <f t="shared" si="1"/>
        <v>0</v>
      </c>
      <c r="W35" s="33">
        <v>9</v>
      </c>
      <c r="X35" s="48"/>
      <c r="Y35" s="33"/>
      <c r="Z35" s="67">
        <f t="shared" si="2"/>
        <v>0</v>
      </c>
      <c r="AA35" s="33"/>
      <c r="AB35" s="48"/>
      <c r="AC35" s="33"/>
      <c r="AD35" s="29"/>
      <c r="AE35" s="29">
        <f t="shared" si="4"/>
        <v>9</v>
      </c>
      <c r="AF35" s="5"/>
    </row>
    <row r="36" spans="2:32" x14ac:dyDescent="0.25">
      <c r="B36" s="61" t="s">
        <v>68</v>
      </c>
      <c r="C36" s="24"/>
      <c r="D36" s="16"/>
      <c r="E36" s="16"/>
      <c r="F36" s="16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17"/>
      <c r="R36" s="66">
        <f>D36</f>
        <v>0</v>
      </c>
      <c r="S36" s="27"/>
      <c r="T36" s="28"/>
      <c r="V36" s="67">
        <f>E36</f>
        <v>0</v>
      </c>
      <c r="W36" s="27"/>
      <c r="X36" s="50"/>
      <c r="Z36" s="67">
        <f>F36</f>
        <v>0</v>
      </c>
      <c r="AA36" s="27"/>
      <c r="AB36" s="50"/>
      <c r="AD36" s="29">
        <f>R36+V36+Z36</f>
        <v>0</v>
      </c>
      <c r="AE36" s="29">
        <f>G36+H36+I36+J36+K36+L36+M36+N36+O36+P36+S36+W36+AA36</f>
        <v>0</v>
      </c>
    </row>
    <row r="37" spans="2:32" x14ac:dyDescent="0.25">
      <c r="B37" s="6"/>
      <c r="C37" s="61" t="s">
        <v>50</v>
      </c>
      <c r="D37" s="57"/>
      <c r="E37" s="57"/>
      <c r="F37" s="57"/>
      <c r="G37" s="1"/>
      <c r="H37" s="1"/>
      <c r="I37" s="1"/>
      <c r="J37" s="1"/>
      <c r="K37" s="1"/>
      <c r="L37" s="1"/>
      <c r="M37" s="45"/>
      <c r="N37" s="45"/>
      <c r="O37" s="25"/>
      <c r="P37" s="26"/>
      <c r="Q37" s="17"/>
      <c r="R37" s="66">
        <f>D37</f>
        <v>0</v>
      </c>
      <c r="S37" s="27"/>
      <c r="T37" s="48"/>
      <c r="V37" s="67">
        <f>E37</f>
        <v>0</v>
      </c>
      <c r="W37" s="27">
        <v>3</v>
      </c>
      <c r="X37" s="48"/>
      <c r="Z37" s="67">
        <f>F37</f>
        <v>0</v>
      </c>
      <c r="AA37" s="27"/>
      <c r="AB37" s="48"/>
      <c r="AC37" s="30"/>
      <c r="AD37" s="29">
        <f>R37+V37+Z37</f>
        <v>0</v>
      </c>
      <c r="AE37" s="29">
        <f>G37+H37+I37+J37+K37+L37+M37+N37+O37+P37+S37+W37+AA37</f>
        <v>3</v>
      </c>
    </row>
    <row r="38" spans="2:32" x14ac:dyDescent="0.25">
      <c r="B38" s="6"/>
      <c r="C38" s="61" t="s">
        <v>63</v>
      </c>
      <c r="D38" s="57"/>
      <c r="E38" s="57"/>
      <c r="F38" s="57"/>
      <c r="G38" s="1"/>
      <c r="H38" s="1"/>
      <c r="I38" s="1">
        <v>1</v>
      </c>
      <c r="J38" s="1"/>
      <c r="K38" s="1"/>
      <c r="L38" s="1"/>
      <c r="M38" s="59"/>
      <c r="N38" s="45"/>
      <c r="O38" s="25"/>
      <c r="P38" s="26"/>
      <c r="Q38" s="17"/>
      <c r="R38" s="66">
        <f>D38</f>
        <v>0</v>
      </c>
      <c r="S38" s="27"/>
      <c r="T38" s="54"/>
      <c r="V38" s="67">
        <f>E38</f>
        <v>0</v>
      </c>
      <c r="W38" s="27"/>
      <c r="X38" s="48"/>
      <c r="Z38" s="67">
        <f>F38</f>
        <v>0</v>
      </c>
      <c r="AA38" s="27"/>
      <c r="AB38" s="48"/>
      <c r="AC38" s="30"/>
      <c r="AD38" s="29">
        <f>R38+V38+Z38</f>
        <v>0</v>
      </c>
      <c r="AE38" s="29">
        <f>G38+H38+I38+J38+K38+L38+M38+N38+O38+P38+S38+W38+AA38</f>
        <v>1</v>
      </c>
    </row>
    <row r="39" spans="2:32" x14ac:dyDescent="0.25">
      <c r="B39" s="6"/>
      <c r="C39" s="61" t="s">
        <v>64</v>
      </c>
      <c r="D39" s="57"/>
      <c r="E39" s="57"/>
      <c r="F39" s="57"/>
      <c r="G39" s="1"/>
      <c r="H39" s="1"/>
      <c r="I39" s="1"/>
      <c r="J39" s="1"/>
      <c r="K39" s="1"/>
      <c r="L39" s="1"/>
      <c r="M39" s="59"/>
      <c r="N39" s="45"/>
      <c r="O39" s="25"/>
      <c r="P39" s="26"/>
      <c r="Q39" s="17"/>
      <c r="R39" s="66">
        <f>D39</f>
        <v>0</v>
      </c>
      <c r="S39" s="27"/>
      <c r="T39" s="48"/>
      <c r="V39" s="67">
        <f>E39</f>
        <v>0</v>
      </c>
      <c r="W39" s="27">
        <v>22</v>
      </c>
      <c r="X39" s="48"/>
      <c r="Z39" s="67">
        <f>F39</f>
        <v>0</v>
      </c>
      <c r="AA39" s="27"/>
      <c r="AB39" s="48"/>
      <c r="AC39" s="30"/>
      <c r="AD39" s="29">
        <f>R39+V39+Z39</f>
        <v>0</v>
      </c>
      <c r="AE39" s="29">
        <f>G39+H39+I39+J39+K39+L39+M39+N39+O39+P39+S39+W39+AA39</f>
        <v>22</v>
      </c>
    </row>
    <row r="40" spans="2:32" x14ac:dyDescent="0.25">
      <c r="B40" t="s">
        <v>81</v>
      </c>
      <c r="C40" s="2"/>
      <c r="D40" s="56"/>
      <c r="E40" s="56"/>
      <c r="F40" s="56"/>
      <c r="G40" s="33"/>
      <c r="H40" s="33"/>
      <c r="I40" s="33"/>
      <c r="J40" s="33"/>
      <c r="K40" s="33"/>
      <c r="L40" s="33"/>
      <c r="M40" s="33"/>
      <c r="N40" s="33"/>
      <c r="O40" s="33"/>
      <c r="P40" s="36"/>
      <c r="Q40" s="17"/>
      <c r="R40" s="66">
        <f t="shared" si="0"/>
        <v>0</v>
      </c>
      <c r="S40" s="33"/>
      <c r="T40" s="48"/>
      <c r="U40" s="33"/>
      <c r="V40" s="67">
        <f t="shared" si="1"/>
        <v>0</v>
      </c>
      <c r="W40" s="33"/>
      <c r="X40" s="48"/>
      <c r="Y40" s="33"/>
      <c r="Z40" s="67">
        <f t="shared" si="2"/>
        <v>0</v>
      </c>
      <c r="AA40" s="33"/>
      <c r="AB40" s="48"/>
      <c r="AC40" s="33"/>
      <c r="AD40" s="29"/>
      <c r="AE40" s="29">
        <f t="shared" si="4"/>
        <v>0</v>
      </c>
      <c r="AF40" s="5"/>
    </row>
    <row r="41" spans="2:32" x14ac:dyDescent="0.25">
      <c r="B41" s="6"/>
      <c r="C41" s="61" t="s">
        <v>17</v>
      </c>
      <c r="D41" s="56"/>
      <c r="E41" s="56"/>
      <c r="F41" s="56"/>
      <c r="G41" s="33"/>
      <c r="H41" s="33"/>
      <c r="I41" s="33">
        <v>12</v>
      </c>
      <c r="J41" s="33"/>
      <c r="K41" s="33">
        <v>17</v>
      </c>
      <c r="L41" s="33"/>
      <c r="M41" s="33"/>
      <c r="N41" s="33"/>
      <c r="O41" s="33">
        <v>4</v>
      </c>
      <c r="P41" s="36"/>
      <c r="Q41" s="17"/>
      <c r="R41" s="66">
        <f t="shared" si="0"/>
        <v>0</v>
      </c>
      <c r="S41" s="33"/>
      <c r="T41" s="48"/>
      <c r="U41" s="33"/>
      <c r="V41" s="67">
        <f t="shared" si="1"/>
        <v>0</v>
      </c>
      <c r="W41" s="33"/>
      <c r="X41" s="48"/>
      <c r="Y41" s="33"/>
      <c r="Z41" s="67">
        <f t="shared" si="2"/>
        <v>0</v>
      </c>
      <c r="AA41" s="33"/>
      <c r="AB41" s="48"/>
      <c r="AC41" s="33"/>
      <c r="AD41" s="29"/>
      <c r="AE41" s="29">
        <f t="shared" si="4"/>
        <v>33</v>
      </c>
      <c r="AF41" s="5"/>
    </row>
    <row r="42" spans="2:32" x14ac:dyDescent="0.25">
      <c r="B42" s="6"/>
      <c r="C42" s="61" t="s">
        <v>82</v>
      </c>
      <c r="D42" s="56">
        <v>67</v>
      </c>
      <c r="E42" s="56">
        <v>40</v>
      </c>
      <c r="F42" s="56">
        <v>20</v>
      </c>
      <c r="G42" s="33"/>
      <c r="H42" s="33"/>
      <c r="I42" s="33">
        <v>2.5</v>
      </c>
      <c r="J42" s="33"/>
      <c r="K42" s="33"/>
      <c r="L42" s="33"/>
      <c r="M42" s="33"/>
      <c r="N42" s="33"/>
      <c r="O42" s="33"/>
      <c r="P42" s="36">
        <v>35</v>
      </c>
      <c r="Q42" s="17"/>
      <c r="R42" s="66">
        <f t="shared" si="0"/>
        <v>67</v>
      </c>
      <c r="S42" s="33">
        <v>59</v>
      </c>
      <c r="T42" s="48"/>
      <c r="U42" s="33"/>
      <c r="V42" s="67">
        <f t="shared" si="1"/>
        <v>40</v>
      </c>
      <c r="W42" s="33"/>
      <c r="X42" s="48"/>
      <c r="Y42" s="33"/>
      <c r="Z42" s="67">
        <f t="shared" si="2"/>
        <v>20</v>
      </c>
      <c r="AA42" s="33"/>
      <c r="AB42" s="48"/>
      <c r="AC42" s="33"/>
      <c r="AD42" s="29"/>
      <c r="AE42" s="29">
        <f t="shared" si="4"/>
        <v>96.5</v>
      </c>
      <c r="AF42" s="5"/>
    </row>
    <row r="43" spans="2:32" x14ac:dyDescent="0.25">
      <c r="B43" s="2"/>
      <c r="C43" s="61" t="s">
        <v>83</v>
      </c>
      <c r="D43" s="56"/>
      <c r="E43" s="56"/>
      <c r="F43" s="56"/>
      <c r="G43" s="33"/>
      <c r="H43" s="33"/>
      <c r="I43" s="33"/>
      <c r="J43" s="33"/>
      <c r="K43" s="33"/>
      <c r="L43" s="33"/>
      <c r="M43" s="33"/>
      <c r="N43" s="33"/>
      <c r="O43" s="33">
        <v>16</v>
      </c>
      <c r="P43" s="36"/>
      <c r="Q43" s="17"/>
      <c r="R43" s="66">
        <f t="shared" si="0"/>
        <v>0</v>
      </c>
      <c r="S43" s="33">
        <v>16</v>
      </c>
      <c r="T43" s="48"/>
      <c r="U43" s="33"/>
      <c r="V43" s="67">
        <f t="shared" si="1"/>
        <v>0</v>
      </c>
      <c r="W43" s="33"/>
      <c r="X43" s="34"/>
      <c r="Y43" s="33"/>
      <c r="Z43" s="67">
        <f t="shared" si="2"/>
        <v>0</v>
      </c>
      <c r="AA43" s="33"/>
      <c r="AB43" s="34"/>
      <c r="AC43" s="33"/>
      <c r="AD43" s="37"/>
      <c r="AE43" s="29">
        <f t="shared" si="4"/>
        <v>32</v>
      </c>
      <c r="AF43" s="5"/>
    </row>
    <row r="44" spans="2:32" x14ac:dyDescent="0.25">
      <c r="B44" s="6"/>
      <c r="C44" s="61" t="s">
        <v>84</v>
      </c>
      <c r="D44" s="56">
        <v>38</v>
      </c>
      <c r="E44" s="56">
        <v>12</v>
      </c>
      <c r="F44" s="56">
        <v>8</v>
      </c>
      <c r="G44" s="33"/>
      <c r="H44" s="33"/>
      <c r="I44" s="33"/>
      <c r="J44" s="33"/>
      <c r="K44" s="33"/>
      <c r="L44" s="33"/>
      <c r="M44" s="33"/>
      <c r="N44" s="33"/>
      <c r="O44" s="33"/>
      <c r="P44" s="36"/>
      <c r="Q44" s="17"/>
      <c r="R44" s="66">
        <f t="shared" si="0"/>
        <v>38</v>
      </c>
      <c r="S44" s="33">
        <v>3</v>
      </c>
      <c r="T44" s="48"/>
      <c r="U44" s="33"/>
      <c r="V44" s="67">
        <f t="shared" si="1"/>
        <v>12</v>
      </c>
      <c r="W44" s="33"/>
      <c r="X44" s="34"/>
      <c r="Y44" s="33"/>
      <c r="Z44" s="67">
        <f t="shared" si="2"/>
        <v>8</v>
      </c>
      <c r="AA44" s="33"/>
      <c r="AB44" s="34"/>
      <c r="AC44" s="33"/>
      <c r="AD44" s="37"/>
      <c r="AE44" s="29">
        <f t="shared" si="4"/>
        <v>3</v>
      </c>
      <c r="AF44" s="5"/>
    </row>
    <row r="45" spans="2:32" x14ac:dyDescent="0.25">
      <c r="B45" t="s">
        <v>85</v>
      </c>
      <c r="C45" s="24"/>
      <c r="D45" s="56"/>
      <c r="E45" s="56"/>
      <c r="F45" s="56"/>
      <c r="G45" s="33"/>
      <c r="H45" s="33"/>
      <c r="I45" s="33"/>
      <c r="J45" s="33"/>
      <c r="K45" s="33"/>
      <c r="L45" s="33"/>
      <c r="M45" s="33"/>
      <c r="N45" s="33"/>
      <c r="O45" s="33"/>
      <c r="P45" s="36"/>
      <c r="Q45" s="17"/>
      <c r="R45" s="66">
        <f t="shared" si="0"/>
        <v>0</v>
      </c>
      <c r="S45" s="33"/>
      <c r="T45" s="48"/>
      <c r="U45" s="33"/>
      <c r="V45" s="67">
        <f t="shared" si="1"/>
        <v>0</v>
      </c>
      <c r="W45" s="33"/>
      <c r="X45" s="34"/>
      <c r="Y45" s="33"/>
      <c r="Z45" s="67">
        <f t="shared" si="2"/>
        <v>0</v>
      </c>
      <c r="AA45" s="33"/>
      <c r="AB45" s="34"/>
      <c r="AC45" s="33"/>
      <c r="AD45" s="37"/>
      <c r="AE45" s="29">
        <f t="shared" si="4"/>
        <v>0</v>
      </c>
      <c r="AF45" s="5"/>
    </row>
    <row r="46" spans="2:32" x14ac:dyDescent="0.25">
      <c r="B46" s="6"/>
      <c r="C46" s="61" t="s">
        <v>48</v>
      </c>
      <c r="D46" s="56"/>
      <c r="E46" s="56"/>
      <c r="F46" s="5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6">
        <v>7</v>
      </c>
      <c r="Q46" s="17"/>
      <c r="R46" s="66">
        <f t="shared" si="0"/>
        <v>0</v>
      </c>
      <c r="S46" s="33"/>
      <c r="T46" s="48"/>
      <c r="U46" s="33"/>
      <c r="V46" s="67">
        <f t="shared" si="1"/>
        <v>0</v>
      </c>
      <c r="W46" s="33"/>
      <c r="X46" s="34"/>
      <c r="Y46" s="33"/>
      <c r="Z46" s="67">
        <f t="shared" si="2"/>
        <v>0</v>
      </c>
      <c r="AA46" s="33"/>
      <c r="AB46" s="34"/>
      <c r="AC46" s="33"/>
      <c r="AD46" s="37"/>
      <c r="AE46" s="29">
        <f t="shared" si="4"/>
        <v>13</v>
      </c>
      <c r="AF46" s="5"/>
    </row>
    <row r="47" spans="2:32" x14ac:dyDescent="0.25">
      <c r="B47" s="6"/>
      <c r="C47" s="61" t="s">
        <v>50</v>
      </c>
      <c r="D47" s="56"/>
      <c r="E47" s="56"/>
      <c r="F47" s="56"/>
      <c r="G47" s="33"/>
      <c r="H47" s="33"/>
      <c r="I47" s="33"/>
      <c r="J47" s="33"/>
      <c r="K47" s="33"/>
      <c r="L47" s="33"/>
      <c r="M47" s="33"/>
      <c r="N47" s="33"/>
      <c r="O47" s="33"/>
      <c r="P47" s="36"/>
      <c r="Q47" s="17"/>
      <c r="R47" s="66">
        <f t="shared" si="0"/>
        <v>0</v>
      </c>
      <c r="S47" s="33"/>
      <c r="T47" s="48"/>
      <c r="U47" s="33"/>
      <c r="V47" s="67">
        <f t="shared" si="1"/>
        <v>0</v>
      </c>
      <c r="W47" s="33"/>
      <c r="X47" s="34"/>
      <c r="Y47" s="33"/>
      <c r="Z47" s="67">
        <f t="shared" si="2"/>
        <v>0</v>
      </c>
      <c r="AA47" s="33">
        <v>1</v>
      </c>
      <c r="AB47" s="34"/>
      <c r="AC47" s="33"/>
      <c r="AD47" s="37"/>
      <c r="AE47" s="29">
        <f t="shared" si="4"/>
        <v>1</v>
      </c>
      <c r="AF47" s="5"/>
    </row>
    <row r="48" spans="2:32" x14ac:dyDescent="0.25">
      <c r="B48" s="6"/>
      <c r="C48" s="61" t="s">
        <v>23</v>
      </c>
      <c r="D48" s="56"/>
      <c r="E48" s="56"/>
      <c r="F48" s="56"/>
      <c r="G48" s="33"/>
      <c r="H48" s="33"/>
      <c r="I48" s="33"/>
      <c r="J48" s="33"/>
      <c r="K48" s="33"/>
      <c r="L48" s="33">
        <v>40</v>
      </c>
      <c r="M48" s="33"/>
      <c r="N48" s="33"/>
      <c r="O48" s="33"/>
      <c r="P48" s="36"/>
      <c r="Q48" s="17"/>
      <c r="R48" s="66">
        <f t="shared" si="0"/>
        <v>0</v>
      </c>
      <c r="S48" s="33"/>
      <c r="T48" s="48"/>
      <c r="U48" s="33"/>
      <c r="V48" s="67">
        <f t="shared" si="1"/>
        <v>0</v>
      </c>
      <c r="W48" s="33"/>
      <c r="X48" s="34"/>
      <c r="Y48" s="33"/>
      <c r="Z48" s="67">
        <f t="shared" si="2"/>
        <v>0</v>
      </c>
      <c r="AA48" s="33"/>
      <c r="AB48" s="34"/>
      <c r="AC48" s="33"/>
      <c r="AD48" s="37"/>
      <c r="AE48" s="29">
        <f t="shared" si="4"/>
        <v>40</v>
      </c>
      <c r="AF48" s="5"/>
    </row>
    <row r="49" spans="2:32" x14ac:dyDescent="0.25">
      <c r="B49" s="6"/>
      <c r="C49" s="61" t="s">
        <v>86</v>
      </c>
      <c r="D49" s="56"/>
      <c r="E49" s="56"/>
      <c r="F49" s="56"/>
      <c r="G49" s="33"/>
      <c r="H49" s="33"/>
      <c r="I49" s="33">
        <v>1</v>
      </c>
      <c r="J49" s="33"/>
      <c r="K49" s="33"/>
      <c r="L49" s="33"/>
      <c r="M49" s="33"/>
      <c r="N49" s="33"/>
      <c r="O49" s="33"/>
      <c r="P49" s="36"/>
      <c r="Q49" s="17"/>
      <c r="R49" s="66">
        <f t="shared" si="0"/>
        <v>0</v>
      </c>
      <c r="S49" s="33"/>
      <c r="T49" s="48"/>
      <c r="U49" s="33"/>
      <c r="V49" s="67">
        <f t="shared" si="1"/>
        <v>0</v>
      </c>
      <c r="W49" s="33"/>
      <c r="X49" s="34"/>
      <c r="Y49" s="33"/>
      <c r="Z49" s="67">
        <f t="shared" si="2"/>
        <v>0</v>
      </c>
      <c r="AA49" s="33"/>
      <c r="AB49" s="34"/>
      <c r="AC49" s="33"/>
      <c r="AD49" s="37"/>
      <c r="AE49" s="29">
        <f t="shared" si="4"/>
        <v>1</v>
      </c>
      <c r="AF49" s="5"/>
    </row>
    <row r="50" spans="2:32" x14ac:dyDescent="0.25">
      <c r="B50" s="6"/>
      <c r="C50" s="61" t="s">
        <v>64</v>
      </c>
      <c r="D50" s="56"/>
      <c r="E50" s="56"/>
      <c r="F50" s="56"/>
      <c r="G50" s="33"/>
      <c r="H50" s="33"/>
      <c r="I50" s="33"/>
      <c r="J50" s="33"/>
      <c r="K50" s="33"/>
      <c r="L50" s="33"/>
      <c r="M50" s="33"/>
      <c r="N50" s="33"/>
      <c r="O50" s="33">
        <v>19</v>
      </c>
      <c r="P50" s="36"/>
      <c r="Q50" s="17"/>
      <c r="R50" s="66">
        <f t="shared" si="0"/>
        <v>0</v>
      </c>
      <c r="S50" s="33"/>
      <c r="T50" s="48"/>
      <c r="U50" s="33"/>
      <c r="V50" s="67">
        <f t="shared" si="1"/>
        <v>0</v>
      </c>
      <c r="W50" s="33"/>
      <c r="X50" s="34"/>
      <c r="Y50" s="33"/>
      <c r="Z50" s="67">
        <f t="shared" si="2"/>
        <v>0</v>
      </c>
      <c r="AA50" s="33">
        <v>13</v>
      </c>
      <c r="AB50" s="34"/>
      <c r="AC50" s="33"/>
      <c r="AD50" s="37"/>
      <c r="AE50" s="29">
        <f t="shared" si="4"/>
        <v>32</v>
      </c>
      <c r="AF50" s="5"/>
    </row>
    <row r="51" spans="2:32" x14ac:dyDescent="0.25">
      <c r="B51" s="6"/>
      <c r="C51" s="61" t="s">
        <v>51</v>
      </c>
      <c r="D51" s="56"/>
      <c r="E51" s="56"/>
      <c r="F51" s="56"/>
      <c r="G51" s="33"/>
      <c r="H51" s="33"/>
      <c r="I51" s="33"/>
      <c r="J51" s="33"/>
      <c r="K51" s="33">
        <v>6</v>
      </c>
      <c r="L51" s="33"/>
      <c r="M51" s="33"/>
      <c r="N51" s="33"/>
      <c r="O51" s="33"/>
      <c r="P51" s="36"/>
      <c r="Q51" s="17"/>
      <c r="R51" s="66">
        <f t="shared" si="0"/>
        <v>0</v>
      </c>
      <c r="S51" s="33"/>
      <c r="T51" s="48"/>
      <c r="U51" s="33"/>
      <c r="V51" s="67">
        <f t="shared" si="1"/>
        <v>0</v>
      </c>
      <c r="W51" s="33"/>
      <c r="X51" s="34"/>
      <c r="Y51" s="33"/>
      <c r="Z51" s="67">
        <f t="shared" si="2"/>
        <v>0</v>
      </c>
      <c r="AA51" s="33"/>
      <c r="AB51" s="34"/>
      <c r="AC51" s="33"/>
      <c r="AD51" s="37"/>
      <c r="AE51" s="29">
        <f t="shared" si="4"/>
        <v>6</v>
      </c>
      <c r="AF51" s="5"/>
    </row>
    <row r="52" spans="2:32" x14ac:dyDescent="0.25">
      <c r="B52" s="6"/>
      <c r="C52" s="61" t="s">
        <v>87</v>
      </c>
      <c r="D52" s="56"/>
      <c r="E52" s="56"/>
      <c r="F52" s="56"/>
      <c r="G52" s="33"/>
      <c r="H52" s="33"/>
      <c r="I52" s="33"/>
      <c r="J52" s="33"/>
      <c r="K52" s="33">
        <v>7</v>
      </c>
      <c r="L52" s="33"/>
      <c r="M52" s="33"/>
      <c r="N52" s="33"/>
      <c r="O52" s="33"/>
      <c r="P52" s="36"/>
      <c r="Q52" s="17"/>
      <c r="R52" s="66">
        <f t="shared" si="0"/>
        <v>0</v>
      </c>
      <c r="S52" s="33"/>
      <c r="T52" s="48" t="str">
        <f t="shared" ref="T52:T69" si="6">IF(S52&gt;0,R52-S52,"")</f>
        <v/>
      </c>
      <c r="U52" s="33"/>
      <c r="V52" s="67">
        <f t="shared" si="1"/>
        <v>0</v>
      </c>
      <c r="W52" s="33"/>
      <c r="X52" s="51"/>
      <c r="Y52" s="33"/>
      <c r="Z52" s="67">
        <f t="shared" si="2"/>
        <v>0</v>
      </c>
      <c r="AA52" s="33"/>
      <c r="AB52" s="51"/>
      <c r="AC52" s="33"/>
      <c r="AD52" s="37"/>
      <c r="AE52" s="29">
        <f t="shared" si="4"/>
        <v>7</v>
      </c>
      <c r="AF52" s="33"/>
    </row>
    <row r="53" spans="2:32" x14ac:dyDescent="0.25">
      <c r="B53" s="6"/>
      <c r="C53" s="61" t="s">
        <v>52</v>
      </c>
      <c r="D53" s="56"/>
      <c r="E53" s="56"/>
      <c r="F53" s="56"/>
      <c r="G53" s="33"/>
      <c r="H53" s="33"/>
      <c r="I53" s="33"/>
      <c r="J53" s="33"/>
      <c r="K53" s="33"/>
      <c r="L53" s="33">
        <v>148</v>
      </c>
      <c r="M53" s="33"/>
      <c r="N53" s="33"/>
      <c r="O53" s="33"/>
      <c r="P53" s="36"/>
      <c r="Q53" s="17"/>
      <c r="R53" s="66">
        <f t="shared" si="0"/>
        <v>0</v>
      </c>
      <c r="S53" s="33"/>
      <c r="T53" s="48" t="str">
        <f t="shared" si="6"/>
        <v/>
      </c>
      <c r="U53" s="33"/>
      <c r="V53" s="67">
        <f t="shared" si="1"/>
        <v>0</v>
      </c>
      <c r="W53" s="33"/>
      <c r="X53" s="51"/>
      <c r="Y53" s="33"/>
      <c r="Z53" s="67">
        <f t="shared" si="2"/>
        <v>0</v>
      </c>
      <c r="AA53" s="33">
        <v>5</v>
      </c>
      <c r="AB53" s="51"/>
      <c r="AC53" s="33"/>
      <c r="AD53" s="37"/>
      <c r="AE53" s="29">
        <f t="shared" si="4"/>
        <v>153</v>
      </c>
      <c r="AF53" s="33"/>
    </row>
    <row r="54" spans="2:32" x14ac:dyDescent="0.25">
      <c r="B54" t="s">
        <v>89</v>
      </c>
      <c r="C54" s="61"/>
      <c r="D54" s="56"/>
      <c r="E54" s="56"/>
      <c r="F54" s="56"/>
      <c r="G54" s="33"/>
      <c r="H54" s="33"/>
      <c r="I54" s="33"/>
      <c r="J54" s="33"/>
      <c r="K54" s="33"/>
      <c r="L54" s="33"/>
      <c r="M54" s="33"/>
      <c r="N54" s="33"/>
      <c r="O54" s="33"/>
      <c r="P54" s="36"/>
      <c r="Q54" s="17"/>
      <c r="R54" s="66">
        <f t="shared" si="0"/>
        <v>0</v>
      </c>
      <c r="S54" s="33"/>
      <c r="T54" s="48"/>
      <c r="U54" s="33"/>
      <c r="V54" s="67">
        <f t="shared" si="1"/>
        <v>0</v>
      </c>
      <c r="W54" s="33"/>
      <c r="X54" s="51"/>
      <c r="Y54" s="33"/>
      <c r="Z54" s="67">
        <f t="shared" si="2"/>
        <v>0</v>
      </c>
      <c r="AA54" s="33"/>
      <c r="AB54" s="51"/>
      <c r="AC54" s="33"/>
      <c r="AD54" s="37"/>
      <c r="AE54" s="29">
        <f t="shared" si="4"/>
        <v>0</v>
      </c>
      <c r="AF54" s="33"/>
    </row>
    <row r="55" spans="2:32" x14ac:dyDescent="0.25">
      <c r="B55" s="6"/>
      <c r="C55" s="61" t="s">
        <v>26</v>
      </c>
      <c r="D55" s="56"/>
      <c r="E55" s="56"/>
      <c r="F55" s="56"/>
      <c r="G55" s="33">
        <v>5</v>
      </c>
      <c r="H55" s="33"/>
      <c r="I55" s="33">
        <v>57</v>
      </c>
      <c r="J55" s="33"/>
      <c r="K55" s="33"/>
      <c r="L55" s="33"/>
      <c r="M55" s="33"/>
      <c r="N55" s="33"/>
      <c r="O55" s="33">
        <v>23</v>
      </c>
      <c r="P55" s="36"/>
      <c r="Q55" s="17"/>
      <c r="R55" s="66">
        <f t="shared" si="0"/>
        <v>0</v>
      </c>
      <c r="S55" s="33"/>
      <c r="T55" s="48"/>
      <c r="U55" s="33"/>
      <c r="V55" s="67">
        <f t="shared" si="1"/>
        <v>0</v>
      </c>
      <c r="W55" s="33"/>
      <c r="X55" s="51"/>
      <c r="Y55" s="33"/>
      <c r="Z55" s="67">
        <f t="shared" si="2"/>
        <v>0</v>
      </c>
      <c r="AA55" s="33"/>
      <c r="AB55" s="51"/>
      <c r="AC55" s="33"/>
      <c r="AD55" s="37"/>
      <c r="AE55" s="29">
        <f t="shared" si="4"/>
        <v>85</v>
      </c>
      <c r="AF55" s="33"/>
    </row>
    <row r="56" spans="2:32" x14ac:dyDescent="0.25">
      <c r="B56" s="6"/>
      <c r="C56" s="61" t="s">
        <v>80</v>
      </c>
      <c r="D56" s="56"/>
      <c r="E56" s="56"/>
      <c r="F56" s="56"/>
      <c r="G56" s="33"/>
      <c r="H56" s="33"/>
      <c r="I56" s="33"/>
      <c r="J56" s="33"/>
      <c r="K56" s="33"/>
      <c r="L56" s="33"/>
      <c r="M56" s="33"/>
      <c r="N56" s="33"/>
      <c r="O56" s="33">
        <v>7</v>
      </c>
      <c r="P56" s="36"/>
      <c r="Q56" s="17"/>
      <c r="R56" s="66">
        <f t="shared" si="0"/>
        <v>0</v>
      </c>
      <c r="S56" s="33"/>
      <c r="T56" s="48"/>
      <c r="U56" s="33"/>
      <c r="V56" s="67">
        <f t="shared" si="1"/>
        <v>0</v>
      </c>
      <c r="W56" s="33">
        <v>15</v>
      </c>
      <c r="X56" s="51"/>
      <c r="Y56" s="33"/>
      <c r="Z56" s="67">
        <f t="shared" si="2"/>
        <v>0</v>
      </c>
      <c r="AA56" s="33"/>
      <c r="AB56" s="51"/>
      <c r="AC56" s="33"/>
      <c r="AD56" s="37"/>
      <c r="AE56" s="29">
        <f t="shared" si="4"/>
        <v>22</v>
      </c>
      <c r="AF56" s="33"/>
    </row>
    <row r="57" spans="2:32" x14ac:dyDescent="0.25">
      <c r="B57" s="6"/>
      <c r="C57" s="61" t="s">
        <v>49</v>
      </c>
      <c r="D57" s="56"/>
      <c r="E57" s="56"/>
      <c r="F57" s="56"/>
      <c r="G57" s="33"/>
      <c r="H57" s="33"/>
      <c r="I57" s="33"/>
      <c r="J57" s="33"/>
      <c r="K57" s="33"/>
      <c r="L57" s="33">
        <v>63</v>
      </c>
      <c r="M57" s="33"/>
      <c r="N57" s="33"/>
      <c r="O57" s="33"/>
      <c r="P57" s="36"/>
      <c r="Q57" s="17"/>
      <c r="R57" s="66">
        <f t="shared" si="0"/>
        <v>0</v>
      </c>
      <c r="S57" s="33"/>
      <c r="T57" s="48"/>
      <c r="U57" s="33"/>
      <c r="V57" s="67">
        <f t="shared" si="1"/>
        <v>0</v>
      </c>
      <c r="W57" s="33"/>
      <c r="X57" s="51"/>
      <c r="Y57" s="33"/>
      <c r="Z57" s="67">
        <f t="shared" si="2"/>
        <v>0</v>
      </c>
      <c r="AA57" s="33">
        <v>10</v>
      </c>
      <c r="AB57" s="51"/>
      <c r="AC57" s="33"/>
      <c r="AD57" s="37"/>
      <c r="AE57" s="29">
        <f t="shared" si="4"/>
        <v>73</v>
      </c>
      <c r="AF57" s="33"/>
    </row>
    <row r="58" spans="2:32" x14ac:dyDescent="0.25">
      <c r="B58" s="6"/>
      <c r="C58" s="61" t="s">
        <v>86</v>
      </c>
      <c r="D58" s="56"/>
      <c r="E58" s="56"/>
      <c r="F58" s="56"/>
      <c r="G58" s="33"/>
      <c r="H58" s="33">
        <v>40</v>
      </c>
      <c r="I58" s="33"/>
      <c r="J58" s="33"/>
      <c r="K58" s="33"/>
      <c r="L58" s="33"/>
      <c r="M58" s="33"/>
      <c r="N58" s="33"/>
      <c r="O58" s="33"/>
      <c r="P58" s="36"/>
      <c r="Q58" s="17"/>
      <c r="R58" s="66">
        <f t="shared" si="0"/>
        <v>0</v>
      </c>
      <c r="S58" s="33"/>
      <c r="T58" s="48"/>
      <c r="U58" s="33"/>
      <c r="V58" s="67">
        <f t="shared" si="1"/>
        <v>0</v>
      </c>
      <c r="W58" s="33"/>
      <c r="X58" s="51"/>
      <c r="Y58" s="33"/>
      <c r="Z58" s="67">
        <f t="shared" si="2"/>
        <v>0</v>
      </c>
      <c r="AA58" s="33"/>
      <c r="AB58" s="51"/>
      <c r="AC58" s="33"/>
      <c r="AD58" s="37"/>
      <c r="AE58" s="29">
        <f t="shared" si="4"/>
        <v>40</v>
      </c>
      <c r="AF58" s="33"/>
    </row>
    <row r="59" spans="2:32" x14ac:dyDescent="0.25">
      <c r="B59" s="6"/>
      <c r="C59" s="61" t="s">
        <v>63</v>
      </c>
      <c r="D59" s="56"/>
      <c r="E59" s="56"/>
      <c r="F59" s="56"/>
      <c r="G59" s="33"/>
      <c r="H59" s="33"/>
      <c r="I59" s="33">
        <v>30</v>
      </c>
      <c r="J59" s="33"/>
      <c r="K59" s="33"/>
      <c r="L59" s="33"/>
      <c r="M59" s="33"/>
      <c r="N59" s="33"/>
      <c r="O59" s="33"/>
      <c r="P59" s="36"/>
      <c r="Q59" s="17"/>
      <c r="R59" s="66">
        <f t="shared" si="0"/>
        <v>0</v>
      </c>
      <c r="S59" s="33">
        <v>3</v>
      </c>
      <c r="T59" s="48"/>
      <c r="U59" s="33"/>
      <c r="V59" s="67">
        <f t="shared" si="1"/>
        <v>0</v>
      </c>
      <c r="W59" s="33"/>
      <c r="X59" s="51"/>
      <c r="Y59" s="33"/>
      <c r="Z59" s="67">
        <f t="shared" si="2"/>
        <v>0</v>
      </c>
      <c r="AA59" s="33">
        <v>2</v>
      </c>
      <c r="AB59" s="51"/>
      <c r="AC59" s="33"/>
      <c r="AD59" s="37"/>
      <c r="AE59" s="29">
        <f t="shared" si="4"/>
        <v>35</v>
      </c>
      <c r="AF59" s="33"/>
    </row>
    <row r="60" spans="2:32" x14ac:dyDescent="0.25">
      <c r="B60" s="6"/>
      <c r="C60" s="61" t="s">
        <v>64</v>
      </c>
      <c r="D60" s="56"/>
      <c r="E60" s="56"/>
      <c r="F60" s="56"/>
      <c r="G60" s="33">
        <v>2.7</v>
      </c>
      <c r="H60" s="33"/>
      <c r="I60" s="33">
        <v>27</v>
      </c>
      <c r="J60" s="33"/>
      <c r="K60" s="33"/>
      <c r="L60" s="33">
        <v>26.5</v>
      </c>
      <c r="M60" s="33"/>
      <c r="N60" s="33"/>
      <c r="O60" s="33">
        <v>35</v>
      </c>
      <c r="P60" s="36"/>
      <c r="Q60" s="17"/>
      <c r="R60" s="66">
        <f t="shared" si="0"/>
        <v>0</v>
      </c>
      <c r="S60" s="33"/>
      <c r="T60" s="48"/>
      <c r="U60" s="33"/>
      <c r="V60" s="67">
        <f t="shared" si="1"/>
        <v>0</v>
      </c>
      <c r="W60" s="33">
        <v>5</v>
      </c>
      <c r="X60" s="51"/>
      <c r="Y60" s="33"/>
      <c r="Z60" s="67">
        <f t="shared" si="2"/>
        <v>0</v>
      </c>
      <c r="AA60" s="33"/>
      <c r="AB60" s="51"/>
      <c r="AC60" s="33"/>
      <c r="AD60" s="37"/>
      <c r="AE60" s="29">
        <f t="shared" si="4"/>
        <v>96.2</v>
      </c>
      <c r="AF60" s="33"/>
    </row>
    <row r="61" spans="2:32" x14ac:dyDescent="0.25">
      <c r="B61" s="6"/>
      <c r="C61" s="61" t="s">
        <v>88</v>
      </c>
      <c r="D61" s="56"/>
      <c r="E61" s="56"/>
      <c r="F61" s="56"/>
      <c r="G61" s="33"/>
      <c r="H61" s="33"/>
      <c r="I61" s="33"/>
      <c r="J61" s="33"/>
      <c r="K61" s="33"/>
      <c r="L61" s="33"/>
      <c r="M61" s="33"/>
      <c r="N61" s="33"/>
      <c r="O61" s="33"/>
      <c r="P61" s="36"/>
      <c r="Q61" s="17"/>
      <c r="R61" s="66">
        <f t="shared" si="0"/>
        <v>0</v>
      </c>
      <c r="S61" s="33"/>
      <c r="T61" s="48"/>
      <c r="U61" s="33"/>
      <c r="V61" s="67">
        <f t="shared" si="1"/>
        <v>0</v>
      </c>
      <c r="W61" s="33"/>
      <c r="X61" s="51"/>
      <c r="Y61" s="33"/>
      <c r="Z61" s="67">
        <f t="shared" si="2"/>
        <v>0</v>
      </c>
      <c r="AA61" s="33"/>
      <c r="AB61" s="51"/>
      <c r="AC61" s="33"/>
      <c r="AD61" s="37"/>
      <c r="AE61" s="29">
        <f t="shared" si="4"/>
        <v>0</v>
      </c>
      <c r="AF61" s="33"/>
    </row>
    <row r="62" spans="2:32" x14ac:dyDescent="0.25">
      <c r="B62" t="s">
        <v>91</v>
      </c>
      <c r="C62" s="61"/>
      <c r="D62" s="56"/>
      <c r="E62" s="56"/>
      <c r="F62" s="56"/>
      <c r="G62" s="33"/>
      <c r="H62" s="33"/>
      <c r="I62" s="33"/>
      <c r="J62" s="33"/>
      <c r="K62" s="33"/>
      <c r="L62" s="33"/>
      <c r="M62" s="33"/>
      <c r="N62" s="33"/>
      <c r="O62" s="33"/>
      <c r="P62" s="36"/>
      <c r="Q62" s="17"/>
      <c r="R62" s="66">
        <f t="shared" si="0"/>
        <v>0</v>
      </c>
      <c r="S62" s="33"/>
      <c r="T62" s="48"/>
      <c r="U62" s="33"/>
      <c r="V62" s="67">
        <f t="shared" si="1"/>
        <v>0</v>
      </c>
      <c r="W62" s="33"/>
      <c r="X62" s="51"/>
      <c r="Y62" s="33"/>
      <c r="Z62" s="67">
        <f t="shared" si="2"/>
        <v>0</v>
      </c>
      <c r="AA62" s="33"/>
      <c r="AB62" s="51"/>
      <c r="AC62" s="33"/>
      <c r="AD62" s="37"/>
      <c r="AE62" s="29">
        <f t="shared" si="4"/>
        <v>0</v>
      </c>
      <c r="AF62" s="33"/>
    </row>
    <row r="63" spans="2:32" x14ac:dyDescent="0.25">
      <c r="B63" s="6"/>
      <c r="C63" s="61" t="s">
        <v>92</v>
      </c>
      <c r="D63" s="56"/>
      <c r="E63" s="56"/>
      <c r="F63" s="56"/>
      <c r="G63" s="33"/>
      <c r="H63" s="33"/>
      <c r="I63" s="33"/>
      <c r="J63" s="33"/>
      <c r="K63" s="33"/>
      <c r="L63" s="64">
        <v>29</v>
      </c>
      <c r="M63" s="33"/>
      <c r="N63" s="33"/>
      <c r="O63" s="33"/>
      <c r="P63" s="36"/>
      <c r="Q63" s="17"/>
      <c r="R63" s="66">
        <f t="shared" si="0"/>
        <v>0</v>
      </c>
      <c r="S63" s="33"/>
      <c r="T63" s="48"/>
      <c r="U63" s="33"/>
      <c r="V63" s="67">
        <f t="shared" si="1"/>
        <v>0</v>
      </c>
      <c r="W63" s="33"/>
      <c r="X63" s="51"/>
      <c r="Y63" s="33"/>
      <c r="Z63" s="67">
        <f t="shared" si="2"/>
        <v>0</v>
      </c>
      <c r="AA63" s="33"/>
      <c r="AB63" s="51"/>
      <c r="AC63" s="33"/>
      <c r="AD63" s="37"/>
      <c r="AE63" s="29">
        <f t="shared" si="4"/>
        <v>29</v>
      </c>
      <c r="AF63" s="33"/>
    </row>
    <row r="64" spans="2:32" x14ac:dyDescent="0.25">
      <c r="B64" s="6"/>
      <c r="C64" s="61" t="s">
        <v>93</v>
      </c>
      <c r="D64" s="56"/>
      <c r="E64" s="56"/>
      <c r="F64" s="56"/>
      <c r="G64" s="33"/>
      <c r="H64" s="33"/>
      <c r="I64" s="33"/>
      <c r="J64" s="33"/>
      <c r="K64" s="33"/>
      <c r="L64" s="64">
        <v>11</v>
      </c>
      <c r="M64" s="33"/>
      <c r="N64" s="33"/>
      <c r="O64" s="33"/>
      <c r="P64" s="36"/>
      <c r="Q64" s="17"/>
      <c r="R64" s="66">
        <f t="shared" si="0"/>
        <v>0</v>
      </c>
      <c r="S64" s="33"/>
      <c r="T64" s="48"/>
      <c r="U64" s="33"/>
      <c r="V64" s="67">
        <f t="shared" si="1"/>
        <v>0</v>
      </c>
      <c r="W64" s="33"/>
      <c r="X64" s="51"/>
      <c r="Y64" s="33"/>
      <c r="Z64" s="67">
        <f t="shared" si="2"/>
        <v>0</v>
      </c>
      <c r="AA64" s="33"/>
      <c r="AB64" s="51"/>
      <c r="AC64" s="33"/>
      <c r="AD64" s="37"/>
      <c r="AE64" s="29">
        <f t="shared" si="4"/>
        <v>11</v>
      </c>
      <c r="AF64" s="33"/>
    </row>
    <row r="65" spans="2:32" x14ac:dyDescent="0.25">
      <c r="B65" s="6"/>
      <c r="C65" s="61" t="s">
        <v>94</v>
      </c>
      <c r="D65" s="56"/>
      <c r="E65" s="56"/>
      <c r="F65" s="56"/>
      <c r="G65" s="33"/>
      <c r="H65" s="33"/>
      <c r="I65" s="33"/>
      <c r="J65" s="33"/>
      <c r="K65" s="33"/>
      <c r="L65" s="64">
        <v>16</v>
      </c>
      <c r="M65" s="33"/>
      <c r="N65" s="33"/>
      <c r="O65" s="33"/>
      <c r="P65" s="36"/>
      <c r="Q65" s="17"/>
      <c r="R65" s="66">
        <f t="shared" si="0"/>
        <v>0</v>
      </c>
      <c r="S65" s="33"/>
      <c r="T65" s="48"/>
      <c r="U65" s="33"/>
      <c r="V65" s="67">
        <f t="shared" si="1"/>
        <v>0</v>
      </c>
      <c r="W65" s="33"/>
      <c r="X65" s="51"/>
      <c r="Y65" s="33"/>
      <c r="Z65" s="67">
        <f t="shared" si="2"/>
        <v>0</v>
      </c>
      <c r="AA65" s="33"/>
      <c r="AB65" s="51"/>
      <c r="AC65" s="33"/>
      <c r="AD65" s="37"/>
      <c r="AE65" s="29">
        <f t="shared" si="4"/>
        <v>16</v>
      </c>
      <c r="AF65" s="33"/>
    </row>
    <row r="66" spans="2:32" x14ac:dyDescent="0.25">
      <c r="B66" s="6"/>
      <c r="C66" s="61" t="s">
        <v>95</v>
      </c>
      <c r="D66" s="56"/>
      <c r="E66" s="56"/>
      <c r="F66" s="56"/>
      <c r="G66" s="33"/>
      <c r="H66" s="33"/>
      <c r="I66" s="33"/>
      <c r="J66" s="33"/>
      <c r="K66" s="33"/>
      <c r="L66" s="64">
        <v>11</v>
      </c>
      <c r="M66" s="33"/>
      <c r="N66" s="33"/>
      <c r="O66" s="33"/>
      <c r="P66" s="36"/>
      <c r="Q66" s="17"/>
      <c r="R66" s="66">
        <f t="shared" si="0"/>
        <v>0</v>
      </c>
      <c r="S66" s="33"/>
      <c r="T66" s="48"/>
      <c r="U66" s="33"/>
      <c r="V66" s="67">
        <f t="shared" si="1"/>
        <v>0</v>
      </c>
      <c r="W66" s="33"/>
      <c r="X66" s="51"/>
      <c r="Y66" s="33"/>
      <c r="Z66" s="67">
        <f t="shared" si="2"/>
        <v>0</v>
      </c>
      <c r="AA66" s="33"/>
      <c r="AB66" s="51"/>
      <c r="AC66" s="33"/>
      <c r="AD66" s="37"/>
      <c r="AE66" s="29">
        <f t="shared" si="4"/>
        <v>11</v>
      </c>
      <c r="AF66" s="33"/>
    </row>
    <row r="67" spans="2:32" x14ac:dyDescent="0.25">
      <c r="B67" s="6"/>
      <c r="C67" s="61" t="s">
        <v>96</v>
      </c>
      <c r="D67" s="56"/>
      <c r="E67" s="56"/>
      <c r="F67" s="56"/>
      <c r="G67" s="33"/>
      <c r="H67" s="33"/>
      <c r="I67" s="33"/>
      <c r="J67" s="33"/>
      <c r="K67" s="33"/>
      <c r="L67" s="64">
        <v>36</v>
      </c>
      <c r="M67" s="33"/>
      <c r="N67" s="33"/>
      <c r="O67" s="33"/>
      <c r="P67" s="36"/>
      <c r="Q67" s="17"/>
      <c r="R67" s="66">
        <f t="shared" si="0"/>
        <v>0</v>
      </c>
      <c r="S67" s="33"/>
      <c r="T67" s="48"/>
      <c r="U67" s="33"/>
      <c r="V67" s="67">
        <f t="shared" si="1"/>
        <v>0</v>
      </c>
      <c r="W67" s="33"/>
      <c r="X67" s="51"/>
      <c r="Y67" s="33"/>
      <c r="Z67" s="67">
        <f t="shared" si="2"/>
        <v>0</v>
      </c>
      <c r="AA67" s="33"/>
      <c r="AB67" s="51"/>
      <c r="AC67" s="33"/>
      <c r="AD67" s="37"/>
      <c r="AE67" s="29">
        <f t="shared" si="4"/>
        <v>36</v>
      </c>
      <c r="AF67" s="33"/>
    </row>
    <row r="68" spans="2:32" x14ac:dyDescent="0.25">
      <c r="B68" s="6"/>
      <c r="C68" s="61"/>
      <c r="D68" s="56"/>
      <c r="E68" s="56"/>
      <c r="F68" s="56"/>
      <c r="G68" s="33"/>
      <c r="H68" s="33"/>
      <c r="I68" s="33"/>
      <c r="J68" s="33"/>
      <c r="K68" s="33"/>
      <c r="L68" s="33"/>
      <c r="M68" s="33"/>
      <c r="N68" s="33"/>
      <c r="O68" s="33"/>
      <c r="P68" s="36"/>
      <c r="Q68" s="17"/>
      <c r="R68" s="66">
        <f t="shared" si="0"/>
        <v>0</v>
      </c>
      <c r="S68" s="33"/>
      <c r="T68" s="48"/>
      <c r="U68" s="33"/>
      <c r="V68" s="67">
        <f t="shared" si="1"/>
        <v>0</v>
      </c>
      <c r="W68" s="33"/>
      <c r="X68" s="51"/>
      <c r="Y68" s="33"/>
      <c r="Z68" s="67">
        <f t="shared" si="2"/>
        <v>0</v>
      </c>
      <c r="AA68" s="33"/>
      <c r="AB68" s="51"/>
      <c r="AC68" s="33"/>
      <c r="AD68" s="37"/>
      <c r="AE68" s="29">
        <f t="shared" si="4"/>
        <v>0</v>
      </c>
      <c r="AF68" s="33"/>
    </row>
    <row r="69" spans="2:32" x14ac:dyDescent="0.25">
      <c r="B69" s="6"/>
      <c r="C69" s="24"/>
      <c r="D69" s="56"/>
      <c r="E69" s="56"/>
      <c r="F69" s="56"/>
      <c r="G69" s="33"/>
      <c r="H69" s="33"/>
      <c r="I69" s="33"/>
      <c r="J69" s="33"/>
      <c r="K69" s="33"/>
      <c r="L69" s="33"/>
      <c r="M69" s="33"/>
      <c r="N69" s="33"/>
      <c r="O69" s="33"/>
      <c r="P69" s="36"/>
      <c r="Q69" s="17"/>
      <c r="R69" s="66">
        <f t="shared" si="0"/>
        <v>0</v>
      </c>
      <c r="S69" s="33"/>
      <c r="T69" s="48" t="str">
        <f t="shared" si="6"/>
        <v/>
      </c>
      <c r="U69" s="33"/>
      <c r="V69" s="67">
        <f t="shared" si="1"/>
        <v>0</v>
      </c>
      <c r="W69" s="33"/>
      <c r="X69" s="51"/>
      <c r="Y69" s="33"/>
      <c r="Z69" s="67">
        <f t="shared" si="2"/>
        <v>0</v>
      </c>
      <c r="AA69" s="33"/>
      <c r="AB69" s="51"/>
      <c r="AC69" s="33"/>
      <c r="AD69" s="37"/>
      <c r="AE69" s="29">
        <f t="shared" si="4"/>
        <v>0</v>
      </c>
      <c r="AF69" s="33"/>
    </row>
    <row r="70" spans="2:32" ht="15.75" thickBot="1" x14ac:dyDescent="0.3">
      <c r="B70" s="38" t="s">
        <v>11</v>
      </c>
      <c r="C70" s="39"/>
      <c r="D70" s="40">
        <f>SUM(D7:D69)</f>
        <v>543.4</v>
      </c>
      <c r="E70" s="40">
        <f>SUM(E7:E69)</f>
        <v>154</v>
      </c>
      <c r="F70" s="40">
        <f>SUM(F7:F69)</f>
        <v>28</v>
      </c>
      <c r="G70" s="40">
        <f>SUM(G7:G69)</f>
        <v>15.7</v>
      </c>
      <c r="H70" s="40"/>
      <c r="I70" s="40">
        <f>SUM(I7:I69)</f>
        <v>194</v>
      </c>
      <c r="J70" s="40">
        <f>SUM(J7:J69)</f>
        <v>50</v>
      </c>
      <c r="K70" s="40"/>
      <c r="L70" s="40">
        <f>SUM(L7:L69)</f>
        <v>391.5</v>
      </c>
      <c r="M70" s="40">
        <f>SUM(M7:M69)</f>
        <v>51</v>
      </c>
      <c r="N70" s="40">
        <f>SUM(N7:N69)</f>
        <v>18</v>
      </c>
      <c r="O70" s="40">
        <f>SUM(O7:O69)</f>
        <v>138.5</v>
      </c>
      <c r="P70" s="41">
        <f>SUM(P7:P69)</f>
        <v>61</v>
      </c>
      <c r="Q70" s="17"/>
      <c r="R70" s="40">
        <f>SUM(R7:R69)</f>
        <v>543.4</v>
      </c>
      <c r="S70" s="40">
        <f>SUM(S7:S69)</f>
        <v>354</v>
      </c>
      <c r="T70" s="40">
        <f>SUM(T7:T69)</f>
        <v>0</v>
      </c>
      <c r="U70" s="40"/>
      <c r="V70" s="40">
        <f>SUM(V7:V69)</f>
        <v>154</v>
      </c>
      <c r="W70" s="40">
        <f>SUM(W7:W69)</f>
        <v>409</v>
      </c>
      <c r="X70" s="52">
        <f>SUM(X7:X69)</f>
        <v>0</v>
      </c>
      <c r="Y70" s="40"/>
      <c r="Z70" s="68">
        <f>SUM(Z7:Z69)</f>
        <v>28</v>
      </c>
      <c r="AA70" s="40">
        <f>SUM(AA7:AA69)</f>
        <v>266</v>
      </c>
      <c r="AB70" s="52">
        <f>SUM(AB7:AB69)</f>
        <v>0</v>
      </c>
      <c r="AC70" s="40"/>
      <c r="AD70" s="42">
        <f>SUM(AD7:AD69)</f>
        <v>438.4</v>
      </c>
      <c r="AE70" s="42">
        <f>SUM(AE7:AE69)</f>
        <v>2019.7</v>
      </c>
      <c r="AF70" s="40"/>
    </row>
    <row r="71" spans="2:32" ht="15.75" thickTop="1" x14ac:dyDescent="0.25"/>
  </sheetData>
  <mergeCells count="9">
    <mergeCell ref="R5:T5"/>
    <mergeCell ref="V5:X5"/>
    <mergeCell ref="Z5:AB5"/>
    <mergeCell ref="B2:AF2"/>
    <mergeCell ref="B3:AF3"/>
    <mergeCell ref="D5:F5"/>
    <mergeCell ref="G5:L5"/>
    <mergeCell ref="O5:O6"/>
    <mergeCell ref="P5:P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B613-F7AD-4EE0-B6AC-FE713E557869}">
  <dimension ref="B2:AF106"/>
  <sheetViews>
    <sheetView tabSelected="1" topLeftCell="J49" workbookViewId="0">
      <selection activeCell="A24" sqref="A24"/>
    </sheetView>
  </sheetViews>
  <sheetFormatPr defaultRowHeight="15" x14ac:dyDescent="0.25"/>
  <cols>
    <col min="1" max="1" width="9.140625" style="5"/>
    <col min="2" max="2" width="10.42578125" style="5" customWidth="1"/>
    <col min="3" max="3" width="57.7109375" style="11" customWidth="1"/>
    <col min="4" max="4" width="13" style="10" customWidth="1"/>
    <col min="5" max="5" width="12.140625" style="10" customWidth="1"/>
    <col min="6" max="6" width="14.7109375" style="10" customWidth="1"/>
    <col min="7" max="9" width="9.42578125" style="10" customWidth="1"/>
    <col min="10" max="10" width="12.42578125" style="10" bestFit="1" customWidth="1"/>
    <col min="11" max="11" width="12.42578125" style="10" customWidth="1"/>
    <col min="12" max="12" width="11.42578125" style="10" bestFit="1" customWidth="1"/>
    <col min="13" max="14" width="11.42578125" style="10" customWidth="1"/>
    <col min="15" max="15" width="10.5703125" style="10" bestFit="1" customWidth="1"/>
    <col min="16" max="16" width="10.5703125" style="10" customWidth="1"/>
    <col min="17" max="17" width="2.140625" style="10" customWidth="1"/>
    <col min="18" max="18" width="9.140625" style="10"/>
    <col min="19" max="19" width="6.5703125" style="10" bestFit="1" customWidth="1"/>
    <col min="20" max="20" width="10.42578125" style="10" customWidth="1"/>
    <col min="21" max="21" width="2.28515625" style="10" customWidth="1"/>
    <col min="22" max="22" width="8.28515625" style="10" bestFit="1" customWidth="1"/>
    <col min="23" max="23" width="6.5703125" style="10" bestFit="1" customWidth="1"/>
    <col min="24" max="24" width="8.85546875" style="53" bestFit="1" customWidth="1"/>
    <col min="25" max="25" width="2.28515625" style="10" customWidth="1"/>
    <col min="26" max="26" width="8.28515625" style="10" bestFit="1" customWidth="1"/>
    <col min="27" max="27" width="6.5703125" style="10" bestFit="1" customWidth="1"/>
    <col min="28" max="28" width="8.85546875" style="53" bestFit="1" customWidth="1"/>
    <col min="29" max="29" width="1.7109375" style="10" customWidth="1"/>
    <col min="30" max="31" width="9.7109375" style="12" customWidth="1"/>
    <col min="32" max="32" width="2.28515625" style="10" customWidth="1"/>
    <col min="33" max="16384" width="9.140625" style="5"/>
  </cols>
  <sheetData>
    <row r="2" spans="2:32" ht="26.25" x14ac:dyDescent="0.25">
      <c r="B2" s="96" t="s">
        <v>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</row>
    <row r="3" spans="2:32" x14ac:dyDescent="0.25">
      <c r="B3" s="97" t="s">
        <v>126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</row>
    <row r="5" spans="2:32" x14ac:dyDescent="0.25">
      <c r="B5" s="13" t="s">
        <v>127</v>
      </c>
      <c r="C5" s="14" t="s">
        <v>1</v>
      </c>
      <c r="D5" s="98" t="s">
        <v>9</v>
      </c>
      <c r="E5" s="99"/>
      <c r="F5" s="100"/>
      <c r="G5" s="93" t="s">
        <v>17</v>
      </c>
      <c r="H5" s="93"/>
      <c r="I5" s="93"/>
      <c r="J5" s="93"/>
      <c r="K5" s="93"/>
      <c r="L5" s="93"/>
      <c r="M5" s="44" t="s">
        <v>55</v>
      </c>
      <c r="N5" s="44" t="s">
        <v>57</v>
      </c>
      <c r="O5" s="94" t="s">
        <v>19</v>
      </c>
      <c r="P5" s="101" t="s">
        <v>20</v>
      </c>
      <c r="Q5" s="17"/>
      <c r="R5" s="100" t="s">
        <v>7</v>
      </c>
      <c r="S5" s="93"/>
      <c r="T5" s="93"/>
      <c r="V5" s="93" t="s">
        <v>60</v>
      </c>
      <c r="W5" s="93"/>
      <c r="X5" s="93"/>
      <c r="Z5" s="93" t="s">
        <v>10</v>
      </c>
      <c r="AA5" s="93"/>
      <c r="AB5" s="93"/>
      <c r="AD5" s="19" t="s">
        <v>4</v>
      </c>
      <c r="AE5" s="19" t="s">
        <v>4</v>
      </c>
    </row>
    <row r="6" spans="2:32" x14ac:dyDescent="0.25">
      <c r="B6" s="15" t="s">
        <v>102</v>
      </c>
      <c r="C6" s="20"/>
      <c r="D6" s="21" t="s">
        <v>0</v>
      </c>
      <c r="E6" s="21" t="s">
        <v>12</v>
      </c>
      <c r="F6" s="21" t="s">
        <v>15</v>
      </c>
      <c r="G6" s="21" t="s">
        <v>18</v>
      </c>
      <c r="H6" s="21" t="s">
        <v>90</v>
      </c>
      <c r="I6" s="21" t="s">
        <v>21</v>
      </c>
      <c r="J6" s="21" t="s">
        <v>22</v>
      </c>
      <c r="K6" s="21" t="s">
        <v>62</v>
      </c>
      <c r="L6" s="21" t="s">
        <v>23</v>
      </c>
      <c r="M6" s="21" t="s">
        <v>56</v>
      </c>
      <c r="N6" s="21" t="s">
        <v>58</v>
      </c>
      <c r="O6" s="95"/>
      <c r="P6" s="102"/>
      <c r="Q6" s="17"/>
      <c r="R6" s="16" t="s">
        <v>3</v>
      </c>
      <c r="S6" s="18" t="s">
        <v>5</v>
      </c>
      <c r="T6" s="18" t="s">
        <v>59</v>
      </c>
      <c r="V6" s="18" t="s">
        <v>9</v>
      </c>
      <c r="W6" s="18" t="s">
        <v>5</v>
      </c>
      <c r="X6" s="49" t="s">
        <v>8</v>
      </c>
      <c r="Z6" s="18" t="s">
        <v>9</v>
      </c>
      <c r="AA6" s="18" t="s">
        <v>5</v>
      </c>
      <c r="AB6" s="49" t="s">
        <v>8</v>
      </c>
      <c r="AD6" s="22" t="s">
        <v>9</v>
      </c>
      <c r="AE6" s="22" t="s">
        <v>27</v>
      </c>
    </row>
    <row r="7" spans="2:32" x14ac:dyDescent="0.25">
      <c r="B7" s="23" t="s">
        <v>16</v>
      </c>
      <c r="C7" s="24"/>
      <c r="D7" s="16"/>
      <c r="E7" s="16"/>
      <c r="F7" s="16"/>
      <c r="G7" s="25"/>
      <c r="H7" s="25"/>
      <c r="I7" s="25"/>
      <c r="J7" s="25"/>
      <c r="K7" s="25"/>
      <c r="L7" s="25"/>
      <c r="M7" s="25"/>
      <c r="N7" s="25"/>
      <c r="O7" s="25"/>
      <c r="P7" s="26"/>
      <c r="Q7" s="17"/>
      <c r="R7" s="25"/>
      <c r="S7" s="27"/>
      <c r="T7" s="28"/>
      <c r="V7" s="27"/>
      <c r="W7" s="27"/>
      <c r="X7" s="50"/>
      <c r="Z7" s="27"/>
      <c r="AA7" s="27"/>
      <c r="AB7" s="50"/>
      <c r="AD7" s="29"/>
      <c r="AE7" s="81"/>
    </row>
    <row r="8" spans="2:32" x14ac:dyDescent="0.25">
      <c r="B8" s="6"/>
      <c r="C8" s="7" t="s">
        <v>25</v>
      </c>
      <c r="D8" s="57">
        <v>4</v>
      </c>
      <c r="E8" s="57">
        <v>8</v>
      </c>
      <c r="F8" s="57"/>
      <c r="G8" s="1"/>
      <c r="H8" s="1"/>
      <c r="I8" s="1"/>
      <c r="J8" s="1"/>
      <c r="K8" s="1"/>
      <c r="L8" s="1"/>
      <c r="M8" s="45"/>
      <c r="N8" s="45"/>
      <c r="O8" s="25"/>
      <c r="P8" s="26"/>
      <c r="Q8" s="17"/>
      <c r="R8" s="3">
        <f>D8</f>
        <v>4</v>
      </c>
      <c r="S8" s="27"/>
      <c r="T8" s="48" t="str">
        <f t="shared" ref="T8:T28" si="0">IF(R8&gt;0,IF(S8&gt;0,R8-S8,""),"")</f>
        <v/>
      </c>
      <c r="V8" s="3">
        <f>E8</f>
        <v>8</v>
      </c>
      <c r="W8" s="27"/>
      <c r="X8" s="48" t="str">
        <f>IF(V8&gt;0,IF(W8&gt;0,V8-W8,""),"")</f>
        <v/>
      </c>
      <c r="Z8" s="3"/>
      <c r="AA8" s="27"/>
      <c r="AB8" s="48" t="str">
        <f>IF(Z8&gt;0,IF(AA8&gt;0,Z8-AA8,""),"")</f>
        <v/>
      </c>
      <c r="AC8" s="30"/>
      <c r="AD8" s="29">
        <f>R8+V8+Z8</f>
        <v>12</v>
      </c>
      <c r="AE8" s="81">
        <f>G8+I8+J8+L8+M8+N8+O8+P8+S8+W8+AA8</f>
        <v>0</v>
      </c>
    </row>
    <row r="9" spans="2:32" x14ac:dyDescent="0.25">
      <c r="B9" s="6"/>
      <c r="C9" s="7" t="s">
        <v>28</v>
      </c>
      <c r="D9" s="57">
        <v>44</v>
      </c>
      <c r="E9" s="57">
        <v>8</v>
      </c>
      <c r="F9" s="57"/>
      <c r="G9" s="1"/>
      <c r="H9" s="1"/>
      <c r="I9" s="1"/>
      <c r="J9" s="1"/>
      <c r="K9" s="1"/>
      <c r="L9" s="1"/>
      <c r="M9" s="59"/>
      <c r="N9" s="45"/>
      <c r="O9" s="25"/>
      <c r="P9" s="26"/>
      <c r="Q9" s="17"/>
      <c r="R9" s="3">
        <f t="shared" ref="R9:R63" si="1">D9</f>
        <v>44</v>
      </c>
      <c r="S9" s="27"/>
      <c r="T9" s="54" t="str">
        <f t="shared" si="0"/>
        <v/>
      </c>
      <c r="V9" s="3">
        <f t="shared" ref="V9:V63" si="2">E9</f>
        <v>8</v>
      </c>
      <c r="W9" s="27"/>
      <c r="X9" s="48" t="str">
        <f t="shared" ref="X9:X28" si="3">IF(V9&gt;0,IF(W9&gt;0,V9-W9,""),"")</f>
        <v/>
      </c>
      <c r="Z9" s="3"/>
      <c r="AA9" s="27"/>
      <c r="AB9" s="48" t="str">
        <f t="shared" ref="AB9:AB28" si="4">IF(Z9&gt;0,IF(AA9&gt;0,Z9-AA9,""),"")</f>
        <v/>
      </c>
      <c r="AC9" s="30"/>
      <c r="AD9" s="29">
        <f t="shared" ref="AD9:AD29" si="5">R9+V9+Z9</f>
        <v>52</v>
      </c>
      <c r="AE9" s="81">
        <f t="shared" ref="AE9:AE62" si="6">G9+I9+J9+L9+M9+N9+O9+P9+S9+W9+AA9</f>
        <v>0</v>
      </c>
    </row>
    <row r="10" spans="2:32" ht="25.5" x14ac:dyDescent="0.25">
      <c r="B10" s="6"/>
      <c r="C10" s="7" t="s">
        <v>29</v>
      </c>
      <c r="D10" s="57">
        <v>30</v>
      </c>
      <c r="E10" s="57">
        <v>20</v>
      </c>
      <c r="F10" s="57"/>
      <c r="G10" s="1"/>
      <c r="H10" s="1"/>
      <c r="I10" s="1"/>
      <c r="J10" s="1"/>
      <c r="K10" s="1"/>
      <c r="L10" s="1"/>
      <c r="M10" s="59"/>
      <c r="N10" s="45"/>
      <c r="O10" s="25"/>
      <c r="P10" s="26"/>
      <c r="Q10" s="17"/>
      <c r="R10" s="3">
        <f t="shared" si="1"/>
        <v>30</v>
      </c>
      <c r="S10" s="27"/>
      <c r="T10" s="48" t="str">
        <f t="shared" si="0"/>
        <v/>
      </c>
      <c r="V10" s="3">
        <f t="shared" si="2"/>
        <v>20</v>
      </c>
      <c r="W10" s="27"/>
      <c r="X10" s="48" t="str">
        <f t="shared" si="3"/>
        <v/>
      </c>
      <c r="Z10" s="3"/>
      <c r="AA10" s="27"/>
      <c r="AB10" s="48" t="str">
        <f t="shared" si="4"/>
        <v/>
      </c>
      <c r="AC10" s="30"/>
      <c r="AD10" s="29">
        <f t="shared" si="5"/>
        <v>50</v>
      </c>
      <c r="AE10" s="81">
        <f t="shared" si="6"/>
        <v>0</v>
      </c>
    </row>
    <row r="11" spans="2:32" ht="38.25" x14ac:dyDescent="0.25">
      <c r="B11" s="6"/>
      <c r="C11" s="60" t="s">
        <v>30</v>
      </c>
      <c r="D11" s="57">
        <v>56</v>
      </c>
      <c r="E11" s="57">
        <v>20</v>
      </c>
      <c r="F11" s="57"/>
      <c r="G11" s="1"/>
      <c r="H11" s="1"/>
      <c r="I11" s="1"/>
      <c r="J11" s="1"/>
      <c r="K11" s="1"/>
      <c r="L11" s="1"/>
      <c r="M11" s="45"/>
      <c r="N11" s="45"/>
      <c r="O11" s="25"/>
      <c r="P11" s="26"/>
      <c r="Q11" s="17"/>
      <c r="R11" s="3">
        <f t="shared" si="1"/>
        <v>56</v>
      </c>
      <c r="S11" s="27"/>
      <c r="T11" s="48" t="str">
        <f t="shared" si="0"/>
        <v/>
      </c>
      <c r="V11" s="3">
        <f t="shared" si="2"/>
        <v>20</v>
      </c>
      <c r="W11" s="27"/>
      <c r="X11" s="48" t="str">
        <f t="shared" si="3"/>
        <v/>
      </c>
      <c r="Z11" s="3"/>
      <c r="AA11" s="27"/>
      <c r="AB11" s="48" t="str">
        <f t="shared" si="4"/>
        <v/>
      </c>
      <c r="AC11" s="30"/>
      <c r="AD11" s="29">
        <f t="shared" si="5"/>
        <v>76</v>
      </c>
      <c r="AE11" s="81">
        <f t="shared" si="6"/>
        <v>0</v>
      </c>
    </row>
    <row r="12" spans="2:32" x14ac:dyDescent="0.25">
      <c r="B12" s="6"/>
      <c r="C12" s="8" t="s">
        <v>31</v>
      </c>
      <c r="D12" s="57"/>
      <c r="E12" s="57"/>
      <c r="F12" s="57"/>
      <c r="G12" s="1"/>
      <c r="H12" s="1"/>
      <c r="I12" s="1"/>
      <c r="J12" s="1"/>
      <c r="K12" s="1"/>
      <c r="L12" s="1"/>
      <c r="M12" s="45"/>
      <c r="N12" s="45"/>
      <c r="O12" s="25"/>
      <c r="P12" s="26"/>
      <c r="Q12" s="17"/>
      <c r="R12" s="3">
        <f t="shared" si="1"/>
        <v>0</v>
      </c>
      <c r="S12" s="27"/>
      <c r="T12" s="48" t="str">
        <f t="shared" si="0"/>
        <v/>
      </c>
      <c r="V12" s="3">
        <f t="shared" si="2"/>
        <v>0</v>
      </c>
      <c r="W12" s="27"/>
      <c r="X12" s="48" t="str">
        <f t="shared" si="3"/>
        <v/>
      </c>
      <c r="Z12" s="3"/>
      <c r="AA12" s="27"/>
      <c r="AB12" s="48" t="str">
        <f t="shared" si="4"/>
        <v/>
      </c>
      <c r="AC12" s="30"/>
      <c r="AD12" s="29">
        <f t="shared" si="5"/>
        <v>0</v>
      </c>
      <c r="AE12" s="81">
        <f t="shared" si="6"/>
        <v>0</v>
      </c>
    </row>
    <row r="13" spans="2:32" ht="25.5" x14ac:dyDescent="0.25">
      <c r="B13" s="6"/>
      <c r="C13" s="47" t="s">
        <v>32</v>
      </c>
      <c r="D13" s="57">
        <v>4</v>
      </c>
      <c r="E13" s="57"/>
      <c r="F13" s="57"/>
      <c r="G13" s="1"/>
      <c r="H13" s="1"/>
      <c r="I13" s="1"/>
      <c r="J13" s="1"/>
      <c r="K13" s="1"/>
      <c r="L13" s="1"/>
      <c r="M13" s="45"/>
      <c r="N13" s="45"/>
      <c r="O13" s="25"/>
      <c r="P13" s="26"/>
      <c r="Q13" s="17"/>
      <c r="R13" s="3">
        <f t="shared" si="1"/>
        <v>4</v>
      </c>
      <c r="S13" s="27"/>
      <c r="T13" s="54" t="str">
        <f t="shared" si="0"/>
        <v/>
      </c>
      <c r="V13" s="3">
        <f t="shared" si="2"/>
        <v>0</v>
      </c>
      <c r="W13" s="27"/>
      <c r="X13" s="48" t="str">
        <f t="shared" si="3"/>
        <v/>
      </c>
      <c r="Z13" s="3"/>
      <c r="AA13" s="27"/>
      <c r="AB13" s="48" t="str">
        <f t="shared" si="4"/>
        <v/>
      </c>
      <c r="AC13" s="30"/>
      <c r="AD13" s="29">
        <f t="shared" si="5"/>
        <v>4</v>
      </c>
      <c r="AE13" s="81">
        <f t="shared" si="6"/>
        <v>0</v>
      </c>
    </row>
    <row r="14" spans="2:32" x14ac:dyDescent="0.25">
      <c r="B14" s="6"/>
      <c r="C14" s="47" t="s">
        <v>33</v>
      </c>
      <c r="D14" s="57">
        <v>12</v>
      </c>
      <c r="E14" s="57"/>
      <c r="F14" s="57"/>
      <c r="G14" s="1"/>
      <c r="H14" s="1"/>
      <c r="I14" s="1"/>
      <c r="J14" s="1"/>
      <c r="K14" s="1"/>
      <c r="L14" s="1"/>
      <c r="M14" s="45"/>
      <c r="N14" s="45"/>
      <c r="O14" s="25"/>
      <c r="P14" s="26"/>
      <c r="Q14" s="17"/>
      <c r="R14" s="3">
        <f t="shared" si="1"/>
        <v>12</v>
      </c>
      <c r="S14" s="27"/>
      <c r="T14" s="48" t="str">
        <f t="shared" si="0"/>
        <v/>
      </c>
      <c r="V14" s="3">
        <f t="shared" si="2"/>
        <v>0</v>
      </c>
      <c r="W14" s="27"/>
      <c r="X14" s="48" t="str">
        <f t="shared" si="3"/>
        <v/>
      </c>
      <c r="Z14" s="3"/>
      <c r="AA14" s="27"/>
      <c r="AB14" s="48" t="str">
        <f t="shared" si="4"/>
        <v/>
      </c>
      <c r="AC14" s="30"/>
      <c r="AD14" s="29">
        <f t="shared" si="5"/>
        <v>12</v>
      </c>
      <c r="AE14" s="81">
        <f t="shared" si="6"/>
        <v>0</v>
      </c>
    </row>
    <row r="15" spans="2:32" x14ac:dyDescent="0.25">
      <c r="B15" s="6"/>
      <c r="C15" s="47" t="s">
        <v>34</v>
      </c>
      <c r="D15" s="57">
        <v>16</v>
      </c>
      <c r="E15" s="57"/>
      <c r="F15" s="57"/>
      <c r="G15" s="1"/>
      <c r="H15" s="1"/>
      <c r="I15" s="1"/>
      <c r="J15" s="1"/>
      <c r="K15" s="1"/>
      <c r="L15" s="1"/>
      <c r="M15" s="45"/>
      <c r="N15" s="45"/>
      <c r="O15" s="25"/>
      <c r="P15" s="26"/>
      <c r="Q15" s="17"/>
      <c r="R15" s="3">
        <f t="shared" si="1"/>
        <v>16</v>
      </c>
      <c r="S15" s="27"/>
      <c r="T15" s="48" t="str">
        <f t="shared" si="0"/>
        <v/>
      </c>
      <c r="V15" s="3">
        <f t="shared" si="2"/>
        <v>0</v>
      </c>
      <c r="W15" s="27"/>
      <c r="X15" s="48" t="str">
        <f t="shared" si="3"/>
        <v/>
      </c>
      <c r="Z15" s="3"/>
      <c r="AA15" s="27"/>
      <c r="AB15" s="48" t="str">
        <f t="shared" si="4"/>
        <v/>
      </c>
      <c r="AC15" s="30"/>
      <c r="AD15" s="29">
        <f t="shared" si="5"/>
        <v>16</v>
      </c>
      <c r="AE15" s="81">
        <f t="shared" si="6"/>
        <v>0</v>
      </c>
    </row>
    <row r="16" spans="2:32" x14ac:dyDescent="0.25">
      <c r="B16" s="6"/>
      <c r="C16" s="47" t="s">
        <v>35</v>
      </c>
      <c r="D16" s="57">
        <v>0</v>
      </c>
      <c r="E16" s="57"/>
      <c r="F16" s="57"/>
      <c r="G16" s="1"/>
      <c r="H16" s="1"/>
      <c r="I16" s="1"/>
      <c r="J16" s="1"/>
      <c r="K16" s="1"/>
      <c r="L16" s="1"/>
      <c r="M16" s="45"/>
      <c r="N16" s="45"/>
      <c r="O16" s="25"/>
      <c r="P16" s="26"/>
      <c r="Q16" s="17"/>
      <c r="R16" s="3">
        <f t="shared" si="1"/>
        <v>0</v>
      </c>
      <c r="S16" s="27"/>
      <c r="T16" s="48" t="str">
        <f t="shared" si="0"/>
        <v/>
      </c>
      <c r="V16" s="3">
        <f t="shared" si="2"/>
        <v>0</v>
      </c>
      <c r="W16" s="27"/>
      <c r="X16" s="48" t="str">
        <f t="shared" si="3"/>
        <v/>
      </c>
      <c r="Z16" s="3"/>
      <c r="AA16" s="27"/>
      <c r="AB16" s="48" t="str">
        <f t="shared" si="4"/>
        <v/>
      </c>
      <c r="AC16" s="30"/>
      <c r="AD16" s="29">
        <f t="shared" si="5"/>
        <v>0</v>
      </c>
      <c r="AE16" s="81">
        <f t="shared" si="6"/>
        <v>0</v>
      </c>
    </row>
    <row r="17" spans="2:32" x14ac:dyDescent="0.25">
      <c r="B17" s="6"/>
      <c r="C17" s="47" t="s">
        <v>36</v>
      </c>
      <c r="D17" s="57">
        <v>0</v>
      </c>
      <c r="E17" s="57"/>
      <c r="F17" s="57"/>
      <c r="G17" s="1"/>
      <c r="H17" s="1"/>
      <c r="I17" s="1"/>
      <c r="J17" s="1"/>
      <c r="K17" s="1"/>
      <c r="L17" s="1"/>
      <c r="M17" s="45"/>
      <c r="N17" s="45"/>
      <c r="O17" s="25"/>
      <c r="P17" s="26"/>
      <c r="Q17" s="17"/>
      <c r="R17" s="3">
        <f t="shared" si="1"/>
        <v>0</v>
      </c>
      <c r="S17" s="27"/>
      <c r="T17" s="48" t="str">
        <f t="shared" si="0"/>
        <v/>
      </c>
      <c r="V17" s="3">
        <f t="shared" si="2"/>
        <v>0</v>
      </c>
      <c r="W17" s="27"/>
      <c r="X17" s="48" t="str">
        <f t="shared" si="3"/>
        <v/>
      </c>
      <c r="Z17" s="3"/>
      <c r="AA17" s="27"/>
      <c r="AB17" s="48" t="str">
        <f t="shared" si="4"/>
        <v/>
      </c>
      <c r="AC17" s="30"/>
      <c r="AD17" s="29">
        <f t="shared" si="5"/>
        <v>0</v>
      </c>
      <c r="AE17" s="81">
        <f t="shared" si="6"/>
        <v>0</v>
      </c>
    </row>
    <row r="18" spans="2:32" x14ac:dyDescent="0.25">
      <c r="B18" s="6"/>
      <c r="C18" s="47" t="s">
        <v>37</v>
      </c>
      <c r="D18" s="57">
        <v>4</v>
      </c>
      <c r="E18" s="57"/>
      <c r="F18" s="57"/>
      <c r="G18" s="1"/>
      <c r="H18" s="1"/>
      <c r="I18" s="1"/>
      <c r="J18" s="1"/>
      <c r="K18" s="1"/>
      <c r="L18" s="1"/>
      <c r="M18" s="45"/>
      <c r="N18" s="45"/>
      <c r="O18" s="25"/>
      <c r="P18" s="26"/>
      <c r="Q18" s="17"/>
      <c r="R18" s="3">
        <f t="shared" si="1"/>
        <v>4</v>
      </c>
      <c r="S18" s="27"/>
      <c r="T18" s="48" t="str">
        <f t="shared" si="0"/>
        <v/>
      </c>
      <c r="V18" s="3">
        <f t="shared" si="2"/>
        <v>0</v>
      </c>
      <c r="W18" s="27"/>
      <c r="X18" s="48" t="str">
        <f t="shared" si="3"/>
        <v/>
      </c>
      <c r="Z18" s="3"/>
      <c r="AA18" s="27"/>
      <c r="AB18" s="48" t="str">
        <f t="shared" si="4"/>
        <v/>
      </c>
      <c r="AC18" s="30"/>
      <c r="AD18" s="29">
        <f t="shared" si="5"/>
        <v>4</v>
      </c>
      <c r="AE18" s="81">
        <f t="shared" si="6"/>
        <v>0</v>
      </c>
    </row>
    <row r="19" spans="2:32" x14ac:dyDescent="0.25">
      <c r="B19" s="6"/>
      <c r="C19" s="47" t="s">
        <v>38</v>
      </c>
      <c r="D19" s="57">
        <v>32</v>
      </c>
      <c r="E19" s="57"/>
      <c r="F19" s="57"/>
      <c r="G19" s="1"/>
      <c r="H19" s="1"/>
      <c r="I19" s="1"/>
      <c r="J19" s="1"/>
      <c r="K19" s="1"/>
      <c r="L19" s="1"/>
      <c r="M19" s="45"/>
      <c r="N19" s="45"/>
      <c r="O19" s="25"/>
      <c r="P19" s="26"/>
      <c r="Q19" s="17"/>
      <c r="R19" s="3">
        <f t="shared" si="1"/>
        <v>32</v>
      </c>
      <c r="S19" s="27"/>
      <c r="T19" s="48" t="str">
        <f t="shared" si="0"/>
        <v/>
      </c>
      <c r="V19" s="3">
        <f t="shared" si="2"/>
        <v>0</v>
      </c>
      <c r="W19" s="27"/>
      <c r="X19" s="48" t="str">
        <f t="shared" si="3"/>
        <v/>
      </c>
      <c r="Z19" s="3"/>
      <c r="AA19" s="27"/>
      <c r="AB19" s="48" t="str">
        <f t="shared" si="4"/>
        <v/>
      </c>
      <c r="AC19" s="30"/>
      <c r="AD19" s="29">
        <f t="shared" si="5"/>
        <v>32</v>
      </c>
      <c r="AE19" s="81">
        <f t="shared" si="6"/>
        <v>0</v>
      </c>
    </row>
    <row r="20" spans="2:32" x14ac:dyDescent="0.25">
      <c r="B20" s="6"/>
      <c r="C20" s="47" t="s">
        <v>39</v>
      </c>
      <c r="D20" s="57">
        <v>62</v>
      </c>
      <c r="E20" s="57">
        <v>40</v>
      </c>
      <c r="F20" s="57"/>
      <c r="G20" s="1"/>
      <c r="H20" s="1"/>
      <c r="I20" s="1"/>
      <c r="J20" s="1"/>
      <c r="K20" s="1"/>
      <c r="L20" s="1"/>
      <c r="M20" s="45"/>
      <c r="N20" s="45"/>
      <c r="O20" s="25"/>
      <c r="P20" s="26"/>
      <c r="Q20" s="17"/>
      <c r="R20" s="3">
        <f t="shared" si="1"/>
        <v>62</v>
      </c>
      <c r="S20" s="27"/>
      <c r="T20" s="48" t="str">
        <f t="shared" si="0"/>
        <v/>
      </c>
      <c r="V20" s="3">
        <f t="shared" si="2"/>
        <v>40</v>
      </c>
      <c r="W20" s="27"/>
      <c r="X20" s="48" t="str">
        <f t="shared" si="3"/>
        <v/>
      </c>
      <c r="Z20" s="3"/>
      <c r="AA20" s="27"/>
      <c r="AB20" s="48" t="str">
        <f t="shared" si="4"/>
        <v/>
      </c>
      <c r="AC20" s="30"/>
      <c r="AD20" s="29">
        <f t="shared" si="5"/>
        <v>102</v>
      </c>
      <c r="AE20" s="81">
        <f t="shared" si="6"/>
        <v>0</v>
      </c>
    </row>
    <row r="21" spans="2:32" x14ac:dyDescent="0.25">
      <c r="B21" s="6"/>
      <c r="C21" s="47" t="s">
        <v>40</v>
      </c>
      <c r="D21" s="57">
        <v>50</v>
      </c>
      <c r="E21" s="57">
        <v>6</v>
      </c>
      <c r="F21" s="57"/>
      <c r="G21" s="1"/>
      <c r="H21" s="1"/>
      <c r="I21" s="1"/>
      <c r="J21" s="1"/>
      <c r="K21" s="1"/>
      <c r="L21" s="1"/>
      <c r="M21" s="45"/>
      <c r="N21" s="45"/>
      <c r="O21" s="25"/>
      <c r="P21" s="26"/>
      <c r="Q21" s="17"/>
      <c r="R21" s="3">
        <f t="shared" si="1"/>
        <v>50</v>
      </c>
      <c r="S21" s="27"/>
      <c r="T21" s="48" t="str">
        <f t="shared" si="0"/>
        <v/>
      </c>
      <c r="V21" s="3">
        <f t="shared" si="2"/>
        <v>6</v>
      </c>
      <c r="W21" s="27"/>
      <c r="X21" s="48" t="str">
        <f t="shared" si="3"/>
        <v/>
      </c>
      <c r="Z21" s="3"/>
      <c r="AA21" s="27"/>
      <c r="AB21" s="48" t="str">
        <f t="shared" si="4"/>
        <v/>
      </c>
      <c r="AC21" s="30"/>
      <c r="AD21" s="29">
        <f t="shared" si="5"/>
        <v>56</v>
      </c>
      <c r="AE21" s="81">
        <f t="shared" si="6"/>
        <v>0</v>
      </c>
    </row>
    <row r="22" spans="2:32" x14ac:dyDescent="0.25">
      <c r="B22" s="6"/>
      <c r="C22" s="47" t="s">
        <v>41</v>
      </c>
      <c r="D22" s="57">
        <v>30</v>
      </c>
      <c r="E22" s="57">
        <v>12</v>
      </c>
      <c r="F22" s="57"/>
      <c r="G22" s="1"/>
      <c r="H22" s="1"/>
      <c r="I22" s="1"/>
      <c r="J22" s="1"/>
      <c r="K22" s="1"/>
      <c r="L22" s="1"/>
      <c r="M22" s="45"/>
      <c r="N22" s="45"/>
      <c r="O22" s="25"/>
      <c r="P22" s="26"/>
      <c r="Q22" s="17"/>
      <c r="R22" s="3">
        <f t="shared" si="1"/>
        <v>30</v>
      </c>
      <c r="S22" s="27"/>
      <c r="T22" s="48" t="str">
        <f t="shared" si="0"/>
        <v/>
      </c>
      <c r="V22" s="3">
        <f t="shared" si="2"/>
        <v>12</v>
      </c>
      <c r="W22" s="27"/>
      <c r="X22" s="48" t="str">
        <f t="shared" si="3"/>
        <v/>
      </c>
      <c r="Z22" s="3"/>
      <c r="AA22" s="27"/>
      <c r="AB22" s="48" t="str">
        <f t="shared" si="4"/>
        <v/>
      </c>
      <c r="AC22" s="30"/>
      <c r="AD22" s="29">
        <f t="shared" si="5"/>
        <v>42</v>
      </c>
      <c r="AE22" s="81">
        <f t="shared" si="6"/>
        <v>0</v>
      </c>
    </row>
    <row r="23" spans="2:32" ht="38.25" x14ac:dyDescent="0.25">
      <c r="B23" s="6"/>
      <c r="C23" s="7" t="s">
        <v>42</v>
      </c>
      <c r="D23" s="57">
        <v>10</v>
      </c>
      <c r="E23" s="57"/>
      <c r="F23" s="57"/>
      <c r="G23" s="1"/>
      <c r="H23" s="1"/>
      <c r="I23" s="1"/>
      <c r="J23" s="1"/>
      <c r="K23" s="1"/>
      <c r="L23" s="1"/>
      <c r="M23" s="46"/>
      <c r="N23" s="46"/>
      <c r="O23" s="31"/>
      <c r="P23" s="32"/>
      <c r="Q23" s="17"/>
      <c r="R23" s="3">
        <f t="shared" si="1"/>
        <v>10</v>
      </c>
      <c r="S23" s="33"/>
      <c r="T23" s="48" t="str">
        <f t="shared" si="0"/>
        <v/>
      </c>
      <c r="V23" s="3">
        <f t="shared" si="2"/>
        <v>0</v>
      </c>
      <c r="W23" s="33"/>
      <c r="X23" s="48" t="str">
        <f t="shared" si="3"/>
        <v/>
      </c>
      <c r="Z23" s="3"/>
      <c r="AA23" s="33"/>
      <c r="AB23" s="48" t="str">
        <f t="shared" si="4"/>
        <v/>
      </c>
      <c r="AC23" s="30"/>
      <c r="AD23" s="29">
        <f t="shared" si="5"/>
        <v>10</v>
      </c>
      <c r="AE23" s="81">
        <f t="shared" si="6"/>
        <v>0</v>
      </c>
    </row>
    <row r="24" spans="2:32" x14ac:dyDescent="0.25">
      <c r="B24" s="6"/>
      <c r="C24" s="7" t="s">
        <v>43</v>
      </c>
      <c r="D24" s="57">
        <v>20</v>
      </c>
      <c r="E24" s="57"/>
      <c r="F24" s="57"/>
      <c r="G24" s="1"/>
      <c r="H24" s="1"/>
      <c r="I24" s="1"/>
      <c r="J24" s="1"/>
      <c r="K24" s="1"/>
      <c r="L24" s="1"/>
      <c r="M24" s="46"/>
      <c r="N24" s="46"/>
      <c r="O24" s="31"/>
      <c r="P24" s="32"/>
      <c r="Q24" s="17"/>
      <c r="R24" s="3">
        <f t="shared" si="1"/>
        <v>20</v>
      </c>
      <c r="S24" s="33"/>
      <c r="T24" s="48" t="str">
        <f t="shared" si="0"/>
        <v/>
      </c>
      <c r="V24" s="3">
        <f t="shared" si="2"/>
        <v>0</v>
      </c>
      <c r="W24" s="33"/>
      <c r="X24" s="48" t="str">
        <f t="shared" si="3"/>
        <v/>
      </c>
      <c r="Z24" s="3"/>
      <c r="AA24" s="33"/>
      <c r="AB24" s="48" t="str">
        <f t="shared" si="4"/>
        <v/>
      </c>
      <c r="AC24" s="30"/>
      <c r="AD24" s="29">
        <f t="shared" si="5"/>
        <v>20</v>
      </c>
      <c r="AE24" s="81">
        <f t="shared" si="6"/>
        <v>0</v>
      </c>
    </row>
    <row r="25" spans="2:32" ht="45" x14ac:dyDescent="0.25">
      <c r="B25" s="6"/>
      <c r="C25" s="24" t="s">
        <v>44</v>
      </c>
      <c r="D25" s="18">
        <v>80</v>
      </c>
      <c r="E25" s="18">
        <v>40</v>
      </c>
      <c r="F25" s="18"/>
      <c r="G25" s="27"/>
      <c r="H25" s="27"/>
      <c r="I25" s="27"/>
      <c r="J25" s="27"/>
      <c r="K25" s="27"/>
      <c r="L25" s="27"/>
      <c r="M25" s="31"/>
      <c r="N25" s="31"/>
      <c r="O25" s="31"/>
      <c r="P25" s="32"/>
      <c r="Q25" s="17"/>
      <c r="R25" s="3">
        <f t="shared" si="1"/>
        <v>80</v>
      </c>
      <c r="S25" s="33"/>
      <c r="T25" s="48" t="str">
        <f t="shared" si="0"/>
        <v/>
      </c>
      <c r="V25" s="3">
        <f t="shared" si="2"/>
        <v>40</v>
      </c>
      <c r="W25" s="33"/>
      <c r="X25" s="48" t="str">
        <f t="shared" si="3"/>
        <v/>
      </c>
      <c r="Z25" s="27"/>
      <c r="AA25" s="33"/>
      <c r="AB25" s="48" t="str">
        <f t="shared" si="4"/>
        <v/>
      </c>
      <c r="AD25" s="29">
        <f t="shared" si="5"/>
        <v>120</v>
      </c>
      <c r="AE25" s="81">
        <f t="shared" si="6"/>
        <v>0</v>
      </c>
    </row>
    <row r="26" spans="2:32" ht="30" x14ac:dyDescent="0.25">
      <c r="B26" s="23"/>
      <c r="C26" s="24" t="s">
        <v>45</v>
      </c>
      <c r="D26" s="18">
        <v>32</v>
      </c>
      <c r="E26" s="18"/>
      <c r="F26" s="18"/>
      <c r="G26" s="27"/>
      <c r="H26" s="27"/>
      <c r="I26" s="27"/>
      <c r="J26" s="27"/>
      <c r="K26" s="27"/>
      <c r="L26" s="27"/>
      <c r="M26" s="27"/>
      <c r="N26" s="27"/>
      <c r="O26" s="27"/>
      <c r="P26" s="35"/>
      <c r="Q26" s="17"/>
      <c r="R26" s="3">
        <f t="shared" si="1"/>
        <v>32</v>
      </c>
      <c r="S26" s="27"/>
      <c r="T26" s="48" t="str">
        <f t="shared" si="0"/>
        <v/>
      </c>
      <c r="U26" s="27"/>
      <c r="V26" s="3">
        <f t="shared" si="2"/>
        <v>0</v>
      </c>
      <c r="W26" s="27"/>
      <c r="X26" s="48" t="str">
        <f t="shared" si="3"/>
        <v/>
      </c>
      <c r="Y26" s="27"/>
      <c r="Z26" s="27"/>
      <c r="AA26" s="27"/>
      <c r="AB26" s="48" t="str">
        <f t="shared" si="4"/>
        <v/>
      </c>
      <c r="AC26" s="27"/>
      <c r="AD26" s="29">
        <f t="shared" si="5"/>
        <v>32</v>
      </c>
      <c r="AE26" s="81">
        <f t="shared" si="6"/>
        <v>0</v>
      </c>
      <c r="AF26" s="27"/>
    </row>
    <row r="27" spans="2:32" x14ac:dyDescent="0.25">
      <c r="B27" s="23"/>
      <c r="C27" s="9" t="s">
        <v>46</v>
      </c>
      <c r="D27" s="58">
        <v>8</v>
      </c>
      <c r="E27" s="58"/>
      <c r="F27" s="58"/>
      <c r="G27" s="27"/>
      <c r="H27" s="27"/>
      <c r="I27" s="27"/>
      <c r="J27" s="27"/>
      <c r="K27" s="27"/>
      <c r="L27" s="27"/>
      <c r="M27" s="27"/>
      <c r="N27" s="27"/>
      <c r="O27" s="27"/>
      <c r="P27" s="35"/>
      <c r="Q27" s="17"/>
      <c r="R27" s="3">
        <f t="shared" si="1"/>
        <v>8</v>
      </c>
      <c r="S27" s="27"/>
      <c r="T27" s="48" t="str">
        <f t="shared" si="0"/>
        <v/>
      </c>
      <c r="U27" s="27"/>
      <c r="V27" s="3">
        <f t="shared" si="2"/>
        <v>0</v>
      </c>
      <c r="W27" s="27"/>
      <c r="X27" s="48" t="str">
        <f t="shared" si="3"/>
        <v/>
      </c>
      <c r="Y27" s="27"/>
      <c r="Z27" s="4"/>
      <c r="AA27" s="27"/>
      <c r="AB27" s="48" t="str">
        <f t="shared" si="4"/>
        <v/>
      </c>
      <c r="AC27" s="27"/>
      <c r="AD27" s="29">
        <f t="shared" si="5"/>
        <v>8</v>
      </c>
      <c r="AE27" s="81">
        <f t="shared" si="6"/>
        <v>0</v>
      </c>
      <c r="AF27" s="27"/>
    </row>
    <row r="28" spans="2:32" x14ac:dyDescent="0.25">
      <c r="B28" s="6"/>
      <c r="C28" s="24" t="s">
        <v>24</v>
      </c>
      <c r="D28" s="18">
        <v>70</v>
      </c>
      <c r="E28" s="18">
        <v>8</v>
      </c>
      <c r="F28" s="18"/>
      <c r="G28" s="27"/>
      <c r="H28" s="27"/>
      <c r="I28" s="27"/>
      <c r="J28" s="27"/>
      <c r="K28" s="27"/>
      <c r="L28" s="27"/>
      <c r="M28" s="27"/>
      <c r="N28" s="27"/>
      <c r="O28" s="27"/>
      <c r="P28" s="35"/>
      <c r="Q28" s="17"/>
      <c r="R28" s="3">
        <f t="shared" si="1"/>
        <v>70</v>
      </c>
      <c r="S28" s="27"/>
      <c r="T28" s="54" t="str">
        <f t="shared" si="0"/>
        <v/>
      </c>
      <c r="U28" s="27"/>
      <c r="V28" s="3">
        <f t="shared" si="2"/>
        <v>8</v>
      </c>
      <c r="W28" s="27"/>
      <c r="X28" s="48" t="str">
        <f t="shared" si="3"/>
        <v/>
      </c>
      <c r="Y28" s="27"/>
      <c r="Z28" s="27"/>
      <c r="AA28" s="27"/>
      <c r="AB28" s="48" t="str">
        <f t="shared" si="4"/>
        <v/>
      </c>
      <c r="AC28" s="27"/>
      <c r="AD28" s="29">
        <f t="shared" si="5"/>
        <v>78</v>
      </c>
      <c r="AE28" s="81">
        <f t="shared" si="6"/>
        <v>0</v>
      </c>
      <c r="AF28" s="27"/>
    </row>
    <row r="29" spans="2:32" x14ac:dyDescent="0.25">
      <c r="B29" s="6"/>
      <c r="C29" s="43" t="s">
        <v>17</v>
      </c>
      <c r="D29" s="56"/>
      <c r="E29" s="56"/>
      <c r="F29" s="56"/>
      <c r="G29" s="33"/>
      <c r="H29" s="33"/>
      <c r="I29" s="33"/>
      <c r="J29" s="33"/>
      <c r="K29" s="33"/>
      <c r="L29" s="33"/>
      <c r="M29" s="33"/>
      <c r="N29" s="33"/>
      <c r="O29" s="33"/>
      <c r="P29" s="36"/>
      <c r="Q29" s="17"/>
      <c r="R29" s="3">
        <f t="shared" si="1"/>
        <v>0</v>
      </c>
      <c r="S29" s="33"/>
      <c r="T29" s="48" t="str">
        <f t="shared" ref="T29:T63" si="7">IF(S29&gt;0,R29-S29,"")</f>
        <v/>
      </c>
      <c r="U29" s="33"/>
      <c r="V29" s="3">
        <f t="shared" si="2"/>
        <v>0</v>
      </c>
      <c r="W29" s="33"/>
      <c r="X29" s="51"/>
      <c r="Y29" s="33"/>
      <c r="Z29" s="33"/>
      <c r="AA29" s="33"/>
      <c r="AB29" s="51"/>
      <c r="AC29" s="33"/>
      <c r="AD29" s="29">
        <f t="shared" si="5"/>
        <v>0</v>
      </c>
      <c r="AE29" s="81">
        <f t="shared" si="6"/>
        <v>0</v>
      </c>
      <c r="AF29" s="33"/>
    </row>
    <row r="30" spans="2:32" x14ac:dyDescent="0.25">
      <c r="B30" s="6" t="s">
        <v>47</v>
      </c>
      <c r="C30" s="24"/>
      <c r="D30" s="18"/>
      <c r="E30" s="56"/>
      <c r="F30" s="56"/>
      <c r="G30" s="33"/>
      <c r="H30" s="33"/>
      <c r="I30" s="33"/>
      <c r="J30" s="33"/>
      <c r="K30" s="33"/>
      <c r="L30" s="33"/>
      <c r="M30" s="33"/>
      <c r="N30" s="33"/>
      <c r="O30" s="33"/>
      <c r="P30" s="36"/>
      <c r="Q30" s="17"/>
      <c r="R30" s="3">
        <f t="shared" si="1"/>
        <v>0</v>
      </c>
      <c r="S30" s="33"/>
      <c r="T30" s="48" t="str">
        <f t="shared" si="7"/>
        <v/>
      </c>
      <c r="U30" s="33"/>
      <c r="V30" s="3">
        <f t="shared" si="2"/>
        <v>0</v>
      </c>
      <c r="W30" s="33"/>
      <c r="X30" s="34"/>
      <c r="Y30" s="33"/>
      <c r="Z30" s="33"/>
      <c r="AA30" s="33"/>
      <c r="AB30" s="51"/>
      <c r="AC30" s="33"/>
      <c r="AD30" s="37"/>
      <c r="AE30" s="81">
        <f t="shared" si="6"/>
        <v>0</v>
      </c>
      <c r="AF30" s="5"/>
    </row>
    <row r="31" spans="2:32" x14ac:dyDescent="0.25">
      <c r="B31" s="6"/>
      <c r="C31" s="60" t="s">
        <v>48</v>
      </c>
      <c r="D31" s="18"/>
      <c r="E31" s="56"/>
      <c r="F31" s="56"/>
      <c r="G31" s="33"/>
      <c r="H31" s="33"/>
      <c r="I31" s="33"/>
      <c r="J31" s="33"/>
      <c r="K31" s="33"/>
      <c r="L31" s="33"/>
      <c r="M31" s="33"/>
      <c r="N31" s="33"/>
      <c r="O31" s="33"/>
      <c r="P31" s="36"/>
      <c r="Q31" s="17"/>
      <c r="R31" s="3">
        <f t="shared" si="1"/>
        <v>0</v>
      </c>
      <c r="S31" s="33"/>
      <c r="T31" s="48" t="str">
        <f t="shared" si="7"/>
        <v/>
      </c>
      <c r="U31" s="33"/>
      <c r="V31" s="3">
        <f t="shared" si="2"/>
        <v>0</v>
      </c>
      <c r="W31" s="33"/>
      <c r="X31" s="48" t="str">
        <f t="shared" ref="X31:X41" si="8">IF(W31&gt;0,V31-W31,"")</f>
        <v/>
      </c>
      <c r="Y31" s="33"/>
      <c r="Z31" s="31"/>
      <c r="AA31" s="33"/>
      <c r="AB31" s="48" t="str">
        <f t="shared" ref="AB31:AB41" si="9">IF(AA31&gt;0,Z31-AA31,"")</f>
        <v/>
      </c>
      <c r="AC31" s="33"/>
      <c r="AD31" s="29">
        <f>R31+V31+Z31</f>
        <v>0</v>
      </c>
      <c r="AE31" s="81">
        <f t="shared" si="6"/>
        <v>0</v>
      </c>
      <c r="AF31" s="5"/>
    </row>
    <row r="32" spans="2:32" x14ac:dyDescent="0.25">
      <c r="B32" s="6"/>
      <c r="C32" s="61" t="s">
        <v>65</v>
      </c>
      <c r="D32" s="18"/>
      <c r="E32" s="56"/>
      <c r="F32" s="56"/>
      <c r="G32" s="33"/>
      <c r="H32" s="33"/>
      <c r="I32" s="33"/>
      <c r="J32" s="33"/>
      <c r="K32" s="33"/>
      <c r="L32" s="33"/>
      <c r="M32" s="33"/>
      <c r="N32" s="33"/>
      <c r="O32" s="33"/>
      <c r="P32" s="36"/>
      <c r="Q32" s="17"/>
      <c r="R32" s="3">
        <f t="shared" si="1"/>
        <v>0</v>
      </c>
      <c r="S32" s="33"/>
      <c r="T32" s="48"/>
      <c r="U32" s="33"/>
      <c r="V32" s="3">
        <f t="shared" si="2"/>
        <v>0</v>
      </c>
      <c r="W32" s="33"/>
      <c r="X32" s="48"/>
      <c r="Y32" s="33"/>
      <c r="Z32" s="31"/>
      <c r="AA32" s="33"/>
      <c r="AB32" s="48"/>
      <c r="AC32" s="33"/>
      <c r="AD32" s="29">
        <f>R32+V32+Z32</f>
        <v>0</v>
      </c>
      <c r="AE32" s="81">
        <f t="shared" si="6"/>
        <v>0</v>
      </c>
      <c r="AF32" s="5"/>
    </row>
    <row r="33" spans="2:32" x14ac:dyDescent="0.25">
      <c r="B33" s="6"/>
      <c r="C33" s="61" t="s">
        <v>66</v>
      </c>
      <c r="D33" s="18"/>
      <c r="E33" s="56"/>
      <c r="F33" s="56"/>
      <c r="G33" s="33"/>
      <c r="H33" s="33"/>
      <c r="I33" s="33"/>
      <c r="J33" s="33"/>
      <c r="K33" s="33"/>
      <c r="L33" s="33"/>
      <c r="M33" s="33"/>
      <c r="N33" s="33"/>
      <c r="O33" s="33"/>
      <c r="P33" s="36"/>
      <c r="Q33" s="17"/>
      <c r="R33" s="3">
        <f t="shared" si="1"/>
        <v>0</v>
      </c>
      <c r="S33" s="33"/>
      <c r="T33" s="48"/>
      <c r="U33" s="33"/>
      <c r="V33" s="3">
        <f t="shared" si="2"/>
        <v>0</v>
      </c>
      <c r="W33" s="33"/>
      <c r="X33" s="48"/>
      <c r="Y33" s="33"/>
      <c r="Z33" s="31"/>
      <c r="AA33" s="33"/>
      <c r="AB33" s="48"/>
      <c r="AC33" s="33"/>
      <c r="AD33" s="29">
        <f>R33+V33+Z33</f>
        <v>0</v>
      </c>
      <c r="AE33" s="81">
        <f t="shared" si="6"/>
        <v>0</v>
      </c>
      <c r="AF33" s="5"/>
    </row>
    <row r="34" spans="2:32" x14ac:dyDescent="0.25">
      <c r="B34" s="6"/>
      <c r="C34" s="60"/>
      <c r="D34" s="18"/>
      <c r="E34" s="56"/>
      <c r="F34" s="56"/>
      <c r="G34" s="33"/>
      <c r="H34" s="33"/>
      <c r="I34" s="33"/>
      <c r="J34" s="33"/>
      <c r="K34" s="33"/>
      <c r="L34" s="33"/>
      <c r="M34" s="33"/>
      <c r="N34" s="33"/>
      <c r="O34" s="33"/>
      <c r="P34" s="36"/>
      <c r="Q34" s="17"/>
      <c r="R34" s="3">
        <f t="shared" si="1"/>
        <v>0</v>
      </c>
      <c r="S34" s="33"/>
      <c r="T34" s="48"/>
      <c r="U34" s="33"/>
      <c r="V34" s="3">
        <f t="shared" si="2"/>
        <v>0</v>
      </c>
      <c r="W34" s="33"/>
      <c r="X34" s="48"/>
      <c r="Y34" s="33"/>
      <c r="Z34" s="31"/>
      <c r="AA34" s="33"/>
      <c r="AB34" s="48"/>
      <c r="AC34" s="33"/>
      <c r="AD34" s="29"/>
      <c r="AE34" s="81">
        <f t="shared" si="6"/>
        <v>0</v>
      </c>
      <c r="AF34" s="5"/>
    </row>
    <row r="35" spans="2:32" x14ac:dyDescent="0.25">
      <c r="B35" s="6" t="s">
        <v>13</v>
      </c>
      <c r="C35" s="24"/>
      <c r="D35" s="56"/>
      <c r="E35" s="56"/>
      <c r="F35" s="56"/>
      <c r="G35" s="33"/>
      <c r="H35" s="33"/>
      <c r="I35" s="33"/>
      <c r="J35" s="33"/>
      <c r="K35" s="33"/>
      <c r="L35" s="33"/>
      <c r="M35" s="33"/>
      <c r="N35" s="33"/>
      <c r="O35" s="33"/>
      <c r="P35" s="36"/>
      <c r="Q35" s="17"/>
      <c r="R35" s="3">
        <f t="shared" si="1"/>
        <v>0</v>
      </c>
      <c r="S35" s="33"/>
      <c r="T35" s="48" t="str">
        <f t="shared" si="7"/>
        <v/>
      </c>
      <c r="U35" s="33"/>
      <c r="V35" s="3">
        <f t="shared" si="2"/>
        <v>0</v>
      </c>
      <c r="W35" s="33"/>
      <c r="X35" s="48" t="str">
        <f t="shared" si="8"/>
        <v/>
      </c>
      <c r="Y35" s="33"/>
      <c r="Z35" s="31"/>
      <c r="AA35" s="33"/>
      <c r="AB35" s="48" t="str">
        <f t="shared" si="9"/>
        <v/>
      </c>
      <c r="AC35" s="33"/>
      <c r="AD35" s="29">
        <f t="shared" ref="AD35:AD41" si="10">R35+V35+Z35</f>
        <v>0</v>
      </c>
      <c r="AE35" s="81">
        <f t="shared" si="6"/>
        <v>0</v>
      </c>
      <c r="AF35" s="5"/>
    </row>
    <row r="36" spans="2:32" x14ac:dyDescent="0.25">
      <c r="B36" s="6"/>
      <c r="C36" s="2" t="s">
        <v>48</v>
      </c>
      <c r="D36" s="56"/>
      <c r="E36" s="56"/>
      <c r="F36" s="56"/>
      <c r="G36" s="33"/>
      <c r="H36" s="33"/>
      <c r="I36" s="33"/>
      <c r="J36" s="33"/>
      <c r="K36" s="33"/>
      <c r="L36" s="33"/>
      <c r="M36" s="33"/>
      <c r="N36" s="33"/>
      <c r="O36" s="33"/>
      <c r="P36" s="36"/>
      <c r="Q36" s="17"/>
      <c r="R36" s="3">
        <f t="shared" si="1"/>
        <v>0</v>
      </c>
      <c r="S36" s="55"/>
      <c r="T36" s="48" t="str">
        <f t="shared" si="7"/>
        <v/>
      </c>
      <c r="U36" s="33"/>
      <c r="V36" s="3">
        <f t="shared" si="2"/>
        <v>0</v>
      </c>
      <c r="W36" s="33"/>
      <c r="X36" s="48" t="str">
        <f t="shared" si="8"/>
        <v/>
      </c>
      <c r="Y36" s="33"/>
      <c r="Z36" s="31"/>
      <c r="AA36" s="33"/>
      <c r="AB36" s="48" t="str">
        <f t="shared" si="9"/>
        <v/>
      </c>
      <c r="AC36" s="33"/>
      <c r="AD36" s="29">
        <f t="shared" si="10"/>
        <v>0</v>
      </c>
      <c r="AE36" s="81">
        <f t="shared" si="6"/>
        <v>0</v>
      </c>
      <c r="AF36" s="5"/>
    </row>
    <row r="37" spans="2:32" x14ac:dyDescent="0.25">
      <c r="B37" s="6"/>
      <c r="C37" s="2" t="s">
        <v>61</v>
      </c>
      <c r="D37" s="56"/>
      <c r="E37" s="56"/>
      <c r="F37" s="56"/>
      <c r="G37" s="33"/>
      <c r="H37" s="33"/>
      <c r="I37" s="33"/>
      <c r="J37" s="33"/>
      <c r="K37" s="33"/>
      <c r="L37" s="33"/>
      <c r="M37" s="33"/>
      <c r="N37" s="33"/>
      <c r="O37" s="33"/>
      <c r="P37" s="36"/>
      <c r="Q37" s="17"/>
      <c r="R37" s="3">
        <f t="shared" si="1"/>
        <v>0</v>
      </c>
      <c r="S37" s="33"/>
      <c r="T37" s="48" t="str">
        <f t="shared" si="7"/>
        <v/>
      </c>
      <c r="U37" s="33"/>
      <c r="V37" s="3">
        <f t="shared" si="2"/>
        <v>0</v>
      </c>
      <c r="W37" s="33"/>
      <c r="X37" s="48" t="str">
        <f t="shared" si="8"/>
        <v/>
      </c>
      <c r="Y37" s="33"/>
      <c r="Z37" s="31"/>
      <c r="AA37" s="33"/>
      <c r="AB37" s="48" t="str">
        <f t="shared" si="9"/>
        <v/>
      </c>
      <c r="AC37" s="33"/>
      <c r="AD37" s="29">
        <f t="shared" si="10"/>
        <v>0</v>
      </c>
      <c r="AE37" s="81">
        <f t="shared" si="6"/>
        <v>0</v>
      </c>
      <c r="AF37" s="5"/>
    </row>
    <row r="38" spans="2:32" x14ac:dyDescent="0.25">
      <c r="B38" s="6"/>
      <c r="C38" s="2" t="s">
        <v>26</v>
      </c>
      <c r="D38" s="56"/>
      <c r="E38" s="56"/>
      <c r="F38" s="56"/>
      <c r="G38" s="33"/>
      <c r="H38" s="33"/>
      <c r="I38" s="33"/>
      <c r="J38" s="33"/>
      <c r="K38" s="33"/>
      <c r="L38" s="33"/>
      <c r="M38" s="33"/>
      <c r="N38" s="33"/>
      <c r="O38" s="33"/>
      <c r="P38" s="36"/>
      <c r="Q38" s="17"/>
      <c r="R38" s="3">
        <f t="shared" si="1"/>
        <v>0</v>
      </c>
      <c r="S38" s="33"/>
      <c r="T38" s="48" t="str">
        <f t="shared" si="7"/>
        <v/>
      </c>
      <c r="U38" s="33"/>
      <c r="V38" s="3">
        <f t="shared" si="2"/>
        <v>0</v>
      </c>
      <c r="W38" s="33"/>
      <c r="X38" s="48" t="str">
        <f t="shared" si="8"/>
        <v/>
      </c>
      <c r="Y38" s="33"/>
      <c r="Z38" s="31"/>
      <c r="AA38" s="33"/>
      <c r="AB38" s="48" t="str">
        <f t="shared" si="9"/>
        <v/>
      </c>
      <c r="AC38" s="33"/>
      <c r="AD38" s="29">
        <f t="shared" si="10"/>
        <v>0</v>
      </c>
      <c r="AE38" s="81">
        <f t="shared" si="6"/>
        <v>0</v>
      </c>
      <c r="AF38" s="5"/>
    </row>
    <row r="39" spans="2:32" x14ac:dyDescent="0.25">
      <c r="B39" s="6"/>
      <c r="C39" s="2" t="s">
        <v>50</v>
      </c>
      <c r="D39" s="56"/>
      <c r="E39" s="56"/>
      <c r="F39" s="56"/>
      <c r="G39" s="33"/>
      <c r="H39" s="33"/>
      <c r="I39" s="33"/>
      <c r="J39" s="33"/>
      <c r="K39" s="33"/>
      <c r="L39" s="33"/>
      <c r="M39" s="33"/>
      <c r="N39" s="33"/>
      <c r="O39" s="33"/>
      <c r="P39" s="36"/>
      <c r="Q39" s="17"/>
      <c r="R39" s="3">
        <f t="shared" si="1"/>
        <v>0</v>
      </c>
      <c r="S39" s="33"/>
      <c r="T39" s="48" t="str">
        <f t="shared" si="7"/>
        <v/>
      </c>
      <c r="U39" s="33"/>
      <c r="V39" s="3">
        <f t="shared" si="2"/>
        <v>0</v>
      </c>
      <c r="W39" s="33"/>
      <c r="X39" s="48" t="str">
        <f t="shared" si="8"/>
        <v/>
      </c>
      <c r="Y39" s="33"/>
      <c r="Z39" s="31"/>
      <c r="AA39" s="33"/>
      <c r="AB39" s="48" t="str">
        <f t="shared" si="9"/>
        <v/>
      </c>
      <c r="AC39" s="33"/>
      <c r="AD39" s="29">
        <f t="shared" si="10"/>
        <v>0</v>
      </c>
      <c r="AE39" s="81">
        <f t="shared" si="6"/>
        <v>0</v>
      </c>
      <c r="AF39" s="5"/>
    </row>
    <row r="40" spans="2:32" x14ac:dyDescent="0.25">
      <c r="B40" s="6"/>
      <c r="C40" s="2" t="s">
        <v>51</v>
      </c>
      <c r="D40" s="56"/>
      <c r="E40" s="56"/>
      <c r="F40" s="56"/>
      <c r="G40" s="33"/>
      <c r="H40" s="33"/>
      <c r="I40" s="33"/>
      <c r="J40" s="33"/>
      <c r="K40" s="33"/>
      <c r="L40" s="33"/>
      <c r="M40" s="33"/>
      <c r="N40" s="33"/>
      <c r="O40" s="33"/>
      <c r="P40" s="36"/>
      <c r="Q40" s="17"/>
      <c r="R40" s="3">
        <f t="shared" si="1"/>
        <v>0</v>
      </c>
      <c r="S40" s="33"/>
      <c r="T40" s="48" t="str">
        <f t="shared" si="7"/>
        <v/>
      </c>
      <c r="U40" s="33"/>
      <c r="V40" s="3">
        <f t="shared" si="2"/>
        <v>0</v>
      </c>
      <c r="W40" s="33"/>
      <c r="X40" s="48" t="str">
        <f t="shared" si="8"/>
        <v/>
      </c>
      <c r="Y40" s="33"/>
      <c r="Z40" s="31"/>
      <c r="AA40" s="33"/>
      <c r="AB40" s="48" t="str">
        <f t="shared" si="9"/>
        <v/>
      </c>
      <c r="AC40" s="33"/>
      <c r="AD40" s="29">
        <f t="shared" si="10"/>
        <v>0</v>
      </c>
      <c r="AE40" s="81">
        <f t="shared" si="6"/>
        <v>0</v>
      </c>
      <c r="AF40" s="5"/>
    </row>
    <row r="41" spans="2:32" x14ac:dyDescent="0.25">
      <c r="B41" s="6"/>
      <c r="C41" s="2" t="s">
        <v>52</v>
      </c>
      <c r="D41" s="56"/>
      <c r="E41" s="56"/>
      <c r="F41" s="56"/>
      <c r="G41" s="33"/>
      <c r="H41" s="33"/>
      <c r="I41" s="33"/>
      <c r="J41" s="33"/>
      <c r="K41" s="33"/>
      <c r="L41" s="33"/>
      <c r="M41" s="33"/>
      <c r="N41" s="33"/>
      <c r="O41" s="33"/>
      <c r="P41" s="36"/>
      <c r="Q41" s="17"/>
      <c r="R41" s="3">
        <f t="shared" si="1"/>
        <v>0</v>
      </c>
      <c r="S41" s="33"/>
      <c r="T41" s="48" t="str">
        <f t="shared" si="7"/>
        <v/>
      </c>
      <c r="U41" s="33"/>
      <c r="V41" s="3">
        <f t="shared" si="2"/>
        <v>0</v>
      </c>
      <c r="W41" s="33"/>
      <c r="X41" s="48" t="str">
        <f t="shared" si="8"/>
        <v/>
      </c>
      <c r="Y41" s="33"/>
      <c r="Z41" s="31"/>
      <c r="AA41" s="33"/>
      <c r="AB41" s="48" t="str">
        <f t="shared" si="9"/>
        <v/>
      </c>
      <c r="AC41" s="33"/>
      <c r="AD41" s="29">
        <f t="shared" si="10"/>
        <v>0</v>
      </c>
      <c r="AE41" s="81">
        <f t="shared" si="6"/>
        <v>0</v>
      </c>
      <c r="AF41" s="5"/>
    </row>
    <row r="42" spans="2:32" x14ac:dyDescent="0.25">
      <c r="B42" s="2" t="s">
        <v>54</v>
      </c>
      <c r="C42" s="24"/>
      <c r="D42" s="56"/>
      <c r="E42" s="56"/>
      <c r="F42" s="56"/>
      <c r="G42" s="33"/>
      <c r="H42" s="33"/>
      <c r="I42" s="33"/>
      <c r="J42" s="33"/>
      <c r="K42" s="33"/>
      <c r="L42" s="33"/>
      <c r="M42" s="33"/>
      <c r="N42" s="33"/>
      <c r="O42" s="33"/>
      <c r="P42" s="36"/>
      <c r="Q42" s="17"/>
      <c r="R42" s="3">
        <f t="shared" si="1"/>
        <v>0</v>
      </c>
      <c r="S42" s="33"/>
      <c r="T42" s="48" t="str">
        <f t="shared" si="7"/>
        <v/>
      </c>
      <c r="U42" s="33"/>
      <c r="V42" s="3">
        <f t="shared" si="2"/>
        <v>0</v>
      </c>
      <c r="W42" s="33"/>
      <c r="X42" s="34"/>
      <c r="Y42" s="33"/>
      <c r="Z42" s="33"/>
      <c r="AA42" s="33"/>
      <c r="AB42" s="34"/>
      <c r="AC42" s="33"/>
      <c r="AD42" s="37"/>
      <c r="AE42" s="81">
        <f t="shared" si="6"/>
        <v>0</v>
      </c>
      <c r="AF42" s="5"/>
    </row>
    <row r="43" spans="2:32" x14ac:dyDescent="0.25">
      <c r="B43" s="6"/>
      <c r="C43" s="24" t="s">
        <v>48</v>
      </c>
      <c r="D43" s="56"/>
      <c r="E43" s="56"/>
      <c r="F43" s="56"/>
      <c r="G43" s="33"/>
      <c r="H43" s="33"/>
      <c r="I43" s="33"/>
      <c r="J43" s="33"/>
      <c r="K43" s="33"/>
      <c r="L43" s="33"/>
      <c r="M43" s="33"/>
      <c r="N43" s="33"/>
      <c r="O43" s="33"/>
      <c r="P43" s="36"/>
      <c r="Q43" s="17"/>
      <c r="R43" s="3">
        <f t="shared" si="1"/>
        <v>0</v>
      </c>
      <c r="S43" s="33"/>
      <c r="T43" s="48" t="str">
        <f t="shared" si="7"/>
        <v/>
      </c>
      <c r="U43" s="33"/>
      <c r="V43" s="3">
        <f t="shared" si="2"/>
        <v>0</v>
      </c>
      <c r="W43" s="33"/>
      <c r="X43" s="34"/>
      <c r="Y43" s="33"/>
      <c r="Z43" s="33"/>
      <c r="AA43" s="33"/>
      <c r="AB43" s="34"/>
      <c r="AC43" s="33"/>
      <c r="AD43" s="37"/>
      <c r="AE43" s="81">
        <f t="shared" si="6"/>
        <v>0</v>
      </c>
      <c r="AF43" s="5"/>
    </row>
    <row r="44" spans="2:32" x14ac:dyDescent="0.25">
      <c r="B44" s="6"/>
      <c r="C44" s="24" t="s">
        <v>23</v>
      </c>
      <c r="D44" s="56"/>
      <c r="E44" s="56"/>
      <c r="F44" s="56"/>
      <c r="G44" s="33"/>
      <c r="H44" s="33"/>
      <c r="I44" s="33"/>
      <c r="J44" s="33"/>
      <c r="K44" s="33"/>
      <c r="L44" s="33"/>
      <c r="M44" s="33"/>
      <c r="N44" s="33"/>
      <c r="O44" s="33"/>
      <c r="P44" s="36"/>
      <c r="Q44" s="17"/>
      <c r="R44" s="3">
        <f t="shared" si="1"/>
        <v>0</v>
      </c>
      <c r="S44" s="33"/>
      <c r="T44" s="48" t="str">
        <f t="shared" si="7"/>
        <v/>
      </c>
      <c r="U44" s="33"/>
      <c r="V44" s="3">
        <f t="shared" si="2"/>
        <v>0</v>
      </c>
      <c r="W44" s="33"/>
      <c r="X44" s="34"/>
      <c r="Y44" s="33"/>
      <c r="Z44" s="33"/>
      <c r="AA44" s="33"/>
      <c r="AB44" s="34"/>
      <c r="AC44" s="33"/>
      <c r="AD44" s="37"/>
      <c r="AE44" s="81">
        <f t="shared" si="6"/>
        <v>0</v>
      </c>
      <c r="AF44" s="5"/>
    </row>
    <row r="45" spans="2:32" x14ac:dyDescent="0.25">
      <c r="B45" s="6"/>
      <c r="C45" s="24" t="s">
        <v>49</v>
      </c>
      <c r="D45" s="56"/>
      <c r="E45" s="56"/>
      <c r="F45" s="56"/>
      <c r="G45" s="33"/>
      <c r="H45" s="33"/>
      <c r="I45" s="33"/>
      <c r="J45" s="33"/>
      <c r="K45" s="33"/>
      <c r="L45" s="33"/>
      <c r="M45" s="33"/>
      <c r="N45" s="33"/>
      <c r="O45" s="33"/>
      <c r="P45" s="36"/>
      <c r="Q45" s="17"/>
      <c r="R45" s="3">
        <f t="shared" si="1"/>
        <v>0</v>
      </c>
      <c r="S45" s="33"/>
      <c r="T45" s="48" t="str">
        <f t="shared" si="7"/>
        <v/>
      </c>
      <c r="U45" s="33"/>
      <c r="V45" s="3">
        <f t="shared" si="2"/>
        <v>0</v>
      </c>
      <c r="W45" s="33"/>
      <c r="X45" s="34"/>
      <c r="Y45" s="33"/>
      <c r="Z45" s="33"/>
      <c r="AA45" s="33"/>
      <c r="AB45" s="34"/>
      <c r="AC45" s="33"/>
      <c r="AD45" s="37"/>
      <c r="AE45" s="81">
        <f t="shared" si="6"/>
        <v>0</v>
      </c>
      <c r="AF45" s="5"/>
    </row>
    <row r="46" spans="2:32" x14ac:dyDescent="0.25">
      <c r="B46" s="6"/>
      <c r="C46" s="24" t="s">
        <v>26</v>
      </c>
      <c r="D46" s="56"/>
      <c r="E46" s="56"/>
      <c r="F46" s="56"/>
      <c r="G46" s="33"/>
      <c r="H46" s="33"/>
      <c r="I46" s="33"/>
      <c r="J46" s="33"/>
      <c r="K46" s="33"/>
      <c r="L46" s="33"/>
      <c r="M46" s="33"/>
      <c r="N46" s="33"/>
      <c r="O46" s="33"/>
      <c r="P46" s="36"/>
      <c r="Q46" s="17"/>
      <c r="R46" s="3">
        <f t="shared" si="1"/>
        <v>0</v>
      </c>
      <c r="S46" s="33"/>
      <c r="T46" s="48" t="str">
        <f t="shared" si="7"/>
        <v/>
      </c>
      <c r="U46" s="33"/>
      <c r="V46" s="3">
        <f t="shared" si="2"/>
        <v>0</v>
      </c>
      <c r="W46" s="33"/>
      <c r="X46" s="34"/>
      <c r="Y46" s="33"/>
      <c r="Z46" s="33"/>
      <c r="AA46" s="33"/>
      <c r="AB46" s="34"/>
      <c r="AC46" s="33"/>
      <c r="AD46" s="37"/>
      <c r="AE46" s="81">
        <f t="shared" si="6"/>
        <v>0</v>
      </c>
      <c r="AF46" s="5"/>
    </row>
    <row r="47" spans="2:32" x14ac:dyDescent="0.25">
      <c r="B47" s="6"/>
      <c r="C47" s="24" t="s">
        <v>50</v>
      </c>
      <c r="D47" s="56"/>
      <c r="E47" s="56"/>
      <c r="F47" s="56"/>
      <c r="G47" s="33"/>
      <c r="H47" s="33"/>
      <c r="I47" s="33"/>
      <c r="J47" s="33"/>
      <c r="K47" s="33"/>
      <c r="L47" s="33"/>
      <c r="M47" s="33"/>
      <c r="N47" s="33"/>
      <c r="O47" s="33"/>
      <c r="P47" s="36"/>
      <c r="Q47" s="17"/>
      <c r="R47" s="3">
        <f t="shared" si="1"/>
        <v>0</v>
      </c>
      <c r="S47" s="33"/>
      <c r="T47" s="48" t="str">
        <f t="shared" si="7"/>
        <v/>
      </c>
      <c r="U47" s="33"/>
      <c r="V47" s="3">
        <f t="shared" si="2"/>
        <v>0</v>
      </c>
      <c r="W47" s="33"/>
      <c r="X47" s="34"/>
      <c r="Y47" s="33"/>
      <c r="Z47" s="33"/>
      <c r="AA47" s="33"/>
      <c r="AB47" s="34"/>
      <c r="AC47" s="33"/>
      <c r="AD47" s="37"/>
      <c r="AE47" s="81">
        <f t="shared" si="6"/>
        <v>0</v>
      </c>
      <c r="AF47" s="5"/>
    </row>
    <row r="48" spans="2:32" x14ac:dyDescent="0.25">
      <c r="B48" s="6"/>
      <c r="C48" s="24" t="s">
        <v>51</v>
      </c>
      <c r="D48" s="56"/>
      <c r="E48" s="56"/>
      <c r="F48" s="56"/>
      <c r="G48" s="33"/>
      <c r="H48" s="33"/>
      <c r="I48" s="33"/>
      <c r="J48" s="33"/>
      <c r="K48" s="33"/>
      <c r="L48" s="33"/>
      <c r="M48" s="33"/>
      <c r="N48" s="33"/>
      <c r="O48" s="33"/>
      <c r="P48" s="36"/>
      <c r="Q48" s="17"/>
      <c r="R48" s="3">
        <f t="shared" si="1"/>
        <v>0</v>
      </c>
      <c r="S48" s="33"/>
      <c r="T48" s="48" t="str">
        <f t="shared" si="7"/>
        <v/>
      </c>
      <c r="U48" s="33"/>
      <c r="V48" s="3">
        <f t="shared" si="2"/>
        <v>0</v>
      </c>
      <c r="W48" s="33"/>
      <c r="X48" s="34"/>
      <c r="Y48" s="33"/>
      <c r="Z48" s="33"/>
      <c r="AA48" s="33"/>
      <c r="AB48" s="34"/>
      <c r="AC48" s="33"/>
      <c r="AD48" s="37"/>
      <c r="AE48" s="81">
        <f t="shared" si="6"/>
        <v>0</v>
      </c>
      <c r="AF48" s="5"/>
    </row>
    <row r="49" spans="2:32" x14ac:dyDescent="0.25">
      <c r="B49" s="6"/>
      <c r="C49" s="24" t="s">
        <v>52</v>
      </c>
      <c r="D49" s="56"/>
      <c r="E49" s="56"/>
      <c r="F49" s="56"/>
      <c r="G49" s="33"/>
      <c r="H49" s="33"/>
      <c r="I49" s="33"/>
      <c r="J49" s="33"/>
      <c r="K49" s="33"/>
      <c r="L49" s="33"/>
      <c r="M49" s="33"/>
      <c r="N49" s="33"/>
      <c r="O49" s="33"/>
      <c r="P49" s="36"/>
      <c r="Q49" s="17"/>
      <c r="R49" s="3">
        <f t="shared" si="1"/>
        <v>0</v>
      </c>
      <c r="S49" s="33"/>
      <c r="T49" s="48" t="str">
        <f t="shared" si="7"/>
        <v/>
      </c>
      <c r="U49" s="33"/>
      <c r="V49" s="3">
        <f t="shared" si="2"/>
        <v>0</v>
      </c>
      <c r="W49" s="33"/>
      <c r="X49" s="34"/>
      <c r="Y49" s="33"/>
      <c r="Z49" s="33"/>
      <c r="AA49" s="33"/>
      <c r="AB49" s="34"/>
      <c r="AC49" s="33"/>
      <c r="AD49" s="37"/>
      <c r="AE49" s="81">
        <f t="shared" si="6"/>
        <v>0</v>
      </c>
      <c r="AF49" s="5"/>
    </row>
    <row r="50" spans="2:32" x14ac:dyDescent="0.25">
      <c r="B50" s="6"/>
      <c r="C50" s="24" t="s">
        <v>53</v>
      </c>
      <c r="D50" s="56"/>
      <c r="E50" s="56"/>
      <c r="F50" s="56"/>
      <c r="G50" s="33"/>
      <c r="H50" s="33"/>
      <c r="I50" s="33"/>
      <c r="J50" s="33"/>
      <c r="K50" s="33"/>
      <c r="L50" s="33"/>
      <c r="M50" s="33"/>
      <c r="N50" s="33"/>
      <c r="O50" s="33"/>
      <c r="P50" s="36"/>
      <c r="Q50" s="17"/>
      <c r="R50" s="3">
        <f t="shared" si="1"/>
        <v>0</v>
      </c>
      <c r="S50" s="33"/>
      <c r="T50" s="48" t="str">
        <f t="shared" si="7"/>
        <v/>
      </c>
      <c r="U50" s="33"/>
      <c r="V50" s="3">
        <f t="shared" si="2"/>
        <v>0</v>
      </c>
      <c r="W50" s="33"/>
      <c r="X50" s="34"/>
      <c r="Y50" s="33"/>
      <c r="Z50" s="33"/>
      <c r="AA50" s="33"/>
      <c r="AB50" s="34"/>
      <c r="AC50" s="33"/>
      <c r="AD50" s="37"/>
      <c r="AE50" s="81">
        <f t="shared" si="6"/>
        <v>0</v>
      </c>
      <c r="AF50" s="5"/>
    </row>
    <row r="51" spans="2:32" x14ac:dyDescent="0.25">
      <c r="B51" s="61" t="s">
        <v>89</v>
      </c>
      <c r="C51" s="24"/>
      <c r="D51" s="56"/>
      <c r="E51" s="56"/>
      <c r="F51" s="56"/>
      <c r="G51" s="33"/>
      <c r="H51" s="33"/>
      <c r="I51" s="33"/>
      <c r="J51" s="33"/>
      <c r="K51" s="33"/>
      <c r="L51" s="33"/>
      <c r="M51" s="33"/>
      <c r="N51" s="33"/>
      <c r="O51" s="33"/>
      <c r="P51" s="36"/>
      <c r="Q51" s="17"/>
      <c r="R51" s="3">
        <f t="shared" si="1"/>
        <v>0</v>
      </c>
      <c r="S51" s="33"/>
      <c r="T51" s="48" t="str">
        <f t="shared" si="7"/>
        <v/>
      </c>
      <c r="U51" s="33"/>
      <c r="V51" s="3">
        <f t="shared" si="2"/>
        <v>0</v>
      </c>
      <c r="W51" s="33"/>
      <c r="X51" s="51"/>
      <c r="Y51" s="33"/>
      <c r="Z51" s="33"/>
      <c r="AA51" s="33"/>
      <c r="AB51" s="51"/>
      <c r="AC51" s="33"/>
      <c r="AD51" s="37"/>
      <c r="AE51" s="81">
        <f t="shared" si="6"/>
        <v>0</v>
      </c>
      <c r="AF51" s="33"/>
    </row>
    <row r="52" spans="2:32" x14ac:dyDescent="0.25">
      <c r="B52" s="61"/>
      <c r="C52" s="61" t="s">
        <v>26</v>
      </c>
      <c r="D52" s="56"/>
      <c r="E52" s="56"/>
      <c r="F52" s="56"/>
      <c r="G52" s="33"/>
      <c r="H52" s="33"/>
      <c r="I52" s="33"/>
      <c r="J52" s="33"/>
      <c r="K52" s="33"/>
      <c r="L52" s="33"/>
      <c r="M52" s="33"/>
      <c r="N52" s="33"/>
      <c r="O52" s="33"/>
      <c r="P52" s="36"/>
      <c r="Q52" s="17"/>
      <c r="R52" s="3">
        <f t="shared" si="1"/>
        <v>0</v>
      </c>
      <c r="S52" s="33"/>
      <c r="T52" s="48"/>
      <c r="U52" s="33"/>
      <c r="V52" s="3">
        <f t="shared" si="2"/>
        <v>0</v>
      </c>
      <c r="W52" s="33"/>
      <c r="X52" s="51"/>
      <c r="Y52" s="33"/>
      <c r="Z52" s="33"/>
      <c r="AA52" s="33"/>
      <c r="AB52" s="51"/>
      <c r="AC52" s="33"/>
      <c r="AD52" s="37"/>
      <c r="AE52" s="81">
        <f t="shared" si="6"/>
        <v>0</v>
      </c>
      <c r="AF52" s="33"/>
    </row>
    <row r="53" spans="2:32" x14ac:dyDescent="0.25">
      <c r="B53" s="61"/>
      <c r="C53" s="61" t="s">
        <v>80</v>
      </c>
      <c r="D53" s="56"/>
      <c r="E53" s="56"/>
      <c r="F53" s="56"/>
      <c r="G53" s="33"/>
      <c r="H53" s="33"/>
      <c r="I53" s="33"/>
      <c r="J53" s="33"/>
      <c r="K53" s="33"/>
      <c r="L53" s="33"/>
      <c r="M53" s="33"/>
      <c r="N53" s="33"/>
      <c r="O53" s="33"/>
      <c r="P53" s="36"/>
      <c r="Q53" s="17"/>
      <c r="R53" s="3">
        <f t="shared" si="1"/>
        <v>0</v>
      </c>
      <c r="S53" s="33"/>
      <c r="T53" s="48"/>
      <c r="U53" s="33"/>
      <c r="V53" s="3">
        <f t="shared" si="2"/>
        <v>0</v>
      </c>
      <c r="W53" s="33"/>
      <c r="X53" s="51"/>
      <c r="Y53" s="33"/>
      <c r="Z53" s="33"/>
      <c r="AA53" s="33"/>
      <c r="AB53" s="51"/>
      <c r="AC53" s="33"/>
      <c r="AD53" s="37"/>
      <c r="AE53" s="81">
        <f t="shared" si="6"/>
        <v>0</v>
      </c>
      <c r="AF53" s="33"/>
    </row>
    <row r="54" spans="2:32" x14ac:dyDescent="0.25">
      <c r="B54" s="61"/>
      <c r="C54" s="61" t="s">
        <v>49</v>
      </c>
      <c r="D54" s="56"/>
      <c r="E54" s="56"/>
      <c r="F54" s="56"/>
      <c r="G54" s="33"/>
      <c r="H54" s="33"/>
      <c r="I54" s="33"/>
      <c r="J54" s="33"/>
      <c r="K54" s="33"/>
      <c r="L54" s="33"/>
      <c r="M54" s="33"/>
      <c r="N54" s="33"/>
      <c r="O54" s="33"/>
      <c r="P54" s="36"/>
      <c r="Q54" s="17"/>
      <c r="R54" s="3">
        <f t="shared" si="1"/>
        <v>0</v>
      </c>
      <c r="S54" s="33"/>
      <c r="T54" s="48"/>
      <c r="U54" s="33"/>
      <c r="V54" s="3">
        <f t="shared" si="2"/>
        <v>0</v>
      </c>
      <c r="W54" s="33"/>
      <c r="X54" s="51"/>
      <c r="Y54" s="33"/>
      <c r="Z54" s="33"/>
      <c r="AA54" s="33"/>
      <c r="AB54" s="51"/>
      <c r="AC54" s="33"/>
      <c r="AD54" s="37"/>
      <c r="AE54" s="81">
        <f t="shared" si="6"/>
        <v>0</v>
      </c>
      <c r="AF54" s="33"/>
    </row>
    <row r="55" spans="2:32" x14ac:dyDescent="0.25">
      <c r="B55" s="61"/>
      <c r="C55" s="61" t="s">
        <v>63</v>
      </c>
      <c r="D55" s="56"/>
      <c r="E55" s="56"/>
      <c r="F55" s="56"/>
      <c r="G55" s="33"/>
      <c r="H55" s="33"/>
      <c r="I55" s="33"/>
      <c r="J55" s="33"/>
      <c r="K55" s="33"/>
      <c r="L55" s="33"/>
      <c r="M55" s="33"/>
      <c r="N55" s="33"/>
      <c r="O55" s="33"/>
      <c r="P55" s="36"/>
      <c r="Q55" s="17"/>
      <c r="R55" s="3">
        <f t="shared" si="1"/>
        <v>0</v>
      </c>
      <c r="S55" s="33"/>
      <c r="T55" s="48"/>
      <c r="U55" s="33"/>
      <c r="V55" s="3">
        <f t="shared" si="2"/>
        <v>0</v>
      </c>
      <c r="W55" s="33"/>
      <c r="X55" s="51"/>
      <c r="Y55" s="33"/>
      <c r="Z55" s="33"/>
      <c r="AA55" s="33"/>
      <c r="AB55" s="51"/>
      <c r="AC55" s="33"/>
      <c r="AD55" s="37"/>
      <c r="AE55" s="81">
        <f t="shared" si="6"/>
        <v>0</v>
      </c>
      <c r="AF55" s="33"/>
    </row>
    <row r="56" spans="2:32" x14ac:dyDescent="0.25">
      <c r="B56" s="61"/>
      <c r="C56" s="61" t="s">
        <v>64</v>
      </c>
      <c r="D56" s="56"/>
      <c r="E56" s="56"/>
      <c r="F56" s="56"/>
      <c r="G56" s="33"/>
      <c r="H56" s="33"/>
      <c r="I56" s="33"/>
      <c r="J56" s="33"/>
      <c r="K56" s="33"/>
      <c r="L56" s="33"/>
      <c r="M56" s="33"/>
      <c r="N56" s="33"/>
      <c r="O56" s="33"/>
      <c r="P56" s="36"/>
      <c r="Q56" s="17"/>
      <c r="R56" s="3">
        <f t="shared" si="1"/>
        <v>0</v>
      </c>
      <c r="S56" s="33"/>
      <c r="T56" s="48"/>
      <c r="U56" s="33"/>
      <c r="V56" s="3">
        <f t="shared" si="2"/>
        <v>0</v>
      </c>
      <c r="W56" s="33"/>
      <c r="X56" s="51"/>
      <c r="Y56" s="33"/>
      <c r="Z56" s="33"/>
      <c r="AA56" s="33"/>
      <c r="AB56" s="51"/>
      <c r="AC56" s="33"/>
      <c r="AD56" s="37"/>
      <c r="AE56" s="81">
        <f t="shared" si="6"/>
        <v>0</v>
      </c>
      <c r="AF56" s="33"/>
    </row>
    <row r="57" spans="2:32" x14ac:dyDescent="0.25">
      <c r="B57" s="61"/>
      <c r="C57" s="61" t="s">
        <v>97</v>
      </c>
      <c r="D57" s="56"/>
      <c r="E57" s="56"/>
      <c r="F57" s="56"/>
      <c r="G57" s="33"/>
      <c r="H57" s="33"/>
      <c r="I57" s="33"/>
      <c r="J57" s="33"/>
      <c r="K57" s="33"/>
      <c r="L57" s="33"/>
      <c r="M57" s="33"/>
      <c r="N57" s="33"/>
      <c r="O57" s="33"/>
      <c r="P57" s="36"/>
      <c r="Q57" s="17"/>
      <c r="R57" s="3">
        <f t="shared" si="1"/>
        <v>0</v>
      </c>
      <c r="S57" s="33"/>
      <c r="T57" s="48"/>
      <c r="U57" s="33"/>
      <c r="V57" s="3">
        <f t="shared" si="2"/>
        <v>0</v>
      </c>
      <c r="W57" s="33"/>
      <c r="X57" s="51"/>
      <c r="Y57" s="33"/>
      <c r="Z57" s="33"/>
      <c r="AA57" s="33"/>
      <c r="AB57" s="51"/>
      <c r="AC57" s="33"/>
      <c r="AD57" s="37"/>
      <c r="AE57" s="81">
        <f t="shared" si="6"/>
        <v>0</v>
      </c>
      <c r="AF57" s="33"/>
    </row>
    <row r="58" spans="2:32" x14ac:dyDescent="0.25">
      <c r="B58" s="61"/>
      <c r="C58" s="61" t="s">
        <v>88</v>
      </c>
      <c r="D58" s="56"/>
      <c r="E58" s="56"/>
      <c r="F58" s="56"/>
      <c r="G58" s="33"/>
      <c r="H58" s="33"/>
      <c r="I58" s="33"/>
      <c r="J58" s="33"/>
      <c r="K58" s="33"/>
      <c r="L58" s="33"/>
      <c r="M58" s="33"/>
      <c r="N58" s="33"/>
      <c r="O58" s="33"/>
      <c r="P58" s="36"/>
      <c r="Q58" s="17"/>
      <c r="R58" s="3">
        <f t="shared" si="1"/>
        <v>0</v>
      </c>
      <c r="S58" s="33"/>
      <c r="T58" s="48"/>
      <c r="U58" s="33"/>
      <c r="V58" s="3">
        <f t="shared" si="2"/>
        <v>0</v>
      </c>
      <c r="W58" s="33"/>
      <c r="X58" s="51"/>
      <c r="Y58" s="33"/>
      <c r="Z58" s="33"/>
      <c r="AA58" s="33"/>
      <c r="AB58" s="51"/>
      <c r="AC58" s="33"/>
      <c r="AD58" s="37"/>
      <c r="AE58" s="81">
        <f t="shared" si="6"/>
        <v>0</v>
      </c>
      <c r="AF58" s="33"/>
    </row>
    <row r="59" spans="2:32" x14ac:dyDescent="0.25">
      <c r="B59" s="61"/>
      <c r="C59" s="24"/>
      <c r="D59" s="56"/>
      <c r="E59" s="56"/>
      <c r="F59" s="56"/>
      <c r="G59" s="33"/>
      <c r="H59" s="33"/>
      <c r="I59" s="33"/>
      <c r="J59" s="33"/>
      <c r="K59" s="33"/>
      <c r="L59" s="33"/>
      <c r="M59" s="33"/>
      <c r="N59" s="33"/>
      <c r="O59" s="33"/>
      <c r="P59" s="36"/>
      <c r="Q59" s="17"/>
      <c r="R59" s="3">
        <f t="shared" si="1"/>
        <v>0</v>
      </c>
      <c r="S59" s="33"/>
      <c r="T59" s="48"/>
      <c r="U59" s="33"/>
      <c r="V59" s="3">
        <f t="shared" si="2"/>
        <v>0</v>
      </c>
      <c r="W59" s="33"/>
      <c r="X59" s="51"/>
      <c r="Y59" s="33"/>
      <c r="Z59" s="33"/>
      <c r="AA59" s="33"/>
      <c r="AB59" s="51"/>
      <c r="AC59" s="33"/>
      <c r="AD59" s="37"/>
      <c r="AE59" s="81">
        <f t="shared" si="6"/>
        <v>0</v>
      </c>
      <c r="AF59" s="33"/>
    </row>
    <row r="60" spans="2:32" x14ac:dyDescent="0.25">
      <c r="B60" s="61"/>
      <c r="C60" s="24"/>
      <c r="D60" s="56"/>
      <c r="E60" s="56"/>
      <c r="F60" s="56"/>
      <c r="G60" s="33"/>
      <c r="H60" s="33"/>
      <c r="I60" s="33"/>
      <c r="J60" s="33"/>
      <c r="K60" s="33"/>
      <c r="L60" s="33"/>
      <c r="M60" s="33"/>
      <c r="N60" s="33"/>
      <c r="O60" s="33"/>
      <c r="P60" s="36"/>
      <c r="Q60" s="17"/>
      <c r="R60" s="3">
        <f t="shared" si="1"/>
        <v>0</v>
      </c>
      <c r="S60" s="33"/>
      <c r="T60" s="48"/>
      <c r="U60" s="33"/>
      <c r="V60" s="3">
        <f t="shared" si="2"/>
        <v>0</v>
      </c>
      <c r="W60" s="33"/>
      <c r="X60" s="51"/>
      <c r="Y60" s="33"/>
      <c r="Z60" s="33"/>
      <c r="AA60" s="33"/>
      <c r="AB60" s="51"/>
      <c r="AC60" s="33"/>
      <c r="AD60" s="37"/>
      <c r="AE60" s="81">
        <f t="shared" si="6"/>
        <v>0</v>
      </c>
      <c r="AF60" s="33"/>
    </row>
    <row r="61" spans="2:32" x14ac:dyDescent="0.25">
      <c r="B61" s="6"/>
      <c r="C61" s="24"/>
      <c r="D61" s="56"/>
      <c r="E61" s="56"/>
      <c r="F61" s="56"/>
      <c r="G61" s="33"/>
      <c r="H61" s="33"/>
      <c r="I61" s="33"/>
      <c r="J61" s="33"/>
      <c r="K61" s="33"/>
      <c r="L61" s="33"/>
      <c r="M61" s="33"/>
      <c r="N61" s="33"/>
      <c r="O61" s="33"/>
      <c r="P61" s="36"/>
      <c r="Q61" s="17"/>
      <c r="R61" s="3">
        <f t="shared" si="1"/>
        <v>0</v>
      </c>
      <c r="S61" s="33"/>
      <c r="T61" s="48" t="str">
        <f t="shared" si="7"/>
        <v/>
      </c>
      <c r="U61" s="33"/>
      <c r="V61" s="3">
        <f t="shared" si="2"/>
        <v>0</v>
      </c>
      <c r="W61" s="33"/>
      <c r="X61" s="51"/>
      <c r="Y61" s="33"/>
      <c r="Z61" s="33"/>
      <c r="AA61" s="33"/>
      <c r="AB61" s="51"/>
      <c r="AC61" s="33"/>
      <c r="AD61" s="37"/>
      <c r="AE61" s="81">
        <f t="shared" si="6"/>
        <v>0</v>
      </c>
      <c r="AF61" s="33"/>
    </row>
    <row r="62" spans="2:32" x14ac:dyDescent="0.25">
      <c r="B62" s="6"/>
      <c r="C62" s="24"/>
      <c r="D62" s="56"/>
      <c r="E62" s="56"/>
      <c r="F62" s="56"/>
      <c r="G62" s="33"/>
      <c r="H62" s="33"/>
      <c r="I62" s="33"/>
      <c r="J62" s="33"/>
      <c r="K62" s="33"/>
      <c r="L62" s="33"/>
      <c r="M62" s="33"/>
      <c r="N62" s="33"/>
      <c r="O62" s="33"/>
      <c r="P62" s="36"/>
      <c r="Q62" s="17"/>
      <c r="R62" s="3">
        <f t="shared" si="1"/>
        <v>0</v>
      </c>
      <c r="S62" s="33"/>
      <c r="T62" s="48" t="str">
        <f t="shared" si="7"/>
        <v/>
      </c>
      <c r="U62" s="33"/>
      <c r="V62" s="3">
        <f t="shared" si="2"/>
        <v>0</v>
      </c>
      <c r="W62" s="33"/>
      <c r="X62" s="51"/>
      <c r="Y62" s="33"/>
      <c r="Z62" s="33"/>
      <c r="AA62" s="33"/>
      <c r="AB62" s="51"/>
      <c r="AC62" s="33"/>
      <c r="AD62" s="37"/>
      <c r="AE62" s="81">
        <f t="shared" si="6"/>
        <v>0</v>
      </c>
      <c r="AF62" s="33"/>
    </row>
    <row r="63" spans="2:32" x14ac:dyDescent="0.25">
      <c r="B63" s="6"/>
      <c r="C63" s="24"/>
      <c r="D63" s="56"/>
      <c r="E63" s="56"/>
      <c r="F63" s="56"/>
      <c r="G63" s="33"/>
      <c r="H63" s="33"/>
      <c r="I63" s="33"/>
      <c r="J63" s="33"/>
      <c r="K63" s="33"/>
      <c r="L63" s="33"/>
      <c r="M63" s="33"/>
      <c r="N63" s="33"/>
      <c r="O63" s="33"/>
      <c r="P63" s="36"/>
      <c r="Q63" s="17"/>
      <c r="R63" s="3">
        <f t="shared" si="1"/>
        <v>0</v>
      </c>
      <c r="S63" s="33"/>
      <c r="T63" s="48" t="str">
        <f t="shared" si="7"/>
        <v/>
      </c>
      <c r="U63" s="33"/>
      <c r="V63" s="3">
        <f t="shared" si="2"/>
        <v>0</v>
      </c>
      <c r="W63" s="33"/>
      <c r="X63" s="51"/>
      <c r="Y63" s="33"/>
      <c r="Z63" s="33"/>
      <c r="AA63" s="33"/>
      <c r="AB63" s="51"/>
      <c r="AC63" s="33"/>
      <c r="AD63" s="37"/>
      <c r="AE63" s="82"/>
      <c r="AF63" s="33"/>
    </row>
    <row r="64" spans="2:32" ht="15.75" thickBot="1" x14ac:dyDescent="0.3">
      <c r="B64" s="38" t="s">
        <v>11</v>
      </c>
      <c r="C64" s="39"/>
      <c r="D64" s="40">
        <f>SUM(D7:D63)</f>
        <v>564</v>
      </c>
      <c r="E64" s="40">
        <f>SUM(E7:E63)</f>
        <v>162</v>
      </c>
      <c r="F64" s="40">
        <f>SUM(F7:F63)</f>
        <v>0</v>
      </c>
      <c r="G64" s="40">
        <f>SUM(G7:G63)</f>
        <v>0</v>
      </c>
      <c r="H64" s="40"/>
      <c r="I64" s="40">
        <f>SUM(I7:I63)</f>
        <v>0</v>
      </c>
      <c r="J64" s="40">
        <f>SUM(J7:J63)</f>
        <v>0</v>
      </c>
      <c r="K64" s="40"/>
      <c r="L64" s="40">
        <f>SUM(L7:L63)</f>
        <v>0</v>
      </c>
      <c r="M64" s="40">
        <f>SUM(M7:M63)</f>
        <v>0</v>
      </c>
      <c r="N64" s="40">
        <f>SUM(N7:N63)</f>
        <v>0</v>
      </c>
      <c r="O64" s="40">
        <f>SUM(O7:O63)</f>
        <v>0</v>
      </c>
      <c r="P64" s="41">
        <f>SUM(P7:P63)</f>
        <v>0</v>
      </c>
      <c r="Q64" s="17"/>
      <c r="R64" s="40">
        <f>SUM(R7:R63)</f>
        <v>564</v>
      </c>
      <c r="S64" s="40">
        <f>SUM(S7:S63)</f>
        <v>0</v>
      </c>
      <c r="T64" s="40">
        <f>SUM(T7:T63)</f>
        <v>0</v>
      </c>
      <c r="U64" s="40"/>
      <c r="V64" s="40">
        <f>SUM(V7:V63)</f>
        <v>162</v>
      </c>
      <c r="W64" s="40">
        <f>SUM(W7:W63)</f>
        <v>0</v>
      </c>
      <c r="X64" s="52">
        <f>SUM(X7:X63)</f>
        <v>0</v>
      </c>
      <c r="Y64" s="40"/>
      <c r="Z64" s="40">
        <f>SUM(Z7:Z63)</f>
        <v>0</v>
      </c>
      <c r="AA64" s="40">
        <f>SUM(AA7:AA63)</f>
        <v>0</v>
      </c>
      <c r="AB64" s="52">
        <f>SUM(AB7:AB63)</f>
        <v>0</v>
      </c>
      <c r="AC64" s="40"/>
      <c r="AD64" s="42">
        <f>SUM(AD7:AD63)</f>
        <v>726</v>
      </c>
      <c r="AE64" s="42">
        <f>SUM(AE7:AE63)</f>
        <v>0</v>
      </c>
      <c r="AF64" s="40"/>
    </row>
    <row r="65" ht="15.75" thickTop="1" x14ac:dyDescent="0.25"/>
    <row r="102" spans="18:32" x14ac:dyDescent="0.25">
      <c r="R102" s="104" t="s">
        <v>107</v>
      </c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</row>
    <row r="103" spans="18:32" x14ac:dyDescent="0.25"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D103" s="74"/>
      <c r="AE103" s="74"/>
    </row>
    <row r="104" spans="18:32" x14ac:dyDescent="0.25">
      <c r="R104" s="103" t="s">
        <v>104</v>
      </c>
      <c r="S104" s="103"/>
      <c r="T104" s="103"/>
      <c r="V104" s="103" t="s">
        <v>105</v>
      </c>
      <c r="W104" s="103"/>
      <c r="X104" s="103"/>
      <c r="Z104" s="103" t="s">
        <v>106</v>
      </c>
      <c r="AA104" s="103"/>
      <c r="AB104" s="103"/>
      <c r="AD104" s="103" t="s">
        <v>106</v>
      </c>
      <c r="AE104" s="103"/>
      <c r="AF104" s="103"/>
    </row>
    <row r="105" spans="18:32" x14ac:dyDescent="0.25">
      <c r="R105" s="69" t="s">
        <v>9</v>
      </c>
      <c r="S105" s="69" t="s">
        <v>5</v>
      </c>
      <c r="T105" s="70" t="s">
        <v>103</v>
      </c>
      <c r="V105" s="69" t="s">
        <v>9</v>
      </c>
      <c r="W105" s="69" t="s">
        <v>5</v>
      </c>
      <c r="X105" s="70" t="s">
        <v>103</v>
      </c>
      <c r="Z105" s="69" t="s">
        <v>9</v>
      </c>
      <c r="AA105" s="69" t="s">
        <v>5</v>
      </c>
      <c r="AB105" s="70" t="s">
        <v>103</v>
      </c>
      <c r="AD105" s="69" t="s">
        <v>9</v>
      </c>
      <c r="AE105" s="69" t="s">
        <v>5</v>
      </c>
      <c r="AF105" s="70" t="s">
        <v>103</v>
      </c>
    </row>
    <row r="106" spans="18:32" x14ac:dyDescent="0.25">
      <c r="R106" s="27">
        <f>SUMIFS(R6:R99,R6:R99,"&gt;0",S6:S99,"&gt;0")</f>
        <v>0</v>
      </c>
      <c r="S106" s="27">
        <f>SUMIFS(S6:S99,R6:R99,"&gt;0",S6:S99,"&gt;0")</f>
        <v>0</v>
      </c>
      <c r="T106" s="71">
        <f>R106-S106</f>
        <v>0</v>
      </c>
      <c r="V106" s="27">
        <f>SUMIFS(V6:V99,V6:V99,"&gt;0",W6:W99,"&gt;0")</f>
        <v>0</v>
      </c>
      <c r="W106" s="27">
        <f>SUMIFS(W6:W99,V6:V99,"&gt;0",W6:W99,"&gt;0")</f>
        <v>0</v>
      </c>
      <c r="X106" s="71">
        <f>V106-W106</f>
        <v>0</v>
      </c>
      <c r="Z106" s="27">
        <f>SUMIFS(Z6:Z99,Z6:Z99,"&gt;0",AA6:AA99,"&gt;0")</f>
        <v>0</v>
      </c>
      <c r="AA106" s="27">
        <f>SUMIFS(AA6:AA99,Z6:Z99,"&gt;0",AA6:AA99,"&gt;0")</f>
        <v>0</v>
      </c>
      <c r="AB106" s="71">
        <f>Z106-AA106</f>
        <v>0</v>
      </c>
      <c r="AD106" s="27">
        <f>SUMIFS(AD6:AD99,AD6:AD99,"&gt;0",AE6:AE99,"&gt;0")</f>
        <v>0</v>
      </c>
      <c r="AE106" s="27">
        <f>SUMIFS(AE6:AE99,AD6:AD99,"&gt;0",AE6:AE99,"&gt;0")</f>
        <v>0</v>
      </c>
      <c r="AF106" s="71">
        <f>AD106-AE106</f>
        <v>0</v>
      </c>
    </row>
  </sheetData>
  <mergeCells count="14">
    <mergeCell ref="R102:AF102"/>
    <mergeCell ref="R104:T104"/>
    <mergeCell ref="V104:X104"/>
    <mergeCell ref="Z104:AB104"/>
    <mergeCell ref="AD104:AF104"/>
    <mergeCell ref="B2:AF2"/>
    <mergeCell ref="B3:AF3"/>
    <mergeCell ref="D5:F5"/>
    <mergeCell ref="G5:L5"/>
    <mergeCell ref="O5:O6"/>
    <mergeCell ref="P5:P6"/>
    <mergeCell ref="R5:T5"/>
    <mergeCell ref="V5:X5"/>
    <mergeCell ref="Z5:AB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Consolidated</vt:lpstr>
      <vt:lpstr>September 2024</vt:lpstr>
      <vt:lpstr>October 2024</vt:lpstr>
      <vt:lpstr>November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2024-11-18T08:29:07Z</dcterms:modified>
</cp:coreProperties>
</file>